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enne_projektmappe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F:\EAD\Puljeadministration\Fjernvarmepuljen\Hjemmeside\Dokumenter på hjemmesiden\"/>
    </mc:Choice>
  </mc:AlternateContent>
  <workbookProtection workbookAlgorithmName="SHA-512" workbookHashValue="P3NI7zg26K53FSejEgs48tgGYiDZboiFi1m76W21ZSMvvNsQRRbdSWB0i2w8iIdP1uDqQ1h+iSBzdk32RDGpTg==" workbookSaltValue="4L/kB7qc7E/dKFJh316Hwg==" workbookSpinCount="100000" lockStructure="1"/>
  <bookViews>
    <workbookView xWindow="0" yWindow="0" windowWidth="28800" windowHeight="12000" activeTab="1"/>
  </bookViews>
  <sheets>
    <sheet name="Stamdata" sheetId="2" r:id="rId1"/>
    <sheet name="Kravopfyldelse" sheetId="10" r:id="rId2"/>
    <sheet name="EPT22_CO2udledning" sheetId="17" state="hidden" r:id="rId3"/>
    <sheet name="Produktionsform" sheetId="12" state="hidden" r:id="rId4"/>
    <sheet name="Brændsler" sheetId="11" state="hidden" r:id="rId5"/>
    <sheet name="Navne på FV-net" sheetId="1" state="hidden" r:id="rId6"/>
    <sheet name="antal værker pr net" sheetId="3" state="hidden" r:id="rId7"/>
    <sheet name="Værkdata" sheetId="4" state="hidden" r:id="rId8"/>
    <sheet name="Teknologier" sheetId="9" state="hidden" r:id="rId9"/>
    <sheet name="EffektivFVnet" sheetId="16" state="hidden" r:id="rId10"/>
    <sheet name="Selskabsliste" sheetId="6" state="hidden" r:id="rId11"/>
  </sheets>
  <definedNames>
    <definedName name="_xlnm._FilterDatabase" localSheetId="9" hidden="1">EffektivFVnet!$A$1:$J$370</definedName>
    <definedName name="antalværker">'antal værker pr net'!$A$1:$B$369</definedName>
    <definedName name="effektivFV">EffektivFVnet!$A$1:$J$370</definedName>
    <definedName name="fjernvarmenetnummer">Stamdata!$F$6</definedName>
    <definedName name="FVnetnavne">'Navne på FV-net'!$A$3:$B$372</definedName>
    <definedName name="net_værk_kobling">Værkdata!$A$2:$B$1029</definedName>
  </definedNames>
  <calcPr calcId="162913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2" l="1"/>
  <c r="B11" i="2"/>
  <c r="C9" i="2"/>
  <c r="B13" i="2"/>
  <c r="C10" i="2"/>
  <c r="B10" i="2"/>
  <c r="T5" i="10" l="1"/>
  <c r="T6" i="10"/>
  <c r="T7" i="10"/>
  <c r="T8" i="10"/>
  <c r="T9" i="10"/>
  <c r="T10" i="10"/>
  <c r="T11" i="10"/>
  <c r="T12" i="10"/>
  <c r="T13" i="10"/>
  <c r="T14" i="10"/>
  <c r="T4" i="10"/>
  <c r="F38" i="10" l="1"/>
  <c r="F44" i="10"/>
  <c r="G44" i="10" s="1"/>
  <c r="F43" i="10"/>
  <c r="G43" i="10" s="1"/>
  <c r="G45" i="10" l="1"/>
  <c r="J27" i="10"/>
  <c r="M4" i="10"/>
  <c r="M5" i="10" l="1"/>
  <c r="M6" i="10"/>
  <c r="M7" i="10"/>
  <c r="C12" i="2" l="1"/>
  <c r="Q12" i="10" l="1"/>
  <c r="R12" i="10"/>
  <c r="Q13" i="10"/>
  <c r="R13" i="10"/>
  <c r="Q14" i="10"/>
  <c r="R14" i="10"/>
  <c r="M12" i="10" l="1"/>
  <c r="P12" i="10" s="1"/>
  <c r="M13" i="10"/>
  <c r="P13" i="10" s="1"/>
  <c r="M14" i="10"/>
  <c r="P14" i="10" s="1"/>
  <c r="F17" i="10"/>
  <c r="P5" i="10"/>
  <c r="P6" i="10"/>
  <c r="P7" i="10"/>
  <c r="M8" i="10"/>
  <c r="P8" i="10" s="1"/>
  <c r="M9" i="10"/>
  <c r="P9" i="10" s="1"/>
  <c r="M10" i="10"/>
  <c r="P10" i="10" s="1"/>
  <c r="M11" i="10"/>
  <c r="P11" i="10" s="1"/>
  <c r="P4" i="10"/>
  <c r="F27" i="10" l="1"/>
  <c r="S12" i="10"/>
  <c r="S14" i="10"/>
  <c r="S13" i="10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9" i="2"/>
  <c r="D9" i="2"/>
  <c r="E9" i="2"/>
  <c r="D10" i="2"/>
  <c r="E10" i="2"/>
  <c r="D11" i="2"/>
  <c r="E11" i="2"/>
  <c r="B12" i="2"/>
  <c r="D12" i="2"/>
  <c r="E12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B17" i="2"/>
  <c r="C17" i="2"/>
  <c r="D17" i="2"/>
  <c r="E17" i="2"/>
  <c r="B18" i="2"/>
  <c r="C18" i="2"/>
  <c r="D18" i="2"/>
  <c r="E18" i="2"/>
  <c r="B19" i="2"/>
  <c r="C19" i="2"/>
  <c r="D19" i="2"/>
  <c r="E19" i="2"/>
  <c r="B20" i="2"/>
  <c r="C20" i="2"/>
  <c r="D20" i="2"/>
  <c r="E20" i="2"/>
  <c r="B21" i="2"/>
  <c r="C21" i="2"/>
  <c r="D21" i="2"/>
  <c r="E21" i="2"/>
  <c r="B22" i="2"/>
  <c r="C22" i="2"/>
  <c r="D22" i="2"/>
  <c r="E22" i="2"/>
  <c r="B23" i="2"/>
  <c r="C23" i="2"/>
  <c r="D23" i="2"/>
  <c r="E23" i="2"/>
  <c r="B24" i="2"/>
  <c r="C24" i="2"/>
  <c r="D24" i="2"/>
  <c r="E24" i="2"/>
  <c r="B25" i="2"/>
  <c r="C25" i="2"/>
  <c r="D25" i="2"/>
  <c r="E25" i="2"/>
  <c r="B26" i="2"/>
  <c r="C26" i="2"/>
  <c r="D26" i="2"/>
  <c r="E26" i="2"/>
  <c r="B27" i="2"/>
  <c r="C27" i="2"/>
  <c r="D27" i="2"/>
  <c r="E27" i="2"/>
  <c r="C28" i="2"/>
  <c r="D28" i="2"/>
  <c r="E28" i="2"/>
  <c r="C29" i="2"/>
  <c r="D29" i="2"/>
  <c r="E29" i="2"/>
  <c r="B43" i="2"/>
  <c r="Q4" i="10" l="1"/>
  <c r="F6" i="2"/>
  <c r="F26" i="10" l="1"/>
  <c r="F28" i="10" s="1"/>
  <c r="J26" i="10"/>
  <c r="F37" i="10" s="1"/>
  <c r="G26" i="10"/>
  <c r="H26" i="10"/>
  <c r="G6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B44" i="2"/>
  <c r="B45" i="2"/>
  <c r="B46" i="2"/>
  <c r="B47" i="2"/>
  <c r="B48" i="2"/>
  <c r="B49" i="2"/>
  <c r="J28" i="10" l="1"/>
  <c r="F39" i="10" s="1"/>
  <c r="R5" i="10"/>
  <c r="R6" i="10"/>
  <c r="R7" i="10"/>
  <c r="R8" i="10"/>
  <c r="R9" i="10"/>
  <c r="R10" i="10"/>
  <c r="R11" i="10"/>
  <c r="R4" i="10"/>
  <c r="Q5" i="10"/>
  <c r="Q6" i="10"/>
  <c r="Q7" i="10"/>
  <c r="Q8" i="10"/>
  <c r="Q9" i="10"/>
  <c r="Q10" i="10"/>
  <c r="Q11" i="10"/>
  <c r="S4" i="10" l="1"/>
  <c r="H27" i="10"/>
  <c r="H28" i="10" s="1"/>
  <c r="F29" i="10"/>
  <c r="H43" i="10"/>
  <c r="I43" i="10" s="1"/>
  <c r="H44" i="10"/>
  <c r="I44" i="10" s="1"/>
  <c r="K28" i="10"/>
  <c r="G27" i="10"/>
  <c r="G28" i="10" s="1"/>
  <c r="S5" i="10"/>
  <c r="S10" i="10"/>
  <c r="S11" i="10"/>
  <c r="S7" i="10"/>
  <c r="S9" i="10"/>
  <c r="S6" i="10"/>
  <c r="S8" i="10"/>
  <c r="H45" i="10" l="1"/>
  <c r="I45" i="10"/>
  <c r="H29" i="10"/>
  <c r="F19" i="10"/>
  <c r="I26" i="10" s="1"/>
  <c r="G29" i="10"/>
  <c r="I27" i="10" l="1"/>
  <c r="I28" i="10" s="1"/>
  <c r="I29" i="10" s="1"/>
  <c r="I31" i="10" s="1"/>
  <c r="F31" i="10"/>
  <c r="H31" i="10"/>
  <c r="G31" i="10"/>
  <c r="E34" i="10" l="1"/>
</calcChain>
</file>

<file path=xl/sharedStrings.xml><?xml version="1.0" encoding="utf-8"?>
<sst xmlns="http://schemas.openxmlformats.org/spreadsheetml/2006/main" count="5169" uniqueCount="3676">
  <si>
    <t>FV_Net</t>
  </si>
  <si>
    <t>FV_Net_Navn</t>
  </si>
  <si>
    <t>Storkøbenhavns Fjernvarme</t>
  </si>
  <si>
    <t>Smørumnedre Fjernvarme</t>
  </si>
  <si>
    <t>DTU-Holte-Nærum Fjernvarme (inkl. Øverød, Teknikerbyen, Skodsborg)</t>
  </si>
  <si>
    <t>Frederikssund Fjernvarme</t>
  </si>
  <si>
    <t>Frederiksværk Fjernvarme</t>
  </si>
  <si>
    <t>Gilleleje Fjernvarme</t>
  </si>
  <si>
    <t>Græsted Fjernvarme</t>
  </si>
  <si>
    <t>Helsinge Fjernvarme</t>
  </si>
  <si>
    <t>Nordøstsjællands Fjernvarme</t>
  </si>
  <si>
    <t>Hillerød-Farum-Værløse</t>
  </si>
  <si>
    <t>Hundested Fjernvarme</t>
  </si>
  <si>
    <t>Kyndby Fjernvarme</t>
  </si>
  <si>
    <t>Slangerup Fjernvarme</t>
  </si>
  <si>
    <t>Hvalsø Fjernvarme</t>
  </si>
  <si>
    <t>Borup Fjernvarme</t>
  </si>
  <si>
    <t>Svebølle-Viskinge Fjernvarme</t>
  </si>
  <si>
    <t>Fuglebjerg Fjernvarme</t>
  </si>
  <si>
    <t>Haslev Fjernvarme</t>
  </si>
  <si>
    <t>Hvidebæk Fjernvarme</t>
  </si>
  <si>
    <t>Høng Fjernvarme</t>
  </si>
  <si>
    <t>Kalundborg Fjernvarme</t>
  </si>
  <si>
    <t>Korsør Fjernvarme</t>
  </si>
  <si>
    <t>Nykøbing Sjælland Fjernvarme</t>
  </si>
  <si>
    <t>Ringsted Fjernvarme</t>
  </si>
  <si>
    <t>Slagelse Fjernvarme</t>
  </si>
  <si>
    <t>Sorø Fjernvarme</t>
  </si>
  <si>
    <t>Jyderup Fjernvarme</t>
  </si>
  <si>
    <t>Mørkøv Fjernvarme</t>
  </si>
  <si>
    <t>Store Merløse Fjernvarme</t>
  </si>
  <si>
    <t>Faxe Fjernvarme</t>
  </si>
  <si>
    <t>Holeby Fjernvarme</t>
  </si>
  <si>
    <t>Fensmark Fjernvarme</t>
  </si>
  <si>
    <t>Søllested Fjernvarme</t>
  </si>
  <si>
    <t>Halsted Kloster Fjernvarme</t>
  </si>
  <si>
    <t>Stokkemarke Fjernvarme</t>
  </si>
  <si>
    <t>Maribo Fjernvarme</t>
  </si>
  <si>
    <t>Stege Fjernvarme</t>
  </si>
  <si>
    <t>Nakskov Fjernvarme</t>
  </si>
  <si>
    <t>Nykøbing Falster Fjernvarme</t>
  </si>
  <si>
    <t>Sundby-Øster Toreby Fjernvarme</t>
  </si>
  <si>
    <t>Nysted Fjernvarme</t>
  </si>
  <si>
    <t>Næstved Fjernvarme</t>
  </si>
  <si>
    <t>Nørre Alslev Fjernvarme</t>
  </si>
  <si>
    <t>Præstø Fjernvarme</t>
  </si>
  <si>
    <t>Rødby Fjernvarme</t>
  </si>
  <si>
    <t>Rødbyhavn Fjernvarme</t>
  </si>
  <si>
    <t>Stubbekøbing Fjernvarme</t>
  </si>
  <si>
    <t>Horbelev Fjernvarme</t>
  </si>
  <si>
    <t>Væggerløse Fjernvarme</t>
  </si>
  <si>
    <t>Gedser Fjernvarme</t>
  </si>
  <si>
    <t>Vordingborg Fjernvarme</t>
  </si>
  <si>
    <t>Klemensker Fjernvarme</t>
  </si>
  <si>
    <t>Neksø Fjernvarme</t>
  </si>
  <si>
    <t>Rønne Fjernvarme</t>
  </si>
  <si>
    <t>Aakirkeby og Lobbæk Fjernvarme</t>
  </si>
  <si>
    <t>Assens Fjernvarme</t>
  </si>
  <si>
    <t>Bogense Fjernvarme</t>
  </si>
  <si>
    <t>Stenstrup Fjernvarme</t>
  </si>
  <si>
    <t>Ejby Fjernvarme</t>
  </si>
  <si>
    <t>Faaborg Fjernvarme</t>
  </si>
  <si>
    <t>Glamsbjerg-Haarby Fjernvarme</t>
  </si>
  <si>
    <t>Fjernvarme Fyn</t>
  </si>
  <si>
    <t>Marstal Fjernvarme</t>
  </si>
  <si>
    <t>TVIS</t>
  </si>
  <si>
    <t>Nyborg Fjernvarme</t>
  </si>
  <si>
    <t>Ringe Fjernvarme</t>
  </si>
  <si>
    <t>Rudkøbing Fjernvarme</t>
  </si>
  <si>
    <t>Kværndrup Fjernvarme</t>
  </si>
  <si>
    <t>Svendborg Fjernvarme</t>
  </si>
  <si>
    <t>Skårup Fjernvarme</t>
  </si>
  <si>
    <t>Tommerup Fjernvarme I/S (fusion af Tommerup by Fjernvarme og Tommerup Stationsby Fjernvarme)</t>
  </si>
  <si>
    <t>Ullerslev Fjernvarme</t>
  </si>
  <si>
    <t>Ærøskøbing Fjernvarme</t>
  </si>
  <si>
    <t>Augustenborg Fjernvarme</t>
  </si>
  <si>
    <t>Padborg-Bov Fjernvarme</t>
  </si>
  <si>
    <t>Bredebro Fjernvarme</t>
  </si>
  <si>
    <t>Broager Fjernvarme</t>
  </si>
  <si>
    <t>Christiansfeld-Tyrstrup Fjernv</t>
  </si>
  <si>
    <t>Gram Fjernvarme</t>
  </si>
  <si>
    <t>Gråsten Fjernvarme</t>
  </si>
  <si>
    <t>Haderslev Fjernvarme</t>
  </si>
  <si>
    <t>Løgumkloster Fjernvarme</t>
  </si>
  <si>
    <t>Nordborg Fjernvarme</t>
  </si>
  <si>
    <t>Toftlund Fjernvarme</t>
  </si>
  <si>
    <t>Rødding Fjernvarme (Sdr.Jyll)</t>
  </si>
  <si>
    <t>Skærbæk Fjernvarme</t>
  </si>
  <si>
    <t>Sønderborg Fjernvarme</t>
  </si>
  <si>
    <t>Tønder Fjernvarme</t>
  </si>
  <si>
    <t>Vojens Fjernvarme</t>
  </si>
  <si>
    <t>Aabenrå - Rødekro - Hjordkær Fjernvarme</t>
  </si>
  <si>
    <t>Løjt Kirkeby Fjernvarme</t>
  </si>
  <si>
    <t>Billund Fjernvarme</t>
  </si>
  <si>
    <t>Nørre-Nebel Fjernvarme</t>
  </si>
  <si>
    <t>Outrup Fjernvarme</t>
  </si>
  <si>
    <t>Oksbøl Fjernvarme</t>
  </si>
  <si>
    <t>Bramming Fjernvarme</t>
  </si>
  <si>
    <t>Gørding Fjernvarme</t>
  </si>
  <si>
    <t>Brørup Fjernvarme</t>
  </si>
  <si>
    <t>Esbjerg-Varde Fjernvarme</t>
  </si>
  <si>
    <t>Grindsted Fjernvarme</t>
  </si>
  <si>
    <t>Sønder Omme Fjernvarme</t>
  </si>
  <si>
    <t>Hejnsvig Fjernvarme</t>
  </si>
  <si>
    <t>Holsted Fjernvarme</t>
  </si>
  <si>
    <t>Ribe Fjernvarme</t>
  </si>
  <si>
    <t>Sig Fjernvarme</t>
  </si>
  <si>
    <t>Vejen Fjernvarme</t>
  </si>
  <si>
    <t>Ølgod Fjernvarme</t>
  </si>
  <si>
    <t>Tistrup Fjernvarme</t>
  </si>
  <si>
    <t>Skovlund Fjernvarme</t>
  </si>
  <si>
    <t>Ansager Fjernvarme</t>
  </si>
  <si>
    <t>Brædstrup Fjernvarme</t>
  </si>
  <si>
    <t>Egtved Fjernvarme</t>
  </si>
  <si>
    <t>Bredsten-Balle Fjernvarme</t>
  </si>
  <si>
    <t>Hovedgård Fjernvarme</t>
  </si>
  <si>
    <t>Østbirk Fjernvarme</t>
  </si>
  <si>
    <t>Give Fjernvarme</t>
  </si>
  <si>
    <t>Hedensted Fjernvarme</t>
  </si>
  <si>
    <t>Løsning Fjernvarme</t>
  </si>
  <si>
    <t>Horsens Fjernvarme</t>
  </si>
  <si>
    <t>Jelling Fjernvarme</t>
  </si>
  <si>
    <t>Ejstrupholm Fjernvarme</t>
  </si>
  <si>
    <t>Nørre Snede Fjernvarme</t>
  </si>
  <si>
    <t>Tørring Fjernvarme</t>
  </si>
  <si>
    <t>Uldum Fjernvarme</t>
  </si>
  <si>
    <t>Vamdrup Fjernvarme</t>
  </si>
  <si>
    <t>Aulum Fjernvarme</t>
  </si>
  <si>
    <t>Hodsager Fjernvarme</t>
  </si>
  <si>
    <t>Brande Fjernvarme</t>
  </si>
  <si>
    <t>Tarm Fjernvarme (fra 2013 incl. Ådum)</t>
  </si>
  <si>
    <t>Herning-Ikast Fjernvarme</t>
  </si>
  <si>
    <t>Høgild Fjernvarme</t>
  </si>
  <si>
    <t>Fasterholt Fjernvarme</t>
  </si>
  <si>
    <t>Arnborg Fjernvarme</t>
  </si>
  <si>
    <t>Haunstrup Fjernvarme</t>
  </si>
  <si>
    <t>Sinding Fjernvarme</t>
  </si>
  <si>
    <t>Simmmelkær Fjernvarme</t>
  </si>
  <si>
    <t>Hvide Sande Fjervarme</t>
  </si>
  <si>
    <t>Holstebro-Struer Fjernvarme</t>
  </si>
  <si>
    <t>Engesvang-Moselund Fjernvarme</t>
  </si>
  <si>
    <t>Lemvig Fjernvarme</t>
  </si>
  <si>
    <t>Ramme Fjernvarme</t>
  </si>
  <si>
    <t>Bøvlingbjerg Fjernvarme</t>
  </si>
  <si>
    <t>Ringkøbing Fjernvarme</t>
  </si>
  <si>
    <t>Lem Fjernvarme (Ringkøbing)</t>
  </si>
  <si>
    <t>Tim Fjernvarme</t>
  </si>
  <si>
    <t>Skjern Fjernvarme</t>
  </si>
  <si>
    <t>Harboøre Fjernvarme</t>
  </si>
  <si>
    <t>Hvidbjerg Fjernvarme</t>
  </si>
  <si>
    <t>Vildbjerg Fjernvarme</t>
  </si>
  <si>
    <t>Vemb Fjernvarme</t>
  </si>
  <si>
    <t>Ulfborg Fjernvarme</t>
  </si>
  <si>
    <t>Videbæk Fjernvarme</t>
  </si>
  <si>
    <t>Spjald Fjernvarme</t>
  </si>
  <si>
    <t>Troldhede Fjernvarme</t>
  </si>
  <si>
    <t>Ørnhøj-Grønbjerg Fjernvarme</t>
  </si>
  <si>
    <t>Vinderup - Sevel Fjernvarme</t>
  </si>
  <si>
    <t>Kibæk Fjernvarme</t>
  </si>
  <si>
    <t>Sønder Felding Fjernvarme</t>
  </si>
  <si>
    <t>Ebeltoft Fjernvarme</t>
  </si>
  <si>
    <t>Galten Fjernvarme</t>
  </si>
  <si>
    <t>Grenå Fjernvarme</t>
  </si>
  <si>
    <t>Hadsten Fjernvarme</t>
  </si>
  <si>
    <t>Hammel Fjernvarme</t>
  </si>
  <si>
    <t>Århus Fjernvarme</t>
  </si>
  <si>
    <t>Langå Fjernvarme</t>
  </si>
  <si>
    <t>Laurbjerg Fjernvarme</t>
  </si>
  <si>
    <t>Assens (v. Mariager) Fjernvarme</t>
  </si>
  <si>
    <t>Mariager Fjernvarme</t>
  </si>
  <si>
    <t>Kolind Fjernvarme</t>
  </si>
  <si>
    <t>Ryomgård Fjernvarme</t>
  </si>
  <si>
    <t>Mejlby Fjernvarme</t>
  </si>
  <si>
    <t>Gjerlev Fjernvarme</t>
  </si>
  <si>
    <t>Mellerup Fjernvarme</t>
  </si>
  <si>
    <t>Randers Fjernvarme</t>
  </si>
  <si>
    <t>Mørke Fjernvarme</t>
  </si>
  <si>
    <t>Allingåbro Fjernvarme</t>
  </si>
  <si>
    <t>Ørsted Fjernvarme</t>
  </si>
  <si>
    <t>Vivild Fjernvarme</t>
  </si>
  <si>
    <t>Ry Fjernvarme</t>
  </si>
  <si>
    <t>Rønde By Fjernvarme</t>
  </si>
  <si>
    <t>Thorsager Fjernvarme</t>
  </si>
  <si>
    <t>Tranebjerg Fjernvarme</t>
  </si>
  <si>
    <t>Silkeborg Fjernvarme</t>
  </si>
  <si>
    <t>Auning Fjernvarme</t>
  </si>
  <si>
    <t>Sabro Fjernvarme</t>
  </si>
  <si>
    <t>Harlev-Framlev Fjernvarme</t>
  </si>
  <si>
    <t>Solbjerg Fjernvarme</t>
  </si>
  <si>
    <t>Bjerringbro Fjernvarme</t>
  </si>
  <si>
    <t>Rødekærsbro Fjernvarme</t>
  </si>
  <si>
    <t>Stoholm Fjernvarme</t>
  </si>
  <si>
    <t>Hanstholm Fjernvarme</t>
  </si>
  <si>
    <t>Frøstrup Fjernvarme</t>
  </si>
  <si>
    <t>Ulstrup Fjernvarme</t>
  </si>
  <si>
    <t>Thorsø Fjernvarme</t>
  </si>
  <si>
    <t>Frederiks Fjernvarme</t>
  </si>
  <si>
    <t>Karup Fjernvarme</t>
  </si>
  <si>
    <t>Kølvrå Fjernvarme</t>
  </si>
  <si>
    <t>Ans Fjernvarme</t>
  </si>
  <si>
    <t>Kjellerup Fjernvarme</t>
  </si>
  <si>
    <t>Nykøbing Mors Fjernvarme</t>
  </si>
  <si>
    <t>Dueholm Fjernvarme</t>
  </si>
  <si>
    <t>Møldrup Fjernvarme</t>
  </si>
  <si>
    <t>Ulbjerg Fjernvarme</t>
  </si>
  <si>
    <t>Skals Fjernvarme</t>
  </si>
  <si>
    <t>Klejtrup Fjernvarme</t>
  </si>
  <si>
    <t>Glyngøre Fjernvarme</t>
  </si>
  <si>
    <t>Durup Fjernvarme</t>
  </si>
  <si>
    <t>Roslev Fjernvarme</t>
  </si>
  <si>
    <t>Skive Fjernvarme</t>
  </si>
  <si>
    <t>Højslev-Nr. Søby Fjernvarme</t>
  </si>
  <si>
    <t>Balling-Rødding Fjernvarmenet</t>
  </si>
  <si>
    <t>Bedsted Fjernvarme</t>
  </si>
  <si>
    <t>Vestervig Fjernvarme</t>
  </si>
  <si>
    <t>Hurup Fjernvarme</t>
  </si>
  <si>
    <t>Thisted Fjernvarme</t>
  </si>
  <si>
    <t>Snedsted Fjernvarme</t>
  </si>
  <si>
    <t>Østerild Fjernvarme</t>
  </si>
  <si>
    <t>Hammershøj Fjernvarme</t>
  </si>
  <si>
    <t>Ørum Fjernvarme (Tjele)</t>
  </si>
  <si>
    <t>Viborg Fjernvarme</t>
  </si>
  <si>
    <t>Løgstrup Fjernvarme</t>
  </si>
  <si>
    <t>Aalestrup Fjernvarme</t>
  </si>
  <si>
    <t>Gedsted Fjernvarme</t>
  </si>
  <si>
    <t>Arden Fjernvarme</t>
  </si>
  <si>
    <t>Brovst Fjernvarme</t>
  </si>
  <si>
    <t>Skovsgård Fjernvarme</t>
  </si>
  <si>
    <t>Tranum Fjernvarme</t>
  </si>
  <si>
    <t>Halvrimmen Fjernvarme</t>
  </si>
  <si>
    <t>Brønderslev Fjernvarme</t>
  </si>
  <si>
    <t>Jerslev Fjernvarme</t>
  </si>
  <si>
    <t>Øster Brønderslev Fjernvarme</t>
  </si>
  <si>
    <t>Agersted Fjernvarme</t>
  </si>
  <si>
    <t>Aså Fjernvarme</t>
  </si>
  <si>
    <t>Dronninglund Fjernvarme</t>
  </si>
  <si>
    <t>Flauenskjold Fjernvarme</t>
  </si>
  <si>
    <t>Hjallerup Fjernvarme</t>
  </si>
  <si>
    <t>Farsø Fjernvarme</t>
  </si>
  <si>
    <t>Hvalpsund Fjernvarme</t>
  </si>
  <si>
    <t>Fjerritslev Fjernvarme</t>
  </si>
  <si>
    <t>Frederikshavn Fjernvarme</t>
  </si>
  <si>
    <t>Strandby Fjernvarme</t>
  </si>
  <si>
    <t>Hadsund By Fjernvarme</t>
  </si>
  <si>
    <t>Als Fjernvarme</t>
  </si>
  <si>
    <t>Hals Fjernvarme</t>
  </si>
  <si>
    <t>Ulsted Fjernvarme</t>
  </si>
  <si>
    <t>Aalborg Fjernvarme</t>
  </si>
  <si>
    <t>Hirtshals Fjernvarme</t>
  </si>
  <si>
    <t>Bindslev Fjernvarme</t>
  </si>
  <si>
    <t>Hjørring Fjernvarme</t>
  </si>
  <si>
    <t>Tårs Fjernvarme</t>
  </si>
  <si>
    <t>Hobro Fjernvarme</t>
  </si>
  <si>
    <t>Løgstør-Ranum-Vindblæs Fjernvarmenet</t>
  </si>
  <si>
    <t>Vrå Fjernvarme</t>
  </si>
  <si>
    <t>Løkken Fjernvarme</t>
  </si>
  <si>
    <t>Nibe Fjernvarme</t>
  </si>
  <si>
    <t>Jetsmark Fjernvarme</t>
  </si>
  <si>
    <t>Saltum Fjernvarme</t>
  </si>
  <si>
    <t>Vester Hjermitslev Fjernvarme</t>
  </si>
  <si>
    <t>Kongerslev Fjernvarme</t>
  </si>
  <si>
    <t>Mou Fjernvarme</t>
  </si>
  <si>
    <t>Sindal Fjernvarme</t>
  </si>
  <si>
    <t>Lendum Fjernvarme</t>
  </si>
  <si>
    <t>Skagen Fjernvarme</t>
  </si>
  <si>
    <t>Skørping Fjernvarme</t>
  </si>
  <si>
    <t>Bælum Fjernvarme</t>
  </si>
  <si>
    <t>Terndrup Fjernvarme</t>
  </si>
  <si>
    <t>Blenstrup Fjernvarme</t>
  </si>
  <si>
    <t>Støvring Fjernvarme</t>
  </si>
  <si>
    <t>Øster Hornum Fjernvarme</t>
  </si>
  <si>
    <t>Sæby Fjernvarme</t>
  </si>
  <si>
    <t>Hørby Fjernvarme</t>
  </si>
  <si>
    <t>Dybvad Fjernvarme</t>
  </si>
  <si>
    <t>Aabybro Fjernvarme</t>
  </si>
  <si>
    <t>Sønderholm Fjernvarme</t>
  </si>
  <si>
    <t>Aars Fjernvarme</t>
  </si>
  <si>
    <t>Vegger Fjernvarme</t>
  </si>
  <si>
    <t>Hashøj Fjernvarme</t>
  </si>
  <si>
    <t>Davinde Fjernvarme</t>
  </si>
  <si>
    <t>Havdrup Fjernvarme</t>
  </si>
  <si>
    <t>Skave-Borbjerg-Hvam Fjernvarme</t>
  </si>
  <si>
    <t>Filskov Fjernvarme</t>
  </si>
  <si>
    <t>Gelsted Fjernvarme</t>
  </si>
  <si>
    <t>Kloster Fjernvarme</t>
  </si>
  <si>
    <t>Voersaa Fjernvarme</t>
  </si>
  <si>
    <t>Gjøl Fjernvarme</t>
  </si>
  <si>
    <t>Ramsing-Lem-Lihme Fjernvarme</t>
  </si>
  <si>
    <t>Karby-Hvidbjerg-Redsted Fjernv</t>
  </si>
  <si>
    <t>Øster Assels Fjernvarme</t>
  </si>
  <si>
    <t>Ørding Fjernvarme</t>
  </si>
  <si>
    <t>Frøslev Fjernvarme</t>
  </si>
  <si>
    <t>Tversted Fjernvarme</t>
  </si>
  <si>
    <t>Vaarst-Fjellerad Fjernvarme</t>
  </si>
  <si>
    <t>Byrum Fjernvarme</t>
  </si>
  <si>
    <t>Glesborg Fjernvarme</t>
  </si>
  <si>
    <t>Ørum Fjernvarme (Nørre Djurs)</t>
  </si>
  <si>
    <t>Bækmarksbro Fjernvarme</t>
  </si>
  <si>
    <t>Thorsminde Fjernvarme</t>
  </si>
  <si>
    <t>Grevinge-Herrestrup Fjernvarme</t>
  </si>
  <si>
    <t>Sydlangeland Fjernvarme</t>
  </si>
  <si>
    <t>Lohals Fjernvarme</t>
  </si>
  <si>
    <t>Thyborøn Fjernvarme</t>
  </si>
  <si>
    <t>Havndal Fjernvarme</t>
  </si>
  <si>
    <t>Hammershøj-Østerby Fjernvarme</t>
  </si>
  <si>
    <t>Feldborg Fjernvarme</t>
  </si>
  <si>
    <t>Haderup Fjernvarme</t>
  </si>
  <si>
    <t>Gassum-Hvidsten Fjernvarme</t>
  </si>
  <si>
    <t>Manna-Tiese Fjernvarme</t>
  </si>
  <si>
    <t>Astrup Fjernvarme</t>
  </si>
  <si>
    <t>Rostrup Fjernvarme</t>
  </si>
  <si>
    <t>Oue Fjernvarme</t>
  </si>
  <si>
    <t>Farstrup-Kølby Fjernvarme</t>
  </si>
  <si>
    <t>Ravnkilde Nysum Fjernvarme</t>
  </si>
  <si>
    <t>Vorupør Fjernvarme</t>
  </si>
  <si>
    <t>Præstbro Fjernvarme</t>
  </si>
  <si>
    <t>Jægerspris Fjernvarme</t>
  </si>
  <si>
    <t>Humlebæk Fjernvarme</t>
  </si>
  <si>
    <t>Ørslev-Terslev Fjernvarme</t>
  </si>
  <si>
    <t>Ejsing Fjernvarme</t>
  </si>
  <si>
    <t>Værum-Ørum Fjernvarme</t>
  </si>
  <si>
    <t>Hallund Fjernvarme</t>
  </si>
  <si>
    <t>Vesløs Fjernvarme</t>
  </si>
  <si>
    <t>Hou Fjernvarme</t>
  </si>
  <si>
    <t>Snertinge, Særslev, Føllenslev</t>
  </si>
  <si>
    <t>Hellevad Fjernvarme</t>
  </si>
  <si>
    <t>Genner Fjernvarme</t>
  </si>
  <si>
    <t>Hovslund Fjernvarme</t>
  </si>
  <si>
    <t>Skuldelev Fjernvarme</t>
  </si>
  <si>
    <t>Stenderup-Krogager Fjernvarme</t>
  </si>
  <si>
    <t>Hvam Fjernvarme</t>
  </si>
  <si>
    <t>Nederby-Debel Fjernvarme</t>
  </si>
  <si>
    <t>Horreby Fjernvarme</t>
  </si>
  <si>
    <t>Rejsby Fjernvarme</t>
  </si>
  <si>
    <t>Brøns Fjernvarme</t>
  </si>
  <si>
    <t>Frifelt Fjernvarme</t>
  </si>
  <si>
    <t>Gylling-Ørting-Falling Fjernv.</t>
  </si>
  <si>
    <t>Hundslund-Oldrup Fjernvarme</t>
  </si>
  <si>
    <t>Balle, Hoed og Glatved</t>
  </si>
  <si>
    <t>Gl. Rye</t>
  </si>
  <si>
    <t>Langkastrup-Uggelhuse</t>
  </si>
  <si>
    <t>Hov-Boulstrup</t>
  </si>
  <si>
    <t>Ø.Hurup</t>
  </si>
  <si>
    <t>Menstrup</t>
  </si>
  <si>
    <t>Hyllinge</t>
  </si>
  <si>
    <t>Blåhøj</t>
  </si>
  <si>
    <t>Trustrup-Lyngby</t>
  </si>
  <si>
    <t>Søndbjerg</t>
  </si>
  <si>
    <t>Hemmet</t>
  </si>
  <si>
    <t>Stenvad</t>
  </si>
  <si>
    <t>Vejby-Tisvilde</t>
  </si>
  <si>
    <t>Sandved-Tornemark Fjervarme</t>
  </si>
  <si>
    <t>Gølstrup-Hundelev-Vittrup</t>
  </si>
  <si>
    <t>Slagslunde</t>
  </si>
  <si>
    <t>Tirstrup</t>
  </si>
  <si>
    <t>Højby, Svinninge, Nr.Asmindrup</t>
  </si>
  <si>
    <t>Vig</t>
  </si>
  <si>
    <t>Rosmus</t>
  </si>
  <si>
    <t>Nordby-Mårup</t>
  </si>
  <si>
    <t>Ballen-Brundby-Kolby-Permelill</t>
  </si>
  <si>
    <t>Gjerrild</t>
  </si>
  <si>
    <t>Studsgård Fjernvarme</t>
  </si>
  <si>
    <t>Mesballe</t>
  </si>
  <si>
    <t>St-Rise/Dunkær</t>
  </si>
  <si>
    <t>Voldby</t>
  </si>
  <si>
    <t>Sdr. Nissum</t>
  </si>
  <si>
    <t>Onsbjerg Fjernvarme</t>
  </si>
  <si>
    <t>Hasle Fjernvarme (Bornholms Forsyning tidl. Vestbornholms)</t>
  </si>
  <si>
    <t>Havneby Fjernvarme (Rømø)</t>
  </si>
  <si>
    <t>Egedal fjernvarmenet</t>
  </si>
  <si>
    <t>Føns Fjernvarmenet</t>
  </si>
  <si>
    <t>Nimtofte og Omegns Fjernvarmeforsyning (NOFF)</t>
  </si>
  <si>
    <t>FV-net nr</t>
  </si>
  <si>
    <t>antal værker</t>
  </si>
  <si>
    <t>AntalOfVaerk_ID</t>
  </si>
  <si>
    <t>Vaerk_ID</t>
  </si>
  <si>
    <t>Værk_Navn</t>
  </si>
  <si>
    <t>Værk_Adresse</t>
  </si>
  <si>
    <t>Værk_Postnr</t>
  </si>
  <si>
    <t>Værk_Postdistrikt</t>
  </si>
  <si>
    <t>Albertslund Varmeværk</t>
  </si>
  <si>
    <t>Vognporten 9</t>
  </si>
  <si>
    <t>Albertslund</t>
  </si>
  <si>
    <t>CTR, Nybrovej Centralen</t>
  </si>
  <si>
    <t>Hagedornsvej 2</t>
  </si>
  <si>
    <t>Gentofte</t>
  </si>
  <si>
    <t>CTR, Spidslastcentral Phistersvej</t>
  </si>
  <si>
    <t>Phistersvej 51</t>
  </si>
  <si>
    <t>Hellerup</t>
  </si>
  <si>
    <t>Gentofte Hospital</t>
  </si>
  <si>
    <t>Kildegårdsvej 28</t>
  </si>
  <si>
    <t>Frederiksberg Varmecentral</t>
  </si>
  <si>
    <t>Stæhr Johansens Vej 36</t>
  </si>
  <si>
    <t>Frederiksberg</t>
  </si>
  <si>
    <t>I/S Amager Ressourcecenter</t>
  </si>
  <si>
    <t>Vindmøllevej 6</t>
  </si>
  <si>
    <t>København S</t>
  </si>
  <si>
    <t>ARGO Roskilde KraftVarmeVærk</t>
  </si>
  <si>
    <t>Håndværkervej 70</t>
  </si>
  <si>
    <t>Roskilde</t>
  </si>
  <si>
    <t>Avedøreværket</t>
  </si>
  <si>
    <t>Hammerholmen 50</t>
  </si>
  <si>
    <t>Hvidovre</t>
  </si>
  <si>
    <t>I/S Vestforbrænding</t>
  </si>
  <si>
    <t>Ejby Mosevej 219</t>
  </si>
  <si>
    <t>Glostrup</t>
  </si>
  <si>
    <t>Ishøj Kommunes Varmeforsyning/Ishøj Varmeværk</t>
  </si>
  <si>
    <t>Industrivangen 34</t>
  </si>
  <si>
    <t>Ishøj</t>
  </si>
  <si>
    <t>Amagerværket</t>
  </si>
  <si>
    <t>Kraftværksvej 37</t>
  </si>
  <si>
    <t>H.C. Ørsted Værket</t>
  </si>
  <si>
    <t>Tømmergravsgade 4</t>
  </si>
  <si>
    <t>København SV</t>
  </si>
  <si>
    <t>Svanemølleværket</t>
  </si>
  <si>
    <t>Lautrupsgade 1</t>
  </si>
  <si>
    <t>København Ø</t>
  </si>
  <si>
    <t>Ølby Center Varmecentral</t>
  </si>
  <si>
    <t>Nørre Centervej 64</t>
  </si>
  <si>
    <t>Køge</t>
  </si>
  <si>
    <t>Roskilde Varme A/S, Hovedcentralen</t>
  </si>
  <si>
    <t>Rådmandshaven 4</t>
  </si>
  <si>
    <t>Roskilde Varme A/S, Central Lillevang</t>
  </si>
  <si>
    <t>Navervej 14</t>
  </si>
  <si>
    <t>Rensningsanlægget Lynetten</t>
  </si>
  <si>
    <t>Refshalevej 250</t>
  </si>
  <si>
    <t>København K</t>
  </si>
  <si>
    <t>Høje Gladsaxe Varmecentral</t>
  </si>
  <si>
    <t>Gyngemosevej 3</t>
  </si>
  <si>
    <t>Søborg</t>
  </si>
  <si>
    <t>Damagercentralen</t>
  </si>
  <si>
    <t>Blågårdsvej 96</t>
  </si>
  <si>
    <t>Greve</t>
  </si>
  <si>
    <t>Hundige Fjernvarmeværk</t>
  </si>
  <si>
    <t>Over Bølgen 4</t>
  </si>
  <si>
    <t>Køge Kraftvarmeværk</t>
  </si>
  <si>
    <t>Værftsvej 2</t>
  </si>
  <si>
    <t>CP Kelco ApS</t>
  </si>
  <si>
    <t>Ved Banen 16</t>
  </si>
  <si>
    <t>Lille Skensved</t>
  </si>
  <si>
    <t>Spildevandscenter Avedøre</t>
  </si>
  <si>
    <t>Kanalholmen 28</t>
  </si>
  <si>
    <t>Damhusåen Renseanlæg</t>
  </si>
  <si>
    <t>Parkstien 10</t>
  </si>
  <si>
    <t>Roskilde Varmeforsyning</t>
  </si>
  <si>
    <t>H H Kochs Vej 2</t>
  </si>
  <si>
    <t>VEKS - Solrød Kedelcentral</t>
  </si>
  <si>
    <t>Lerbækvej 17</t>
  </si>
  <si>
    <t>Solrød Strand</t>
  </si>
  <si>
    <t>HOFOR - Lygten Varmecentral</t>
  </si>
  <si>
    <t>Lygten 20</t>
  </si>
  <si>
    <t>København NV</t>
  </si>
  <si>
    <t>HOFOR - Østre varmecentral</t>
  </si>
  <si>
    <t>Øster Allé 6</t>
  </si>
  <si>
    <t>HOFOR - Sundholm varmecentral</t>
  </si>
  <si>
    <t>Brydes Allé 2</t>
  </si>
  <si>
    <t>Gladsaxe Spidslastanlæg</t>
  </si>
  <si>
    <t>Transformervej 9A</t>
  </si>
  <si>
    <t>Sankt Hans Varmecentral</t>
  </si>
  <si>
    <t>Borserupvej 7</t>
  </si>
  <si>
    <t>CTR, Utterslev Varmecentral</t>
  </si>
  <si>
    <t>Bellahøjvej 14</t>
  </si>
  <si>
    <t>Brønshøj</t>
  </si>
  <si>
    <t>DSB Klargøring</t>
  </si>
  <si>
    <t>Kystvejen 15</t>
  </si>
  <si>
    <t>Kastrup</t>
  </si>
  <si>
    <t>Svogerslev Fjernvarmecentral</t>
  </si>
  <si>
    <t>Stamvejen 11</t>
  </si>
  <si>
    <t>Fjernvarmecentralen Avedøre Holme</t>
  </si>
  <si>
    <t>Nordholmen 1</t>
  </si>
  <si>
    <t>Hvidovre Midt Amba</t>
  </si>
  <si>
    <t>Arnold Nielsens Boulevard 26</t>
  </si>
  <si>
    <t>Hvidovre Hospital</t>
  </si>
  <si>
    <t>Kettegård Alle 30</t>
  </si>
  <si>
    <t>Brøndbyøster Fjernvarmecentral</t>
  </si>
  <si>
    <t>Brøndbyøster Boulevard 29</t>
  </si>
  <si>
    <t>Brøndby</t>
  </si>
  <si>
    <t>Brøndbyvester Fjernvarmecentral</t>
  </si>
  <si>
    <t>Kirkebjerg Allé 92A</t>
  </si>
  <si>
    <t>Brøndby Strand Fjernvarmecentral</t>
  </si>
  <si>
    <t>Daruplund 60</t>
  </si>
  <si>
    <t>Brøndby Strand</t>
  </si>
  <si>
    <t>Avedøre Fjernvarme A.m.b.a</t>
  </si>
  <si>
    <t>Rebslagerporten 125</t>
  </si>
  <si>
    <t>Hedegårdens varmecentral (I/S Vestforbrænding)</t>
  </si>
  <si>
    <t>Magleparken 9</t>
  </si>
  <si>
    <t>Ballerup</t>
  </si>
  <si>
    <t>Priorparkens Varmecentral</t>
  </si>
  <si>
    <t>Priorparken 525</t>
  </si>
  <si>
    <t>Brokær Varmecentral</t>
  </si>
  <si>
    <t>Nykær 67</t>
  </si>
  <si>
    <t>CTR, KLC2 - Københavns Lufthavn</t>
  </si>
  <si>
    <t>Kystvejen 13</t>
  </si>
  <si>
    <t>Geotermisk anlæg, Amagerværket</t>
  </si>
  <si>
    <t>Høje Taastrup Fjernvarme - Malervej-centralen</t>
  </si>
  <si>
    <t>Malervej 7a</t>
  </si>
  <si>
    <t>Taastrup</t>
  </si>
  <si>
    <t>Høje Taastrup Fjernvarme - Mølleholmen-centralen</t>
  </si>
  <si>
    <t>Mølleholmen 5</t>
  </si>
  <si>
    <t>Hedehusene Fjernvarme - Kallerupvej</t>
  </si>
  <si>
    <t>Kallerupvej 5b</t>
  </si>
  <si>
    <t>Hedehusene</t>
  </si>
  <si>
    <t>Helgeshøj-Centralen</t>
  </si>
  <si>
    <t>Hørskætten 22</t>
  </si>
  <si>
    <t>CTR I/S GRC (Gladsaxe Ringvej Centralen)</t>
  </si>
  <si>
    <t>Tobaksvejen 4</t>
  </si>
  <si>
    <t>Måløv Spids- og Reservelastcentral</t>
  </si>
  <si>
    <t>Måløv Byvej 229</t>
  </si>
  <si>
    <t>Måløv</t>
  </si>
  <si>
    <t>Jaynet A/S</t>
  </si>
  <si>
    <t>Smedeland 32</t>
  </si>
  <si>
    <t>Solvarmecentral Vesterled</t>
  </si>
  <si>
    <t>Vesterled 5</t>
  </si>
  <si>
    <t>Novo Nordisk overskudsvarme</t>
  </si>
  <si>
    <t>Vandtårnsvej 108</t>
  </si>
  <si>
    <t>Ballerup Krematorium - overskudsvarme</t>
  </si>
  <si>
    <t>Digterparken 1</t>
  </si>
  <si>
    <t>Overskudsvarme til Glostrup FV</t>
  </si>
  <si>
    <t>Langagervej 60</t>
  </si>
  <si>
    <t>Smørum Kraftvarme</t>
  </si>
  <si>
    <t>Skebjergvej 25</t>
  </si>
  <si>
    <t>Smørum</t>
  </si>
  <si>
    <t>Råbrovej 56</t>
  </si>
  <si>
    <t>Nærumcentralen</t>
  </si>
  <si>
    <t>Fyrrevejen 4</t>
  </si>
  <si>
    <t>Nærum</t>
  </si>
  <si>
    <t>Øverødcentralen</t>
  </si>
  <si>
    <t>Skovlytoften 7</t>
  </si>
  <si>
    <t>Holte</t>
  </si>
  <si>
    <t>DTU Kraftvarmeværk</t>
  </si>
  <si>
    <t>Energivej 411</t>
  </si>
  <si>
    <t>Kongens Lyngby</t>
  </si>
  <si>
    <t>Teknikerbycentralen</t>
  </si>
  <si>
    <t>Teknikerbyen 42</t>
  </si>
  <si>
    <t>Virum</t>
  </si>
  <si>
    <t>Energivej 415</t>
  </si>
  <si>
    <t>Skodsborgcentralen</t>
  </si>
  <si>
    <t>Skodsborgparken 64</t>
  </si>
  <si>
    <t>Skodsborg</t>
  </si>
  <si>
    <t>Vejlesøparkcentralen</t>
  </si>
  <si>
    <t>Vejlesøparken 11</t>
  </si>
  <si>
    <t>Frederikssund Kraftvarmeværk</t>
  </si>
  <si>
    <t>Løgismose 1</t>
  </si>
  <si>
    <t>Frederikssund</t>
  </si>
  <si>
    <t>Haldor Topsøe A/S</t>
  </si>
  <si>
    <t>Heimdalsvej 4</t>
  </si>
  <si>
    <t>Halsnæs Forsyning A/S (Havnevej)</t>
  </si>
  <si>
    <t>Havnevej 8</t>
  </si>
  <si>
    <t>Frederiksværk</t>
  </si>
  <si>
    <t>Halsnæs Forsyning A/S (Sportsvej)</t>
  </si>
  <si>
    <t>Sportsvej 5B</t>
  </si>
  <si>
    <t>Gilleleje Fjernvarmeselskab, Fiskerengen 2</t>
  </si>
  <si>
    <t>Fiskerengen 2</t>
  </si>
  <si>
    <t>Gilleleje</t>
  </si>
  <si>
    <t>Græsted Fjernvarme A.m.b.a</t>
  </si>
  <si>
    <t>Mesterbuen 8</t>
  </si>
  <si>
    <t>Græsted</t>
  </si>
  <si>
    <t>Skovgårdsvej 4A</t>
  </si>
  <si>
    <t>Helsinge</t>
  </si>
  <si>
    <t>Engholm Varmecentral, Allerød Kommune</t>
  </si>
  <si>
    <t>Rådhusvej 1A</t>
  </si>
  <si>
    <t>Allerød</t>
  </si>
  <si>
    <t>Central Vest</t>
  </si>
  <si>
    <t>H P Christensens Vej 14</t>
  </si>
  <si>
    <t>Helsingør</t>
  </si>
  <si>
    <t>Central Mads Holmsvej</t>
  </si>
  <si>
    <t>Mads Holms Vej 51</t>
  </si>
  <si>
    <t>Hornbæk Fjernvarme</t>
  </si>
  <si>
    <t>Lille Evaldsvej 5</t>
  </si>
  <si>
    <t>Hornbæk</t>
  </si>
  <si>
    <t>Opnæsgård</t>
  </si>
  <si>
    <t>Opnæsgård Spidslastcentral 0</t>
  </si>
  <si>
    <t>Hørsholm</t>
  </si>
  <si>
    <t>I/S Norfors</t>
  </si>
  <si>
    <t>Kærvej 1</t>
  </si>
  <si>
    <t>Helsingør Kraftvarmeværk</t>
  </si>
  <si>
    <t>Energivej 19</t>
  </si>
  <si>
    <t>Lillerød Øst Fjernvarmecentral - Motor</t>
  </si>
  <si>
    <t>Solvang 27</t>
  </si>
  <si>
    <t>SCION DTU</t>
  </si>
  <si>
    <t>Dr Neergaards Vej 15</t>
  </si>
  <si>
    <t>Svaneparken</t>
  </si>
  <si>
    <t>Biskop Svanes Vej 59</t>
  </si>
  <si>
    <t>Birkerød</t>
  </si>
  <si>
    <t>Nivå fjernvarme</t>
  </si>
  <si>
    <t>Nivå Center 1</t>
  </si>
  <si>
    <t>Nivå</t>
  </si>
  <si>
    <t>Engholm Varmecentral - Motor</t>
  </si>
  <si>
    <t>- -</t>
  </si>
  <si>
    <t>Lillerød Øst Fjernvarmecentral</t>
  </si>
  <si>
    <t>Hammerbakken 10</t>
  </si>
  <si>
    <t>Farum Fjernvarme, Stavnsholtvej 33</t>
  </si>
  <si>
    <t>Stavnsholtvej 33</t>
  </si>
  <si>
    <t>Farum</t>
  </si>
  <si>
    <t>Farum Fjernvarme, Rugmarken 25</t>
  </si>
  <si>
    <t>Rugmarken 25</t>
  </si>
  <si>
    <t>Frederiksgade Varmecentral</t>
  </si>
  <si>
    <t>Frederiksgade 10</t>
  </si>
  <si>
    <t>Hillerød</t>
  </si>
  <si>
    <t>Ullerød Varmecentral</t>
  </si>
  <si>
    <t>Kirsebæralle 15</t>
  </si>
  <si>
    <t>Kgs. Vænge Varmecentral</t>
  </si>
  <si>
    <t>Centervænget 3</t>
  </si>
  <si>
    <t>Elmegaarden Varmecentral</t>
  </si>
  <si>
    <t>Kornvænget 1</t>
  </si>
  <si>
    <t>Hillerød Kraftvarmeværk</t>
  </si>
  <si>
    <t>Hestehavevej 1</t>
  </si>
  <si>
    <t>Værløse Varmeværk</t>
  </si>
  <si>
    <t>Klostergårdsvej 59</t>
  </si>
  <si>
    <t>Værløse</t>
  </si>
  <si>
    <t>Skævinge Kommunes Fjernvarmeforsyning</t>
  </si>
  <si>
    <t>Harløsevej 17A</t>
  </si>
  <si>
    <t>Skævinge</t>
  </si>
  <si>
    <t>Meløse-St.Lyngby Energiselskab Amba</t>
  </si>
  <si>
    <t>Skolevej 7B</t>
  </si>
  <si>
    <t>Gørløse</t>
  </si>
  <si>
    <t>Bondestien 1</t>
  </si>
  <si>
    <t>Krakasvej Varmecentral</t>
  </si>
  <si>
    <t>Krakasvej 12</t>
  </si>
  <si>
    <t>Solfanger Ullerødbyen</t>
  </si>
  <si>
    <t>Månepletvej 1</t>
  </si>
  <si>
    <t>Fliskedel Krakasvej</t>
  </si>
  <si>
    <t>Krakasvej 14</t>
  </si>
  <si>
    <t>Nordisk Perlite ApS</t>
  </si>
  <si>
    <t>Hammersholt Erhvervspark 1</t>
  </si>
  <si>
    <t>Hillerød Biokraftvarmeværk (BKV)</t>
  </si>
  <si>
    <t>Krakasvej 14B</t>
  </si>
  <si>
    <t>Hillerød Spildevand A/S HCR-syd</t>
  </si>
  <si>
    <t>Hundested varmeværk</t>
  </si>
  <si>
    <t>Håndværksvej 14</t>
  </si>
  <si>
    <t>Hundested</t>
  </si>
  <si>
    <t>Kyndbyværket</t>
  </si>
  <si>
    <t>Kyndbyvej 90</t>
  </si>
  <si>
    <t>Jægerspris</t>
  </si>
  <si>
    <t>Slangerup Kraftvarmeværk</t>
  </si>
  <si>
    <t>Slangerupgårdsvej 4</t>
  </si>
  <si>
    <t>Slangerup</t>
  </si>
  <si>
    <t>Hvalsø Kraftvarmeværk</t>
  </si>
  <si>
    <t>Åsvejen 12</t>
  </si>
  <si>
    <t>Hvalsø</t>
  </si>
  <si>
    <t>Hvalsø savværk varmeværk</t>
  </si>
  <si>
    <t>Bentsensvej 4</t>
  </si>
  <si>
    <t>Borup Varmeværk Amba</t>
  </si>
  <si>
    <t>Bækgårdsvej 16</t>
  </si>
  <si>
    <t>Borup</t>
  </si>
  <si>
    <t>Halmvarmeværket Borup</t>
  </si>
  <si>
    <t>Bækgårdsvej 62</t>
  </si>
  <si>
    <t>Svebølle-Viskinge Fjernvarmeselskab</t>
  </si>
  <si>
    <t>Frederiksberg 1D</t>
  </si>
  <si>
    <t>Svebølle</t>
  </si>
  <si>
    <t>JSJ Aps</t>
  </si>
  <si>
    <t>Sandvedvej 31A</t>
  </si>
  <si>
    <t>Fuglebjerg</t>
  </si>
  <si>
    <t>Haslev Fjernvarme Imba, Nygade 68</t>
  </si>
  <si>
    <t>Nygade 68</t>
  </si>
  <si>
    <t>Haslev</t>
  </si>
  <si>
    <t>Haslev Kraftvarmeværk</t>
  </si>
  <si>
    <t>Energivej 35</t>
  </si>
  <si>
    <t>Haslev Fjernvarme Imba, Humlevænget 1</t>
  </si>
  <si>
    <t>Humlevænget 1</t>
  </si>
  <si>
    <t>Hvidebæk Fjernvarmeforsyning A.m.b.a.</t>
  </si>
  <si>
    <t>Hovvej 37A</t>
  </si>
  <si>
    <t>Jerslev Sjælland</t>
  </si>
  <si>
    <t>Høng Varmeværk, Banemarken 8</t>
  </si>
  <si>
    <t>Banemarken 8</t>
  </si>
  <si>
    <t>Høng</t>
  </si>
  <si>
    <t>Asnæsværket</t>
  </si>
  <si>
    <t>Asnæsvej 16</t>
  </si>
  <si>
    <t>Kalundborg</t>
  </si>
  <si>
    <t>Kalundborg Kommunale Værker (Skolegade)</t>
  </si>
  <si>
    <t>J.H. Petersens Allé 9</t>
  </si>
  <si>
    <t>Varmpepumpe Kalundborg</t>
  </si>
  <si>
    <t>Dokhavnsvej 15</t>
  </si>
  <si>
    <t>SK-Varme A/S - Norbrinken</t>
  </si>
  <si>
    <t>Norbrinken 5</t>
  </si>
  <si>
    <t>Korsør</t>
  </si>
  <si>
    <t>SK-Varme A/S - Gasværksvej Korsør</t>
  </si>
  <si>
    <t>Gasværksvej 5</t>
  </si>
  <si>
    <t>Halsskov halmvarmeværk</t>
  </si>
  <si>
    <t>Energivej 11</t>
  </si>
  <si>
    <t>Nykøbing S. Varmeværk, Billesvej 8-10</t>
  </si>
  <si>
    <t>Billesvej 8</t>
  </si>
  <si>
    <t>Nykøbing Sj</t>
  </si>
  <si>
    <t>Annebergparken</t>
  </si>
  <si>
    <t>Annebergparken 35</t>
  </si>
  <si>
    <t>Nykøbing S. Varmeværk, Fregat 4</t>
  </si>
  <si>
    <t>Fregat 4</t>
  </si>
  <si>
    <t>Getsøvej 16</t>
  </si>
  <si>
    <t>Nykøbing Sjælland</t>
  </si>
  <si>
    <t>Ringsted Kraftvarmeværk</t>
  </si>
  <si>
    <t>Ringsted</t>
  </si>
  <si>
    <t>Ringsted Fjernvarme,Ahorn Alle 46</t>
  </si>
  <si>
    <t>Ahorn Alle 46</t>
  </si>
  <si>
    <t>Ringsted Fjernvarme, Nørregade 57 B</t>
  </si>
  <si>
    <t>Nørregade 57B</t>
  </si>
  <si>
    <t>Ringsted Halmvarmeværk, Ringsted Fjernvarme</t>
  </si>
  <si>
    <t>Jættevej 1</t>
  </si>
  <si>
    <t>Ringsted Fjernvarme, hovedcentral</t>
  </si>
  <si>
    <t>Rønnedevej 7</t>
  </si>
  <si>
    <t>Fælleskrematoriet</t>
  </si>
  <si>
    <t>Kærup Parkvej 1</t>
  </si>
  <si>
    <t>SK-Varme A/S - Slagelse Kraftvarmeværk</t>
  </si>
  <si>
    <t>Assensvej 1</t>
  </si>
  <si>
    <t>Slagelse</t>
  </si>
  <si>
    <t>SK-Varme A/S - Idagårdsvej</t>
  </si>
  <si>
    <t>Idagårdsvej 5</t>
  </si>
  <si>
    <t>SK-Varme A/S, Færøvej 21</t>
  </si>
  <si>
    <t>Færøvej 21</t>
  </si>
  <si>
    <t>SK-Varme A/S, Rosenkildevej 45</t>
  </si>
  <si>
    <t>Rosenkildevej 45</t>
  </si>
  <si>
    <t>SK-Varme A/S - Sdr. Stationsvej</t>
  </si>
  <si>
    <t>Sdr.Stationsvej 1</t>
  </si>
  <si>
    <t>Slagelse Renseanlæg</t>
  </si>
  <si>
    <t>Dalsvinget 7</t>
  </si>
  <si>
    <t>Slagelse Affaldsenergi</t>
  </si>
  <si>
    <t>Dalsvinget 11</t>
  </si>
  <si>
    <t>SK Varme A/S, Trafikcenter Allé 32</t>
  </si>
  <si>
    <t>Trafikcenter Alle 32</t>
  </si>
  <si>
    <t>Frederiksberg Kraftvarmeanlæg</t>
  </si>
  <si>
    <t>Smedevej 32</t>
  </si>
  <si>
    <t>Sorø</t>
  </si>
  <si>
    <t>NVE, Kirkevej 41 A</t>
  </si>
  <si>
    <t>Kirkevej 41A</t>
  </si>
  <si>
    <t>NVE, Vedelsgade 47</t>
  </si>
  <si>
    <t>Vedelsgade 47</t>
  </si>
  <si>
    <t>NVE, Katrinelystvej 11 F</t>
  </si>
  <si>
    <t>Katrinelystvej 11F</t>
  </si>
  <si>
    <t>Sorø Kraftvarmeanlæg</t>
  </si>
  <si>
    <t>Industrivej 9</t>
  </si>
  <si>
    <t>Jyderup Varmeværk</t>
  </si>
  <si>
    <t>Lyngvej 6</t>
  </si>
  <si>
    <t>Jyderup</t>
  </si>
  <si>
    <t>Mørkøv Varmeværk Amba</t>
  </si>
  <si>
    <t>Holbækvej 236</t>
  </si>
  <si>
    <t>Mørkøv</t>
  </si>
  <si>
    <t>St.Merløs Varmeværk</t>
  </si>
  <si>
    <t>Tåstrupvej 11</t>
  </si>
  <si>
    <t>Store Merløse</t>
  </si>
  <si>
    <t>Faxe Fjernvarmeselskab, Knudsvej 2</t>
  </si>
  <si>
    <t>Knudsvej 2</t>
  </si>
  <si>
    <t>Faxe</t>
  </si>
  <si>
    <t>Fakse Renseanlæg</t>
  </si>
  <si>
    <t>Lindegårdsvej 9</t>
  </si>
  <si>
    <t>Fakse</t>
  </si>
  <si>
    <t>Faxe Kalk Ovnanlægget Stubberup</t>
  </si>
  <si>
    <t>Gl Strandvej 14</t>
  </si>
  <si>
    <t>Faxe Fjernvarmeselskab, Schjølervej 7</t>
  </si>
  <si>
    <t>Schjølervej 7</t>
  </si>
  <si>
    <t>Holeby Fjernvarme Amba</t>
  </si>
  <si>
    <t>Industrivej 1</t>
  </si>
  <si>
    <t>Holeby</t>
  </si>
  <si>
    <t>Industrivej 7</t>
  </si>
  <si>
    <t>Fensmark Fjernvarmeværk</t>
  </si>
  <si>
    <t>Engvej 4</t>
  </si>
  <si>
    <t>Holmegaard</t>
  </si>
  <si>
    <t>Ardagh Glass Holmegaard A/S</t>
  </si>
  <si>
    <t>Glasværksvej 52</t>
  </si>
  <si>
    <t>Lolland Varme A/S, Søllested</t>
  </si>
  <si>
    <t>Jernbanegade 25</t>
  </si>
  <si>
    <t>Søllested</t>
  </si>
  <si>
    <t>Nakskov</t>
  </si>
  <si>
    <t>Maribo Varmeværk, C. E. Christiansensvej 40</t>
  </si>
  <si>
    <t>C. E. Christiansens Vej 40</t>
  </si>
  <si>
    <t>Maribo</t>
  </si>
  <si>
    <t>Sakskøbing Fjernvarme</t>
  </si>
  <si>
    <t>Lillemark 25</t>
  </si>
  <si>
    <t>Sakskøbing</t>
  </si>
  <si>
    <t>Maribo-Sakskøbing Kraftvarmeværk</t>
  </si>
  <si>
    <t>Tømmervej 1</t>
  </si>
  <si>
    <t>Flisværket</t>
  </si>
  <si>
    <t>C. E. Christiansens Vej 23A</t>
  </si>
  <si>
    <t>Gammel Havevej 4</t>
  </si>
  <si>
    <t>Stege</t>
  </si>
  <si>
    <t>Stege Halmvarmeværk</t>
  </si>
  <si>
    <t>Elmevej 1D</t>
  </si>
  <si>
    <t>Stege Solvarme</t>
  </si>
  <si>
    <t>Kobbelvej 56</t>
  </si>
  <si>
    <t>Lolland Varme A/S, Svingelsvej 2</t>
  </si>
  <si>
    <t>Svingelsvej 2</t>
  </si>
  <si>
    <t>Lolland Varme A/S, Stensø</t>
  </si>
  <si>
    <t>Savnsøvej 4</t>
  </si>
  <si>
    <t>Lolland Varme A/S, Drammenvej 1</t>
  </si>
  <si>
    <t>Drammenvej 1</t>
  </si>
  <si>
    <t>Affaldsforbrændingsanlæg I/S REFA</t>
  </si>
  <si>
    <t>Energivej 4</t>
  </si>
  <si>
    <t>Nykøbing F</t>
  </si>
  <si>
    <t>Guldborgsund Varme Fjernvarmecentral Nord</t>
  </si>
  <si>
    <t>Ndr Ringvej 15</t>
  </si>
  <si>
    <t>Guldborgsund Varme Fjernvarmecentral Øst</t>
  </si>
  <si>
    <t>Aage Sørensensgade 16</t>
  </si>
  <si>
    <t>Nordic Sugar, Nykøbing Sukkerfabrik</t>
  </si>
  <si>
    <t>Østerbrogade 2</t>
  </si>
  <si>
    <t>Bioenergi, Nyk. F.</t>
  </si>
  <si>
    <t>Skovalleen 42</t>
  </si>
  <si>
    <t>Øster Toreby Varmeværk Amba</t>
  </si>
  <si>
    <t>Agrovej 3</t>
  </si>
  <si>
    <t>Metalcolour A/S</t>
  </si>
  <si>
    <t>Agrovej 6</t>
  </si>
  <si>
    <t>Nysted Varmeværk A.m.b.a.</t>
  </si>
  <si>
    <t>Egevænget 1</t>
  </si>
  <si>
    <t>Nysted</t>
  </si>
  <si>
    <t>Nysted Bioenergi Aps</t>
  </si>
  <si>
    <t>Fuglegårdsvej 10</t>
  </si>
  <si>
    <t>Kettinge</t>
  </si>
  <si>
    <t>Næstved Affaldsenergi SYD</t>
  </si>
  <si>
    <t>Ved Fjorden 13</t>
  </si>
  <si>
    <t>Næstved</t>
  </si>
  <si>
    <t>Næstved Fjernvarme, Åderupvej 22-24</t>
  </si>
  <si>
    <t>Åderupvej 22</t>
  </si>
  <si>
    <t>Næstved Fjernvarme, H. C. Andersensvej 28</t>
  </si>
  <si>
    <t>H C Andersens Vej 28</t>
  </si>
  <si>
    <t>Næstved Fjernvarme, Ejlersvej 24</t>
  </si>
  <si>
    <t>Ejlersvej 24</t>
  </si>
  <si>
    <t>Næstved Fjernvarme, Kanalvej 9</t>
  </si>
  <si>
    <t>Kanalvej 9</t>
  </si>
  <si>
    <t>Næstved Fjernvarme, Østre Ringvej 98</t>
  </si>
  <si>
    <t>Østre Ringvej 98</t>
  </si>
  <si>
    <t>Næstved Affaldsenergi</t>
  </si>
  <si>
    <t>Ved Fjorden 20</t>
  </si>
  <si>
    <t>Næstved Fjernvarme, Ringstedgade 61</t>
  </si>
  <si>
    <t>Ringstedgade 61</t>
  </si>
  <si>
    <t>Nørre Alslev Fjernvarmeværk (Peter L Jensens Vej)</t>
  </si>
  <si>
    <t>Peter L Jensens Vej 4A</t>
  </si>
  <si>
    <t>Nørre Alslev</t>
  </si>
  <si>
    <t>Nørre Alslev Fjernvarmeværk (Kæpgårdsvej)</t>
  </si>
  <si>
    <t>Kæpgårdsvej 5</t>
  </si>
  <si>
    <t>Special Waste System A/S</t>
  </si>
  <si>
    <t>Herthadalvej 4A</t>
  </si>
  <si>
    <t>Præstø Kraftvarmeværk</t>
  </si>
  <si>
    <t>Værkstedsvej 3</t>
  </si>
  <si>
    <t>Præstø</t>
  </si>
  <si>
    <t>Rødby Varmeværk a.m.b.a</t>
  </si>
  <si>
    <t>Grønvej 7B</t>
  </si>
  <si>
    <t>Rødby</t>
  </si>
  <si>
    <t>Rødbyhavn Fjernvarme, Jøncksvej 1</t>
  </si>
  <si>
    <t>Jøncksvej 1</t>
  </si>
  <si>
    <t>Rødbyhavn Fjernvarme, Sverigesvej 16</t>
  </si>
  <si>
    <t>Sverigesvej 16</t>
  </si>
  <si>
    <t>REFA Stubbekøbing Fjernvarme A/S (Sivmosevej)</t>
  </si>
  <si>
    <t>Sivmosevej 2</t>
  </si>
  <si>
    <t>Stubbekøbing</t>
  </si>
  <si>
    <t>REFA Horbelev Fjernvarme</t>
  </si>
  <si>
    <t>Søndrevej 1</t>
  </si>
  <si>
    <t>Horbelev</t>
  </si>
  <si>
    <t>Sydfalster Varmeværk Amba</t>
  </si>
  <si>
    <t>Håndværkervænget 16</t>
  </si>
  <si>
    <t>Væggerløse</t>
  </si>
  <si>
    <t>REFA Gedser Fjernvarme A/S</t>
  </si>
  <si>
    <t>Børsholmsvej 3</t>
  </si>
  <si>
    <t>Gedser</t>
  </si>
  <si>
    <t>Smedevej 6</t>
  </si>
  <si>
    <t>Masnedø Gasturbine</t>
  </si>
  <si>
    <t>Brovejen 10</t>
  </si>
  <si>
    <t>Vordingborg</t>
  </si>
  <si>
    <t>Bødkervænget Varmecentral</t>
  </si>
  <si>
    <t>Bødkervænget 4</t>
  </si>
  <si>
    <t>Varmecentral Nyvej</t>
  </si>
  <si>
    <t>Nyvej 4</t>
  </si>
  <si>
    <t>Vordingborg Kraftvarme</t>
  </si>
  <si>
    <t>Klemensker Halmvarmeværk</t>
  </si>
  <si>
    <t>Industrivej 8</t>
  </si>
  <si>
    <t>Klemensker</t>
  </si>
  <si>
    <t>Nexø Halmvarmeværk</t>
  </si>
  <si>
    <t>Halmvænget 2</t>
  </si>
  <si>
    <t>Nexø</t>
  </si>
  <si>
    <t>Bornholms El-Produktion</t>
  </si>
  <si>
    <t>Skansevej 2</t>
  </si>
  <si>
    <t>Rønne</t>
  </si>
  <si>
    <t>Bornholms Affaldsbehandling</t>
  </si>
  <si>
    <t>Almegårdsvej 8</t>
  </si>
  <si>
    <t>Rønne Varme A/S, reserve og spidslastcentral</t>
  </si>
  <si>
    <t>Ved Lunden 5</t>
  </si>
  <si>
    <t>Lobbæk Varmeværk</t>
  </si>
  <si>
    <t>Rønnevej 76</t>
  </si>
  <si>
    <t>Aakirkeby</t>
  </si>
  <si>
    <t>Bornholms Bioenergi</t>
  </si>
  <si>
    <t>Rønnevej 48</t>
  </si>
  <si>
    <t>Aakirkeby Flisvarmeværk</t>
  </si>
  <si>
    <t>Brovangen 9</t>
  </si>
  <si>
    <t>Assens Fjernvarme Stejlebjergvej</t>
  </si>
  <si>
    <t>Stejlebjergvej 4</t>
  </si>
  <si>
    <t>Assens</t>
  </si>
  <si>
    <t>Assens Fjernvarme Hardersvej</t>
  </si>
  <si>
    <t>Hardersvej 1</t>
  </si>
  <si>
    <t>Energi Fyn Produktion - Assens</t>
  </si>
  <si>
    <t>Stejlebjergvej 12</t>
  </si>
  <si>
    <t>Bogense Forsyningsselskab</t>
  </si>
  <si>
    <t>Fynsvej 5</t>
  </si>
  <si>
    <t>Bogense</t>
  </si>
  <si>
    <t>Stenstrup Fjernvarme, Hostrupvej 28</t>
  </si>
  <si>
    <t>Hostrupvej 18</t>
  </si>
  <si>
    <t>Stenstrup</t>
  </si>
  <si>
    <t>Stenstrup Fjernvarme, Nordre Ringvej 51</t>
  </si>
  <si>
    <t>Nordre Ringvej 51</t>
  </si>
  <si>
    <t>Ejby Fjernvarme A.m.b.a.</t>
  </si>
  <si>
    <t>Nørregade 21A</t>
  </si>
  <si>
    <t>Ejby</t>
  </si>
  <si>
    <t>FFV Varme A/S</t>
  </si>
  <si>
    <t>Sundvænget 5</t>
  </si>
  <si>
    <t>Faaborg</t>
  </si>
  <si>
    <t>FFV Varme</t>
  </si>
  <si>
    <t>L. Frandsensvej 1</t>
  </si>
  <si>
    <t>Teglværksvej 10</t>
  </si>
  <si>
    <t>Glamsbjerg</t>
  </si>
  <si>
    <t>Toftevej 5</t>
  </si>
  <si>
    <t>Haarby</t>
  </si>
  <si>
    <t>Fredensvej 19</t>
  </si>
  <si>
    <t>Toftegårdsvej 17</t>
  </si>
  <si>
    <t>Bækskov Fjernvarmecentral</t>
  </si>
  <si>
    <t>Bækskov 23A</t>
  </si>
  <si>
    <t>Marslev</t>
  </si>
  <si>
    <t>Fangel Bioenergi</t>
  </si>
  <si>
    <t>Østermarksvej 70</t>
  </si>
  <si>
    <t>Odense S</t>
  </si>
  <si>
    <t>Ferritslev Fjernvarmeværk</t>
  </si>
  <si>
    <t>Krystalvænget 10</t>
  </si>
  <si>
    <t>Ferritslev Fyn</t>
  </si>
  <si>
    <t>Fjernvarme Fyn Produktion A/S</t>
  </si>
  <si>
    <t>Havnegade 120</t>
  </si>
  <si>
    <t>Odense C</t>
  </si>
  <si>
    <t>Kerteminde Fjernvarme</t>
  </si>
  <si>
    <t>Langegade 115A</t>
  </si>
  <si>
    <t>Kerteminde</t>
  </si>
  <si>
    <t>Langeskov Fjernvarme</t>
  </si>
  <si>
    <t>Langeskov Centret 12A</t>
  </si>
  <si>
    <t>Langeskov</t>
  </si>
  <si>
    <t>Munkebo Kommunale Værker</t>
  </si>
  <si>
    <t>Nørrevænget 1</t>
  </si>
  <si>
    <t>Munkebo</t>
  </si>
  <si>
    <t>Nr. Broby Varmecentral</t>
  </si>
  <si>
    <t>Stationsvej 14</t>
  </si>
  <si>
    <t>Broby</t>
  </si>
  <si>
    <t>Bellinge Varmecentral</t>
  </si>
  <si>
    <t>Kratholmvej 52A</t>
  </si>
  <si>
    <t>Billedskærervej Varmecentral</t>
  </si>
  <si>
    <t>Billedskærervej 9</t>
  </si>
  <si>
    <t>Odense M</t>
  </si>
  <si>
    <t>Bolbro Varmecentral</t>
  </si>
  <si>
    <t>Møllemarksvej 37</t>
  </si>
  <si>
    <t>Odense V</t>
  </si>
  <si>
    <t>Odense Kommune VC Bullerup</t>
  </si>
  <si>
    <t>Brolandsvænget 20</t>
  </si>
  <si>
    <t>Agedrup</t>
  </si>
  <si>
    <t>Centrum Varmecentral</t>
  </si>
  <si>
    <t>Enggade 13</t>
  </si>
  <si>
    <t>Dyrup Varmecentral</t>
  </si>
  <si>
    <t>Højmevej 15</t>
  </si>
  <si>
    <t>Odense SV</t>
  </si>
  <si>
    <t>Dalum Varmecentral</t>
  </si>
  <si>
    <t>Zachariasvænget 40</t>
  </si>
  <si>
    <t>Odense Kommune VC Fangel</t>
  </si>
  <si>
    <t>Borrebyvej 7</t>
  </si>
  <si>
    <t>Odense Kommune VC Højby</t>
  </si>
  <si>
    <t>Knullen 28A</t>
  </si>
  <si>
    <t>Korup Varmecentral</t>
  </si>
  <si>
    <t>Sandvadvej 1</t>
  </si>
  <si>
    <t>Odense NV</t>
  </si>
  <si>
    <t>Odense Kommune VC Lumby</t>
  </si>
  <si>
    <t>Slettensvej 351</t>
  </si>
  <si>
    <t>Odense N</t>
  </si>
  <si>
    <t>Næsby Varmecentral</t>
  </si>
  <si>
    <t>Højløkke Allé 59</t>
  </si>
  <si>
    <t>Odense Kommune VC Næsbyhoved Broby</t>
  </si>
  <si>
    <t>Sandgravvej 3</t>
  </si>
  <si>
    <t>Pårup Varmecentral</t>
  </si>
  <si>
    <t>Havrevænget 2</t>
  </si>
  <si>
    <t>Sanderum Varmecentral</t>
  </si>
  <si>
    <t>Sanderumvej 81</t>
  </si>
  <si>
    <t>Odense Kommune VC Stige</t>
  </si>
  <si>
    <t>Nistedvej 40</t>
  </si>
  <si>
    <t>Sydøst Varmecentral</t>
  </si>
  <si>
    <t>Ørbækvej 418</t>
  </si>
  <si>
    <t>Odense SØ</t>
  </si>
  <si>
    <t>Vollsmose Varmecentral</t>
  </si>
  <si>
    <t>Kildegårdsvej 45</t>
  </si>
  <si>
    <t>Odense NØ</t>
  </si>
  <si>
    <t>Otterup Varmecentral</t>
  </si>
  <si>
    <t>Bøgevej 2</t>
  </si>
  <si>
    <t>Otterup</t>
  </si>
  <si>
    <t>Vissenbjerg Fjernvarme</t>
  </si>
  <si>
    <t>Nyvej 9</t>
  </si>
  <si>
    <t>Vissenbjerg</t>
  </si>
  <si>
    <t>Ejby Mølle Renseanlæg</t>
  </si>
  <si>
    <t>Ejby Møllevej 22</t>
  </si>
  <si>
    <t>Industrivej 4B</t>
  </si>
  <si>
    <t>Hindsholm Kraftvarmeværk</t>
  </si>
  <si>
    <t>Møllegyden 32</t>
  </si>
  <si>
    <t>Dalby</t>
  </si>
  <si>
    <t>Odense Kommune Transportabel 7</t>
  </si>
  <si>
    <t>Klosterbakken 12</t>
  </si>
  <si>
    <t>Fjernvarme Fyn Affaldsenergi</t>
  </si>
  <si>
    <t>Sygehusets Varmecentral</t>
  </si>
  <si>
    <t>Heden 3Z</t>
  </si>
  <si>
    <t>Energi Fyn Produktion - Kratholm</t>
  </si>
  <si>
    <t>Kratholmvej 50</t>
  </si>
  <si>
    <t>Langeskov Plantecenter</t>
  </si>
  <si>
    <t>Nyborgvej 32</t>
  </si>
  <si>
    <t>Energi Fyn Produktion - OUH_Nød og regulerkraftanlæg</t>
  </si>
  <si>
    <t>Heden 3z</t>
  </si>
  <si>
    <t>Lindø Kraftvarmeværk</t>
  </si>
  <si>
    <t>Kystvejen 100</t>
  </si>
  <si>
    <t>Dalum Kraftvarme</t>
  </si>
  <si>
    <t>Dalumvej 116</t>
  </si>
  <si>
    <t>Stige Ø</t>
  </si>
  <si>
    <t>Østre Kanalvej 23</t>
  </si>
  <si>
    <t>Jagtvej 2</t>
  </si>
  <si>
    <t>Marstal</t>
  </si>
  <si>
    <t>Skolevej 13</t>
  </si>
  <si>
    <t>Skolevej 15</t>
  </si>
  <si>
    <t>Shell Raffinaderiet Fredericia</t>
  </si>
  <si>
    <t>Egeskovvej 265</t>
  </si>
  <si>
    <t>Fredericia</t>
  </si>
  <si>
    <t>Vejle Fjernvarme a.m.b.a., Central Langelinie</t>
  </si>
  <si>
    <t>Langelinie 60</t>
  </si>
  <si>
    <t>Vejle</t>
  </si>
  <si>
    <t>Fredericia Fjernvarme, Danmarksgade 37</t>
  </si>
  <si>
    <t>Danmarksgade 37</t>
  </si>
  <si>
    <t>Fredericia Fjernvarme, Venusvej 12</t>
  </si>
  <si>
    <t>Venusvej 14A</t>
  </si>
  <si>
    <t>Fredericia Fjernvarme, Indre Ringvej 93</t>
  </si>
  <si>
    <t>Indre Ringvej 93</t>
  </si>
  <si>
    <t>Fredericia Fjernvarme, Zartmannsvej 29</t>
  </si>
  <si>
    <t>Zartmannsvej 29</t>
  </si>
  <si>
    <t>Gauerslund Fjernvarme, Industrivej 2c</t>
  </si>
  <si>
    <t>Industrivej 2C</t>
  </si>
  <si>
    <t>Børkop</t>
  </si>
  <si>
    <t>Gauerslund Fjernvarme, Brejning Søndergade 30</t>
  </si>
  <si>
    <t>Brejning Søndergade 30</t>
  </si>
  <si>
    <t>Skærbækværket</t>
  </si>
  <si>
    <t>Klippehagevej 22</t>
  </si>
  <si>
    <t>Kolding Varmeværk Syd</t>
  </si>
  <si>
    <t>Rømøvej 8</t>
  </si>
  <si>
    <t>Kolding</t>
  </si>
  <si>
    <t>Kolding Varmeværk Vest</t>
  </si>
  <si>
    <t>Georg Brandes Vej 1</t>
  </si>
  <si>
    <t>Kolding Varmeværk Dampcentralen</t>
  </si>
  <si>
    <t>Sct. Jørgens Gade 1</t>
  </si>
  <si>
    <t>Kolding Varmeværk Brogården</t>
  </si>
  <si>
    <t>Platinvej 11</t>
  </si>
  <si>
    <t>Kolding Varmeværk Skovparken</t>
  </si>
  <si>
    <t>Skovvangen 8A</t>
  </si>
  <si>
    <t>Bronzevej 6</t>
  </si>
  <si>
    <t>Kolding Varmeværk Øst</t>
  </si>
  <si>
    <t>Kolding Åpark 5</t>
  </si>
  <si>
    <t>Kolding Varmeværk Strandhuse</t>
  </si>
  <si>
    <t>Lyshøj Alle 4</t>
  </si>
  <si>
    <t>Kolding Varmeværk Hvidsminde</t>
  </si>
  <si>
    <t>Sommerfuglvej 6A</t>
  </si>
  <si>
    <t>Lunderskov Varmeværk</t>
  </si>
  <si>
    <t>Toftegade 4</t>
  </si>
  <si>
    <t>Lunderskov</t>
  </si>
  <si>
    <t>Mølholm Varmeværk</t>
  </si>
  <si>
    <t>Mølholm Landevej 14</t>
  </si>
  <si>
    <t>Middelfart Fjernvarme a.m.b.a. - Kraftvarmeværk</t>
  </si>
  <si>
    <t>Grønnegade 7</t>
  </si>
  <si>
    <t>Nørre Aaby</t>
  </si>
  <si>
    <t>Vejle Centralrenseanlæg</t>
  </si>
  <si>
    <t>Toldbodvej 20</t>
  </si>
  <si>
    <t>Fredericia Centralrensningsanlæg</t>
  </si>
  <si>
    <t>Røde Banke 16</t>
  </si>
  <si>
    <t>CARLSBERG SUPPLY A/S TUBORG FB/TERMINAL - Vestre Ringvej</t>
  </si>
  <si>
    <t>Vestre Ringvej 111</t>
  </si>
  <si>
    <t>Fredericia Varmeværk, Erritsø</t>
  </si>
  <si>
    <t>Gl. Landevej 84</t>
  </si>
  <si>
    <t>Vejle Varmeværk Bredballe kedelcentral</t>
  </si>
  <si>
    <t>Skelvang 46</t>
  </si>
  <si>
    <t>Vejle Øst</t>
  </si>
  <si>
    <t>Vejle Varmeværk Hovergården Varmecentral</t>
  </si>
  <si>
    <t>Storegårdsvej 1</t>
  </si>
  <si>
    <t>Vejle Varmeværk Nørremarkens Kedelcentral</t>
  </si>
  <si>
    <t>Niels Finsensvej 6A</t>
  </si>
  <si>
    <t>Vejle Varmeværk Søndermarkens Kedelcentral</t>
  </si>
  <si>
    <t>Diskovej 8</t>
  </si>
  <si>
    <t>Kellers Park Varmeværk</t>
  </si>
  <si>
    <t>H.O. Wildenskovsvej 14A</t>
  </si>
  <si>
    <t>Middelfart Fjernvarme, Hovedcentral</t>
  </si>
  <si>
    <t>Hessgade 21B</t>
  </si>
  <si>
    <t>Middelfart</t>
  </si>
  <si>
    <t>Middelfart Fjernvarme, Central Øst</t>
  </si>
  <si>
    <t>Fynsvej 52</t>
  </si>
  <si>
    <t>Vejle Fjernvarme a.m.b.a., Central Stribæk</t>
  </si>
  <si>
    <t>Svendsgade 137</t>
  </si>
  <si>
    <t>Middelfart Fjernvarme - Biomassecentral</t>
  </si>
  <si>
    <t>Grandvej 3</t>
  </si>
  <si>
    <t>Containercentral</t>
  </si>
  <si>
    <t>Langholtgårdsvej -</t>
  </si>
  <si>
    <t>Central Taulov</t>
  </si>
  <si>
    <t>Adelvej 57</t>
  </si>
  <si>
    <t>Central Skærbæk</t>
  </si>
  <si>
    <t>Overgade 49</t>
  </si>
  <si>
    <t>Central Ullerup</t>
  </si>
  <si>
    <t>Parallelvej 2</t>
  </si>
  <si>
    <t>Central Egeskov</t>
  </si>
  <si>
    <t>Egeskovvej 343</t>
  </si>
  <si>
    <t>Central Snoghøj</t>
  </si>
  <si>
    <t>Gl. Færgevej 20</t>
  </si>
  <si>
    <t>Vejle Fjernvarme a.m.b.a., Central Toldbodvej</t>
  </si>
  <si>
    <t>Vejle Fjernvarme a.m.b.a, Central Uhrhøj</t>
  </si>
  <si>
    <t>Hovertoften 28</t>
  </si>
  <si>
    <t>Central CON20</t>
  </si>
  <si>
    <t>Dandyvej 1</t>
  </si>
  <si>
    <t>Central CON30</t>
  </si>
  <si>
    <t>Dronningens Kvarter 14</t>
  </si>
  <si>
    <t>Central CON40</t>
  </si>
  <si>
    <t>Tandholtvej 55</t>
  </si>
  <si>
    <t>Central CON50</t>
  </si>
  <si>
    <t>Central Vester Nebel</t>
  </si>
  <si>
    <t>Solgårdsparken 22</t>
  </si>
  <si>
    <t>Egtved</t>
  </si>
  <si>
    <t>FWS, DK</t>
  </si>
  <si>
    <t>Lindholmvej 3</t>
  </si>
  <si>
    <t>Nyborg</t>
  </si>
  <si>
    <t>Nyborg Forsyning og Service, Central Gasværksvej</t>
  </si>
  <si>
    <t>Gasværksvej 10</t>
  </si>
  <si>
    <t>Nyborg Forsyning og Service A/S, Lindholmvej 12</t>
  </si>
  <si>
    <t>Lindholmvej 12</t>
  </si>
  <si>
    <t>Nyborg Forsyning og Service A/S, Skaboeshusevej 115</t>
  </si>
  <si>
    <t>Skaboeshusevej 115</t>
  </si>
  <si>
    <t>Nyborg Forsyning og Service A/S, Halvej 4</t>
  </si>
  <si>
    <t>Halvej 4</t>
  </si>
  <si>
    <t>Ullerslev Kraftvarmeværk</t>
  </si>
  <si>
    <t>Solholm 16</t>
  </si>
  <si>
    <t>Ullerslev</t>
  </si>
  <si>
    <t>Nyborg Forsyning og Service A/S, Langelandsvej 20</t>
  </si>
  <si>
    <t>Langelandsvej 20</t>
  </si>
  <si>
    <t>Nyborg Renseanlæg</t>
  </si>
  <si>
    <t>Lindholmvej 14</t>
  </si>
  <si>
    <t>Koppers Denmark ApS</t>
  </si>
  <si>
    <t>Avernakke 1</t>
  </si>
  <si>
    <t>Ringe Fjernvarmeselskab, Bakkevej 4</t>
  </si>
  <si>
    <t>Bakkevej 4</t>
  </si>
  <si>
    <t>Ringe</t>
  </si>
  <si>
    <t>Ringe Fjernvarmeselskab, Kielbergvej 2</t>
  </si>
  <si>
    <t>Kielbergvej 2</t>
  </si>
  <si>
    <t>Solvarme 31000m2</t>
  </si>
  <si>
    <t>Stegshavevej 40</t>
  </si>
  <si>
    <t>Rudkøbing Kraftvarmeværk</t>
  </si>
  <si>
    <t>Spodsbjergvej 147D</t>
  </si>
  <si>
    <t>Rudkøbing</t>
  </si>
  <si>
    <t>Rudkøbing Varmeværk</t>
  </si>
  <si>
    <t>Strandlystvej 12</t>
  </si>
  <si>
    <t>Tullebølle Fjernvarme</t>
  </si>
  <si>
    <t>Industrivej 4</t>
  </si>
  <si>
    <t>Tranekær</t>
  </si>
  <si>
    <t>Bøjdenvej 22B</t>
  </si>
  <si>
    <t>Kværndrup</t>
  </si>
  <si>
    <t>Svendborg Fjernvarme, Central Bagergade</t>
  </si>
  <si>
    <t>Bagergade 40A</t>
  </si>
  <si>
    <t>Svendborg</t>
  </si>
  <si>
    <t>Svendborg Fjernvarme, Vestre Central</t>
  </si>
  <si>
    <t>A P Møllers Vej 41</t>
  </si>
  <si>
    <t>Svendborg Kraftvarme A/S</t>
  </si>
  <si>
    <t>Bodøvej 15</t>
  </si>
  <si>
    <t>Svendborg Fjernvarme, Nordre Central</t>
  </si>
  <si>
    <t>Traverskiftet 1</t>
  </si>
  <si>
    <t>Skårup Fyn</t>
  </si>
  <si>
    <t>Solvarme - Nyborgvej</t>
  </si>
  <si>
    <t>Nyborgvej 438A</t>
  </si>
  <si>
    <t>Tommerup Bys Fjernvarmeforsyning</t>
  </si>
  <si>
    <t>Stadionvænget 6</t>
  </si>
  <si>
    <t>Tommerup</t>
  </si>
  <si>
    <t>Tommerup St. Bys Varmeforsyning</t>
  </si>
  <si>
    <t>Bannervej 22</t>
  </si>
  <si>
    <t>Tommerup Solvarme</t>
  </si>
  <si>
    <t>Tværvej 13A</t>
  </si>
  <si>
    <t>Hindemaevej 76</t>
  </si>
  <si>
    <t>Ærøskøbing Fjernvarme, Halmfyringsanlægget</t>
  </si>
  <si>
    <t>Lerbækken 23</t>
  </si>
  <si>
    <t>Ærøskøbing</t>
  </si>
  <si>
    <t>Ærøskøbing Fjernvarme, Kalkovnsvej 1</t>
  </si>
  <si>
    <t>Kalkovnsvej 1</t>
  </si>
  <si>
    <t>Augustenborg Fjernvarme, Møllegade</t>
  </si>
  <si>
    <t>Møllegade 18</t>
  </si>
  <si>
    <t>Augustenborg</t>
  </si>
  <si>
    <t>Augustenborg Fjernvarme, Industrivej</t>
  </si>
  <si>
    <t>Industrivej 6</t>
  </si>
  <si>
    <t>Padborg Fjernvarme A.m.b.a.</t>
  </si>
  <si>
    <t>Haraldsdalvej 11B</t>
  </si>
  <si>
    <t>Padborg</t>
  </si>
  <si>
    <t>Agri-Norcold A/S - Padborg</t>
  </si>
  <si>
    <t>Padborg Fjernvarme - Solvarmecentral</t>
  </si>
  <si>
    <t>Spølbækvej 10</t>
  </si>
  <si>
    <t>Claus Sørensen A/S</t>
  </si>
  <si>
    <t>Visherredsvej 2</t>
  </si>
  <si>
    <t>Bredebro Varmeværk, Søndergade</t>
  </si>
  <si>
    <t>Søndergade 8</t>
  </si>
  <si>
    <t>Bredebro</t>
  </si>
  <si>
    <t>Bredebro Varmeværk, Langagervej</t>
  </si>
  <si>
    <t>Langagervej 55</t>
  </si>
  <si>
    <t>Broager Fjernvarmeselskab</t>
  </si>
  <si>
    <t>Østergade 21</t>
  </si>
  <si>
    <t>Broager</t>
  </si>
  <si>
    <t>Broager FV - Solvarmeanlæg</t>
  </si>
  <si>
    <t>Banestien 4 6310 Broager 4</t>
  </si>
  <si>
    <t>Christiansfeld Fjernvarmeselskab Amba</t>
  </si>
  <si>
    <t>Kongensgade 6A</t>
  </si>
  <si>
    <t>Christiansfeld</t>
  </si>
  <si>
    <t>Christiansfeld-Tyrstrup Fjernvarme</t>
  </si>
  <si>
    <t>Ravnhavevej 2</t>
  </si>
  <si>
    <t>Sønderbyvej 24</t>
  </si>
  <si>
    <t>Gram</t>
  </si>
  <si>
    <t>Egetæpper Gram</t>
  </si>
  <si>
    <t>Industrivej 3</t>
  </si>
  <si>
    <t>Sønderborg Varme A/S</t>
  </si>
  <si>
    <t>Bocks Bjerg 5A</t>
  </si>
  <si>
    <t>Gråsten</t>
  </si>
  <si>
    <t>Gråsten Varme, Halmværk</t>
  </si>
  <si>
    <t>Sønderborg Landevej 3</t>
  </si>
  <si>
    <t>Haderslev Fjernvarme, Posthussvinget 1</t>
  </si>
  <si>
    <t>Posthussvinget 1</t>
  </si>
  <si>
    <t>Haderslev</t>
  </si>
  <si>
    <t>Haderslev Fjernvarme, Fjordagervej 15-17</t>
  </si>
  <si>
    <t>Fjordagervej 15</t>
  </si>
  <si>
    <t>Haderslev Fjernvarme, Nederbyvænget 442</t>
  </si>
  <si>
    <t>Nederbyvænget 442</t>
  </si>
  <si>
    <t>Niels Finsensvej central</t>
  </si>
  <si>
    <t>Niels Finsens Vej 6</t>
  </si>
  <si>
    <t>Knokbjerg - Haderslev Fjernvarme A.m.b.a.</t>
  </si>
  <si>
    <t>Dybkær 2</t>
  </si>
  <si>
    <t>Løgumkloster Fjernvarme (Søndermarksvej)</t>
  </si>
  <si>
    <t>Søndermarksvej 3</t>
  </si>
  <si>
    <t>Løgumkloster</t>
  </si>
  <si>
    <t>Driftscentral Søndermarksvej</t>
  </si>
  <si>
    <t>Søndermarksvej 1</t>
  </si>
  <si>
    <t>Nordborg</t>
  </si>
  <si>
    <t>Østerlund varme A/S</t>
  </si>
  <si>
    <t>Tangsholmvej 10</t>
  </si>
  <si>
    <t>Nordborg Kraftvarme</t>
  </si>
  <si>
    <t>Mellemvej 31</t>
  </si>
  <si>
    <t>Toftlund Fjernvarmecentral</t>
  </si>
  <si>
    <t>Østerdalen 3</t>
  </si>
  <si>
    <t>Toftlund</t>
  </si>
  <si>
    <t>Rødding Fjernvarme, Bakkevej 31</t>
  </si>
  <si>
    <t>Bakkevej 31</t>
  </si>
  <si>
    <t>Rødding</t>
  </si>
  <si>
    <t>Aps Gammelmark 20</t>
  </si>
  <si>
    <t>Tornumvej 15</t>
  </si>
  <si>
    <t>Lintrup</t>
  </si>
  <si>
    <t>Rødding Fjernvarme, Halmværk</t>
  </si>
  <si>
    <t>Vestermarksvej 2B</t>
  </si>
  <si>
    <t>Skolestien 2</t>
  </si>
  <si>
    <t>Skærbæk</t>
  </si>
  <si>
    <t>Skærbæk Fjernvarme A.m.b.a.</t>
  </si>
  <si>
    <t>Læssevej 7</t>
  </si>
  <si>
    <t>Sønderborg Varme, Sundquist</t>
  </si>
  <si>
    <t>Sundquistsgade 15</t>
  </si>
  <si>
    <t>Sønderborg</t>
  </si>
  <si>
    <t>Sønderborg Fjernvarme, Nørrekobbel</t>
  </si>
  <si>
    <t>Kærhaven 1</t>
  </si>
  <si>
    <t>Sønderborg Fjernvarme, Frydendal</t>
  </si>
  <si>
    <t>Bøffelkobbelvej 11</t>
  </si>
  <si>
    <t>Sønderborg Varme, Rojum</t>
  </si>
  <si>
    <t>Kløvermarken 3</t>
  </si>
  <si>
    <t>Vestermark 16</t>
  </si>
  <si>
    <t>Sønderborg Fjernvarme, Vollerup - Solparken</t>
  </si>
  <si>
    <t>Mommarkvej 81</t>
  </si>
  <si>
    <t>Sønderborg Fjernvarme, Vestermark</t>
  </si>
  <si>
    <t>Vestermark 14B</t>
  </si>
  <si>
    <t>Sønderborg Fjernvarme, Geotermi</t>
  </si>
  <si>
    <t>Augustenborg Landevej 81</t>
  </si>
  <si>
    <t>Sønderborg Fjernvarme, Central Glansager</t>
  </si>
  <si>
    <t>Østager 8</t>
  </si>
  <si>
    <t>Tønder Fjernvarmeselskab Amba (Østergade)</t>
  </si>
  <si>
    <t>Østergade 83</t>
  </si>
  <si>
    <t>Tønder</t>
  </si>
  <si>
    <t>Brødrene Hartmann A/S</t>
  </si>
  <si>
    <t>Hartmannsvej 2</t>
  </si>
  <si>
    <t>Tønder Fjernvarmeselskab Amba (Grønnevej)</t>
  </si>
  <si>
    <t>Grønnevej 10B</t>
  </si>
  <si>
    <t>Tønder fjernvarmeselskab Amba (Energivej)</t>
  </si>
  <si>
    <t>Energivej 2</t>
  </si>
  <si>
    <t>Varmepumpecentral</t>
  </si>
  <si>
    <t>Hydrovej 9</t>
  </si>
  <si>
    <t>Vojens Fjernvarme Hejmdals Brovej</t>
  </si>
  <si>
    <t>Hejmdals brovej 285</t>
  </si>
  <si>
    <t>Vojens</t>
  </si>
  <si>
    <t>Vojens Fjernvarme Sdr. Ringvej</t>
  </si>
  <si>
    <t>Søndre Ringvej 7</t>
  </si>
  <si>
    <t>Vojens Fjernvarme Tingvejen</t>
  </si>
  <si>
    <t>Tingvejen 47</t>
  </si>
  <si>
    <t>Hjordkær Fjernvarmeværk</t>
  </si>
  <si>
    <t>Grønhøj 13</t>
  </si>
  <si>
    <t>Rødekro</t>
  </si>
  <si>
    <t>Aabenraa-Rødekro Fjernvarme - Rødekro central</t>
  </si>
  <si>
    <t>Skånevej 12</t>
  </si>
  <si>
    <t>Aabenraa</t>
  </si>
  <si>
    <t>Aabenraa-Rødekro Fjernvarme - Rådmandsløkken central</t>
  </si>
  <si>
    <t>Stegholt 3</t>
  </si>
  <si>
    <t>Aabenraa-Rødekro Fjernvarme, Langrode Central</t>
  </si>
  <si>
    <t>Langrode 42</t>
  </si>
  <si>
    <t>Aabenraa-Rødekro Fjernvarme, Styrtom Central</t>
  </si>
  <si>
    <t>Hvid's Vej 7</t>
  </si>
  <si>
    <t>Aabenraa-Rødekro Fjernvarme, Stubbæk Central</t>
  </si>
  <si>
    <t>Lundsbjerg Industrivej 151</t>
  </si>
  <si>
    <t>Aabenraa-Rødekro Fjernvarme, Lindbjerg Central</t>
  </si>
  <si>
    <t>Lindehave 5</t>
  </si>
  <si>
    <t>Aabenraa-Rødekro Fjernvarme, Egelund</t>
  </si>
  <si>
    <t>Egelund 60</t>
  </si>
  <si>
    <t>Aabenraa-Rødekro Fjernvarme, Lundsbjerg Industrivej</t>
  </si>
  <si>
    <t>Lundsbjerg Industrivej 149</t>
  </si>
  <si>
    <t>Løjt Kirkeby Fjernvarmeforsyning</t>
  </si>
  <si>
    <t>Skovbyvej 44</t>
  </si>
  <si>
    <t>Billund Varmeværk I</t>
  </si>
  <si>
    <t>Højmarksvej 1</t>
  </si>
  <si>
    <t>Billund</t>
  </si>
  <si>
    <t>Billund Varmeværk II</t>
  </si>
  <si>
    <t>Møllevej 9</t>
  </si>
  <si>
    <t>Billund Varmeværk III</t>
  </si>
  <si>
    <t>Cargo centervej -</t>
  </si>
  <si>
    <t>Billund Varmeværk IV</t>
  </si>
  <si>
    <t>Rugmarken 2</t>
  </si>
  <si>
    <t>Nørre Nebel Fjernvarme</t>
  </si>
  <si>
    <t>Præstbølvej 9</t>
  </si>
  <si>
    <t>Nørre Nebel</t>
  </si>
  <si>
    <t>Outrup Varmeværk</t>
  </si>
  <si>
    <t>Centrum 2</t>
  </si>
  <si>
    <t>Outrup</t>
  </si>
  <si>
    <t>Outrup Varmeværk Varmepumpecentral</t>
  </si>
  <si>
    <t>Gartnervænget 22</t>
  </si>
  <si>
    <t>Oksbøl Varmeværk</t>
  </si>
  <si>
    <t>Industrivej 10</t>
  </si>
  <si>
    <t>Oksbøl</t>
  </si>
  <si>
    <t>Bramming Fjernvarme A.m.b.a.</t>
  </si>
  <si>
    <t>Grønningen 7</t>
  </si>
  <si>
    <t>Bramming</t>
  </si>
  <si>
    <t>Gørding Varmeværk, Nørregade 55</t>
  </si>
  <si>
    <t>Nørregade 55</t>
  </si>
  <si>
    <t>Gørding</t>
  </si>
  <si>
    <t>Gørding Varmeværk, Annesmindevej 7</t>
  </si>
  <si>
    <t>Annesmindevej 7</t>
  </si>
  <si>
    <t>Vandværksvej 5</t>
  </si>
  <si>
    <t>Brørup</t>
  </si>
  <si>
    <t>Vester Nebel Varmeværk</t>
  </si>
  <si>
    <t>Hygumvej 23</t>
  </si>
  <si>
    <t>Esbjerg N</t>
  </si>
  <si>
    <t>Esbjerg Ø</t>
  </si>
  <si>
    <t>Tarp Varmeværk</t>
  </si>
  <si>
    <t>Hammeren 7</t>
  </si>
  <si>
    <t>Hjerting Varmeværk</t>
  </si>
  <si>
    <t>Bytoften 4</t>
  </si>
  <si>
    <t>Esbjerg V</t>
  </si>
  <si>
    <t>Gjesing Varmecentral</t>
  </si>
  <si>
    <t>Østervangsvej 18</t>
  </si>
  <si>
    <t>Sædding Varmeværk</t>
  </si>
  <si>
    <t>Sædding Ringvej 9</t>
  </si>
  <si>
    <t>Tjæreborg Varmeværk</t>
  </si>
  <si>
    <t>Skolevej 5</t>
  </si>
  <si>
    <t>Tjæreborg</t>
  </si>
  <si>
    <t>Andrup Varmeværk</t>
  </si>
  <si>
    <t>Majgårdsparken 7</t>
  </si>
  <si>
    <t>Varmecentral Søndermarken</t>
  </si>
  <si>
    <t>Brolæggervej 2</t>
  </si>
  <si>
    <t>Varde</t>
  </si>
  <si>
    <t>Varmecentral Toften</t>
  </si>
  <si>
    <t>Toften 1</t>
  </si>
  <si>
    <t>Esbjerg Vest Renseanlæg</t>
  </si>
  <si>
    <t>Vognsbøl Engvej 7</t>
  </si>
  <si>
    <t>Esbjerg</t>
  </si>
  <si>
    <t>Esbjergværket</t>
  </si>
  <si>
    <t>Amerikavej 7</t>
  </si>
  <si>
    <t>Esbjerg Øst Renseanlæg</t>
  </si>
  <si>
    <t>Mådevej 52</t>
  </si>
  <si>
    <t>Nordby Varmeværk</t>
  </si>
  <si>
    <t>Engvejen 2</t>
  </si>
  <si>
    <t>Fanø</t>
  </si>
  <si>
    <t>Sky-Light A/S</t>
  </si>
  <si>
    <t>Tømrervej 36</t>
  </si>
  <si>
    <t>Måde Industrivej 35</t>
  </si>
  <si>
    <t>Citycentralen</t>
  </si>
  <si>
    <t>Stikvejen 5</t>
  </si>
  <si>
    <t>Novrup Krematorium</t>
  </si>
  <si>
    <t>Novrupvej 47</t>
  </si>
  <si>
    <t>Scan Coat A/S</t>
  </si>
  <si>
    <t>Storstrømsvej 49</t>
  </si>
  <si>
    <t>Mobil central</t>
  </si>
  <si>
    <t>Ulvsundvej 1</t>
  </si>
  <si>
    <t>Varde laks</t>
  </si>
  <si>
    <t>Snedkervej 2</t>
  </si>
  <si>
    <t>Sydvestjysk Pelscenter</t>
  </si>
  <si>
    <t>Lerpøtvej 56</t>
  </si>
  <si>
    <t>DuPont Nutrition Biosciences, Grindsted</t>
  </si>
  <si>
    <t>Tårnvej 25</t>
  </si>
  <si>
    <t>Grindsted</t>
  </si>
  <si>
    <t>KVV Grønningen-Central 2</t>
  </si>
  <si>
    <t>Grønningen 1</t>
  </si>
  <si>
    <t>GEV Varme AS, Sydtoften 600</t>
  </si>
  <si>
    <t>Sydtoften 600</t>
  </si>
  <si>
    <t>Billund Vand</t>
  </si>
  <si>
    <t>Grindsted Landevej 40</t>
  </si>
  <si>
    <t>KVV Tårnvej</t>
  </si>
  <si>
    <t>Tårnvej 24</t>
  </si>
  <si>
    <t>Tingvejen 396</t>
  </si>
  <si>
    <t>Sønder Omme Varmeværk Nedergårdsvej</t>
  </si>
  <si>
    <t>Nedergårdsvej 30</t>
  </si>
  <si>
    <t>Sønder Omme</t>
  </si>
  <si>
    <t>Hejnsvig Varmeværk A.m.b.a.</t>
  </si>
  <si>
    <t>Østermarksvej 25</t>
  </si>
  <si>
    <t>Hejnsvig</t>
  </si>
  <si>
    <t>Holsted Varmeværk</t>
  </si>
  <si>
    <t>Overgade 11</t>
  </si>
  <si>
    <t>Holsted</t>
  </si>
  <si>
    <t>Holsted solvarme</t>
  </si>
  <si>
    <t>Vestermarken 11</t>
  </si>
  <si>
    <t>Ribe Fjernvarmecentral</t>
  </si>
  <si>
    <t>Sct Nicolaj Gade 23</t>
  </si>
  <si>
    <t>Ribe</t>
  </si>
  <si>
    <t>Ribe Kraftvarmeværk</t>
  </si>
  <si>
    <t>Mosevej 100</t>
  </si>
  <si>
    <t>Dansk Træemballage A/S</t>
  </si>
  <si>
    <t>Sig Varmeværk</t>
  </si>
  <si>
    <t>Sct Gertrudsvej 6B</t>
  </si>
  <si>
    <t>Vejen Varmeværk</t>
  </si>
  <si>
    <t>Gørtlervej 99</t>
  </si>
  <si>
    <t>Vejen</t>
  </si>
  <si>
    <t>Vejen Varmeværk (Koldingvej)</t>
  </si>
  <si>
    <t>Koldingvej 30B</t>
  </si>
  <si>
    <t>Vejen Varmeværk (Grønvang)</t>
  </si>
  <si>
    <t>Jacob Gades Allé -</t>
  </si>
  <si>
    <t>Agri-Norcold A/S - Vejen</t>
  </si>
  <si>
    <t>Park Alle 17</t>
  </si>
  <si>
    <t>Ølgod</t>
  </si>
  <si>
    <t>Ølgod Fjernvarmeselskab Amba., Industrivej 11</t>
  </si>
  <si>
    <t>Industrivej 11</t>
  </si>
  <si>
    <t>Ølgod Fjernvarmeselskab Amba., Industrivej 9</t>
  </si>
  <si>
    <t>Tistrup Varmeværk</t>
  </si>
  <si>
    <t>Kastanievej 1</t>
  </si>
  <si>
    <t>Tistrup</t>
  </si>
  <si>
    <t>Skovlund Kraftvarme</t>
  </si>
  <si>
    <t>Nørremarken 20</t>
  </si>
  <si>
    <t>Ansager</t>
  </si>
  <si>
    <t>Ansager Varmeværk</t>
  </si>
  <si>
    <t>Østre Alle 2</t>
  </si>
  <si>
    <t>Tiphedevej central</t>
  </si>
  <si>
    <t>Tiphedevej 2A</t>
  </si>
  <si>
    <t>Brædstrup Totalenergianlæg AS</t>
  </si>
  <si>
    <t>Fjernvarmevej 2</t>
  </si>
  <si>
    <t>Brædstrup</t>
  </si>
  <si>
    <t>Egtved Varmeværk, Tudvadvej 2</t>
  </si>
  <si>
    <t>Tudvadvej 2</t>
  </si>
  <si>
    <t>Egtved Varmeværk, Søndergade 35</t>
  </si>
  <si>
    <t>Søndergade 35</t>
  </si>
  <si>
    <t>Egtved Varmeværk, Lergårdvej 9</t>
  </si>
  <si>
    <t>Lergårdvej 9</t>
  </si>
  <si>
    <t>Bredsten-Balle Kraftvarmeværk A.m.b.a.</t>
  </si>
  <si>
    <t>Engvej 2</t>
  </si>
  <si>
    <t>Bredsten</t>
  </si>
  <si>
    <t>Hovedgård Fjernvarme amba</t>
  </si>
  <si>
    <t>Frydsvej 18</t>
  </si>
  <si>
    <t>Hovedgård</t>
  </si>
  <si>
    <t>Østbirk Varmeværk a.m.b.a, Industrivej 9</t>
  </si>
  <si>
    <t>Østbirk</t>
  </si>
  <si>
    <t>Give Fjernvarme (Energivej 3)</t>
  </si>
  <si>
    <t>Energivej 3</t>
  </si>
  <si>
    <t>Give</t>
  </si>
  <si>
    <t>Give Energianlæg ApS (Energivej 8)</t>
  </si>
  <si>
    <t>Energivej 8</t>
  </si>
  <si>
    <t>Give Energianlæg (Østerhovedvej)</t>
  </si>
  <si>
    <t>Østerhovedvej 4</t>
  </si>
  <si>
    <t>Hedensted Fjernvarme, Løsningvej 26</t>
  </si>
  <si>
    <t>Løsningvej 26</t>
  </si>
  <si>
    <t>Hedensted</t>
  </si>
  <si>
    <t>Jacobsens Backery Ltd. A/S</t>
  </si>
  <si>
    <t>Nilanvej 1</t>
  </si>
  <si>
    <t>SuperBrugsen Hedensted</t>
  </si>
  <si>
    <t>Bytorvet 30</t>
  </si>
  <si>
    <t>R2 Agro</t>
  </si>
  <si>
    <t>Mimersvej 1</t>
  </si>
  <si>
    <t>Satellit Centralen Hedensted</t>
  </si>
  <si>
    <t>Overholmvej 36</t>
  </si>
  <si>
    <t>Løsning Fjernvarme A.m.b.a.</t>
  </si>
  <si>
    <t>Fasanvej 2</t>
  </si>
  <si>
    <t>Løsning</t>
  </si>
  <si>
    <t>Daka Denmark A/S, Dakavej 10</t>
  </si>
  <si>
    <t>Dakavej 10</t>
  </si>
  <si>
    <t>Fjernvarme Horsens A/S - Glentevej</t>
  </si>
  <si>
    <t>Glentevej 8</t>
  </si>
  <si>
    <t>Horsens</t>
  </si>
  <si>
    <t>Fjernvarme Horsens A/S - Østergade 14</t>
  </si>
  <si>
    <t>Østergade 14</t>
  </si>
  <si>
    <t>Fjernvarme Horsens A/S - Langmarksvej 84</t>
  </si>
  <si>
    <t>Langmarksvej 84</t>
  </si>
  <si>
    <t>Fjernvarme Horsens A/S - Kraftvarmeværket</t>
  </si>
  <si>
    <t>Endelavevej 7</t>
  </si>
  <si>
    <t>Horsens Vand Energi A/S</t>
  </si>
  <si>
    <t>Alrøvej 10</t>
  </si>
  <si>
    <t>Fjernvarme Horsens A/S - Høegh Guldbergs Gade 20</t>
  </si>
  <si>
    <t>Høegh Guldbergs Gade 20</t>
  </si>
  <si>
    <t>Fjernvarme Horsens A/S - Flisværket</t>
  </si>
  <si>
    <t>Jelling Varmeværk, Grønnegade 3</t>
  </si>
  <si>
    <t>Grønnegade 3</t>
  </si>
  <si>
    <t>Jelling</t>
  </si>
  <si>
    <t>Jelling Varmeværk, Nordkrogen 20 B</t>
  </si>
  <si>
    <t>Nordkrogen 20B</t>
  </si>
  <si>
    <t>Ejstrupholm Varmeværk</t>
  </si>
  <si>
    <t>Vandværksvej 12</t>
  </si>
  <si>
    <t>Ejstrupholm</t>
  </si>
  <si>
    <t>Nørre Snede Varmeværk, Værk II</t>
  </si>
  <si>
    <t>Rørbækvej 11</t>
  </si>
  <si>
    <t>Nørre Snede</t>
  </si>
  <si>
    <t>Horsensvej 19</t>
  </si>
  <si>
    <t>Nørre-Snede Kraftvarme</t>
  </si>
  <si>
    <t>Tørring Kraftvarmeværk</t>
  </si>
  <si>
    <t>Bygade 5a</t>
  </si>
  <si>
    <t>Tørring</t>
  </si>
  <si>
    <t>Tørring Kraftvarmeværk - Solvarme</t>
  </si>
  <si>
    <t>Søndre Fælledvej 8</t>
  </si>
  <si>
    <t>Rask Mølle Kraftvarmeværk I/S</t>
  </si>
  <si>
    <t>Vandværksvej 4</t>
  </si>
  <si>
    <t>Rask Mølle</t>
  </si>
  <si>
    <t>Uldum Varmeværk</t>
  </si>
  <si>
    <t>Industrisvinget 9</t>
  </si>
  <si>
    <t>Uldum</t>
  </si>
  <si>
    <t>Rask Mølle varmeværk</t>
  </si>
  <si>
    <t>Nygade 6</t>
  </si>
  <si>
    <t>Vamdrup</t>
  </si>
  <si>
    <t>Vamdrup Fjernvarme (reserve)</t>
  </si>
  <si>
    <t>Bavnevej 30</t>
  </si>
  <si>
    <t>Rockwool A/S, Vamdrup</t>
  </si>
  <si>
    <t>Aulum Fjernvarme A.m.b.a. (Rugbjergvej 3)</t>
  </si>
  <si>
    <t>Rugbjergvej 3</t>
  </si>
  <si>
    <t>Aulum</t>
  </si>
  <si>
    <t>Aulum Fjernvarme A.m.b.a. (Kulvej 5)</t>
  </si>
  <si>
    <t>Kulvej 5</t>
  </si>
  <si>
    <t>Verdo Varme Herning, Hodsager</t>
  </si>
  <si>
    <t>Hestbjergvej 1A</t>
  </si>
  <si>
    <t>Brande Fjernvarme A.m.b.a.</t>
  </si>
  <si>
    <t>Præstevænget 11</t>
  </si>
  <si>
    <t>Brande</t>
  </si>
  <si>
    <t>Brande Fjernvarme - Myl Erichsensvej</t>
  </si>
  <si>
    <t>Myl Erichsensvej 39</t>
  </si>
  <si>
    <t>Tarm Varmeværk (Skolegade)</t>
  </si>
  <si>
    <t>Skolegade 23</t>
  </si>
  <si>
    <t>Tarm</t>
  </si>
  <si>
    <t>Tarm Varmeværk (Tværvej)</t>
  </si>
  <si>
    <t>Tværvej 3</t>
  </si>
  <si>
    <t>Skodsbølvej 6</t>
  </si>
  <si>
    <t>Ikast El- og Varmeværk, Marsvej 4</t>
  </si>
  <si>
    <t>Marsvej 4</t>
  </si>
  <si>
    <t>Ikast</t>
  </si>
  <si>
    <t>Ikast El- og Varmeværk, Bygaden 5</t>
  </si>
  <si>
    <t>Bygaden 5</t>
  </si>
  <si>
    <t>Ikast Værkerne Varme A/S - Bording Kraftvarmeværk</t>
  </si>
  <si>
    <t>Højgade 7</t>
  </si>
  <si>
    <t>Bording</t>
  </si>
  <si>
    <t>Verdo Varme Herning, Holstebrovej</t>
  </si>
  <si>
    <t>Ålykkevej 1</t>
  </si>
  <si>
    <t>Herning</t>
  </si>
  <si>
    <t>Verdo Varme Herning, Nord varmecentral</t>
  </si>
  <si>
    <t>Krarupsvej 3</t>
  </si>
  <si>
    <t>Verdo Varme Herning, Lind</t>
  </si>
  <si>
    <t>Kristiansvænget 1</t>
  </si>
  <si>
    <t>Verdo Varme Herning, Kølkær</t>
  </si>
  <si>
    <t>Kølkær Hovedgade 101</t>
  </si>
  <si>
    <t>Verdo Varme Herning, Hammerum</t>
  </si>
  <si>
    <t>Hammerum Hovedgade 76A</t>
  </si>
  <si>
    <t>Herningværket</t>
  </si>
  <si>
    <t>Miljøvej 6</t>
  </si>
  <si>
    <t>Sunds Varmeværk, Teglgårdvej 7A</t>
  </si>
  <si>
    <t>Teglgårdvej 7A</t>
  </si>
  <si>
    <t>Sunds</t>
  </si>
  <si>
    <t>Sunds Varmeværk, Linåvej 17</t>
  </si>
  <si>
    <t>Øster Linåvej 17</t>
  </si>
  <si>
    <t>Herning Renseanlæg</t>
  </si>
  <si>
    <t>Ålykkevej 5</t>
  </si>
  <si>
    <t>Verdo Varme Herning, Gjellerup</t>
  </si>
  <si>
    <t>Virkelyst 62</t>
  </si>
  <si>
    <t>Verdo Varme Herning, Snejbjerg</t>
  </si>
  <si>
    <t>Nordgaden 4</t>
  </si>
  <si>
    <t>Verdo Varme Herning, Vest</t>
  </si>
  <si>
    <t>Møllevænget 11</t>
  </si>
  <si>
    <t>Verdo Varme Herning, Baggeskærvej</t>
  </si>
  <si>
    <t>Baggeskærvej 4</t>
  </si>
  <si>
    <t>Egetæpper Herning</t>
  </si>
  <si>
    <t>Industrivej Nord 25</t>
  </si>
  <si>
    <t>Verdo Varme Herning, Nødforsyningskedel</t>
  </si>
  <si>
    <t>HI-park -</t>
  </si>
  <si>
    <t>Verdo Varme Herning, Ilskov</t>
  </si>
  <si>
    <t>Skaphusvej 50A</t>
  </si>
  <si>
    <t>Effektmarked DK ApS</t>
  </si>
  <si>
    <t>Nygade 29</t>
  </si>
  <si>
    <t>Verdo Varme Herning, HI-Park</t>
  </si>
  <si>
    <t>Hi-Park 455</t>
  </si>
  <si>
    <t>Verdo Varme Herning, Høgild</t>
  </si>
  <si>
    <t>Skomagerbakken 15</t>
  </si>
  <si>
    <t>Verdo Varme Herning, Fasterholt</t>
  </si>
  <si>
    <t>Enighedsvej 10</t>
  </si>
  <si>
    <t>Verdo Varme Herning, Arnborg Varmecentral</t>
  </si>
  <si>
    <t>Sportsvej 13</t>
  </si>
  <si>
    <t>Verdo Varme Herning, Haunstrup</t>
  </si>
  <si>
    <t>Fjelstervangvej 15</t>
  </si>
  <si>
    <t>Verdo Varme Herning, Sinding</t>
  </si>
  <si>
    <t>Ørrevænget 6</t>
  </si>
  <si>
    <t>Verdo Varme Herning, Simmelkær</t>
  </si>
  <si>
    <t>Simmelkær Hovedgade 7D</t>
  </si>
  <si>
    <t>Hvide Sande Fjernvarme</t>
  </si>
  <si>
    <t>Numitvej 25</t>
  </si>
  <si>
    <t>Hvide Sande</t>
  </si>
  <si>
    <t>Hvide Sande Fjernvarme - solvarme</t>
  </si>
  <si>
    <t>Beddingsvej 63</t>
  </si>
  <si>
    <t>Vestforsyning Varme A/S, Central H</t>
  </si>
  <si>
    <t>Helgolandsgade 20</t>
  </si>
  <si>
    <t>Holstebro</t>
  </si>
  <si>
    <t>Vestforsyning Varme A/S, Central Nord</t>
  </si>
  <si>
    <t>Nørre Boulevard 1</t>
  </si>
  <si>
    <t>Vestforsyning Varme A/S, Central Ellebæk</t>
  </si>
  <si>
    <t>Chopinsvej 1</t>
  </si>
  <si>
    <t>Vestforsyning Varme A/S, Central Vest</t>
  </si>
  <si>
    <t>Bisgårdmark 5</t>
  </si>
  <si>
    <t>Vestforsyning Varme A/S, Central Øst</t>
  </si>
  <si>
    <t>Agerbækvej 15</t>
  </si>
  <si>
    <t>Vestforsyning Varme A/S, Tvis Møllevej 3</t>
  </si>
  <si>
    <t>Tvis Møllevej 3</t>
  </si>
  <si>
    <t>Vestforsyning Varme A/S, Kirkevænget 9-11, Tvis</t>
  </si>
  <si>
    <t>Kirkevænget 9</t>
  </si>
  <si>
    <t>Humlum Varmeværk, Struer Forsyning</t>
  </si>
  <si>
    <t>Vesterbrogade 6</t>
  </si>
  <si>
    <t>Struer</t>
  </si>
  <si>
    <t>Måbjergværket</t>
  </si>
  <si>
    <t>Gimsing, Struer Forsyning Fjernvarme A/S</t>
  </si>
  <si>
    <t>Gimsinglundvej 22B</t>
  </si>
  <si>
    <t>Hjerm, Struer Forsyning Fjernvarme A/S</t>
  </si>
  <si>
    <t>Vestre Hovedgade 29B</t>
  </si>
  <si>
    <t>Hjerm</t>
  </si>
  <si>
    <t>Central Vest,Struer Forsyning Fjernvarme A/S</t>
  </si>
  <si>
    <t>Struergårdvej 19</t>
  </si>
  <si>
    <t>Sydvest, Struer Forsyning Fjernvarme A/S</t>
  </si>
  <si>
    <t>Treskel 10</t>
  </si>
  <si>
    <t>Bremdal,Struer Forsyning Fjernvarme A/S</t>
  </si>
  <si>
    <t>Fjordvejen 22B</t>
  </si>
  <si>
    <t>Vestforsyning Varme A/S, Central Sletten</t>
  </si>
  <si>
    <t>Sletten 2</t>
  </si>
  <si>
    <t>Vestforsyning Varme A/S Flytbar Central</t>
  </si>
  <si>
    <t>Nupark 51</t>
  </si>
  <si>
    <t>Vejrum varmecentral</t>
  </si>
  <si>
    <t>Hardsysselvej 2A</t>
  </si>
  <si>
    <t>MEC BioGas A/S</t>
  </si>
  <si>
    <t>Energivej 13</t>
  </si>
  <si>
    <t>Holstebro Mejeri</t>
  </si>
  <si>
    <t>Hjermvej 24-26</t>
  </si>
  <si>
    <t>Engesvang Moselund K.V.V.</t>
  </si>
  <si>
    <t>Birkevej 34</t>
  </si>
  <si>
    <t>Engesvang</t>
  </si>
  <si>
    <t>Engesvang-Moselund - Biomasseværk (STEA)</t>
  </si>
  <si>
    <t>Løhdesvej 10</t>
  </si>
  <si>
    <t>Lemvig Varmeværk Industrivej</t>
  </si>
  <si>
    <t>Lemvig</t>
  </si>
  <si>
    <t>Nørre Nissum Kraftvarme A.m.b.a.</t>
  </si>
  <si>
    <t>Seminarievej 70</t>
  </si>
  <si>
    <t>Klinkby Kraftvarme</t>
  </si>
  <si>
    <t>Kirkebyvej 5</t>
  </si>
  <si>
    <t>Lemvig Biogasanlæg A.M.B.A</t>
  </si>
  <si>
    <t>Pillevej 12</t>
  </si>
  <si>
    <t>Lemvig Varmeværk Vestavej</t>
  </si>
  <si>
    <t>Vestavej 2</t>
  </si>
  <si>
    <t>Ramme Varmeværk</t>
  </si>
  <si>
    <t>Sejrsvej 6</t>
  </si>
  <si>
    <t>Bøvling Varmeværk</t>
  </si>
  <si>
    <t>Marievej 3A</t>
  </si>
  <si>
    <t>Bøvlingbjerg</t>
  </si>
  <si>
    <t>Ringkøbing Værket</t>
  </si>
  <si>
    <t>Kongevejen 19B</t>
  </si>
  <si>
    <t>Ringkøbing</t>
  </si>
  <si>
    <t>Rindum Værket</t>
  </si>
  <si>
    <t>Isagervej 41</t>
  </si>
  <si>
    <t>Lem Varmeværk</t>
  </si>
  <si>
    <t>Askevej 5</t>
  </si>
  <si>
    <t>Lem St</t>
  </si>
  <si>
    <t>Solvarme</t>
  </si>
  <si>
    <t>Solagervej 2</t>
  </si>
  <si>
    <t>Tim Kraftvarmeværk</t>
  </si>
  <si>
    <t>Høbrovej 9F</t>
  </si>
  <si>
    <t>Tim</t>
  </si>
  <si>
    <t>Skjern Fjernvarmecentral afd. Øst</t>
  </si>
  <si>
    <t>Nykærsvej 2</t>
  </si>
  <si>
    <t>Skjern</t>
  </si>
  <si>
    <t>Skjern Paper A/S</t>
  </si>
  <si>
    <t>Birkvej 14</t>
  </si>
  <si>
    <t>Skjern Fjernvarmecentral afd. Syd</t>
  </si>
  <si>
    <t>Ånumvej 30</t>
  </si>
  <si>
    <t>Harboøre Varmeværk A.m.b.A.</t>
  </si>
  <si>
    <t>Harboøre</t>
  </si>
  <si>
    <t>Hvidbjerg Fjernvarme A.m.b.a., Håndværkervej 2</t>
  </si>
  <si>
    <t>Håndværkervej 2</t>
  </si>
  <si>
    <t>Thyholm</t>
  </si>
  <si>
    <t>Islandsvej 2</t>
  </si>
  <si>
    <t>Vildbjerg</t>
  </si>
  <si>
    <t>Vemb Varmeværk</t>
  </si>
  <si>
    <t>Vestergade 17</t>
  </si>
  <si>
    <t>Vemb</t>
  </si>
  <si>
    <t>Ulfborg Fjernvarmeværk A.m.b.a.</t>
  </si>
  <si>
    <t>Sportsvej 2</t>
  </si>
  <si>
    <t>Ulfborg</t>
  </si>
  <si>
    <t>Ulfborg Fjernvarmeværk Amba</t>
  </si>
  <si>
    <t>Ulfkærvej 1</t>
  </si>
  <si>
    <t>Videbæk Varme A/S, Godthåbsvej</t>
  </si>
  <si>
    <t>Godthaabsvej 3</t>
  </si>
  <si>
    <t>Videbæk</t>
  </si>
  <si>
    <t>Videbæk Varme A/S, Kraftvarmeværk</t>
  </si>
  <si>
    <t>Håndværkervej 9</t>
  </si>
  <si>
    <t>Arla Foods Energy A/S. Afd. Danmark Protein A/S</t>
  </si>
  <si>
    <t>Sønderupvej 26</t>
  </si>
  <si>
    <t>Arla Foods Energy A/S, Arinco Afdeling</t>
  </si>
  <si>
    <t>Mælkevejen 4</t>
  </si>
  <si>
    <t>Spjald Fjernvarme- og Vandværk</t>
  </si>
  <si>
    <t>Rørvej 1</t>
  </si>
  <si>
    <t>Spjald</t>
  </si>
  <si>
    <t>Troldhede Varmeværk I/S</t>
  </si>
  <si>
    <t>Åkjærvej 24A</t>
  </si>
  <si>
    <t>Ørnhøj Grønbjerg Kraftvarmeværk A.m.b.a.</t>
  </si>
  <si>
    <t>Kjærs Vej 13</t>
  </si>
  <si>
    <t>Ørnhøj</t>
  </si>
  <si>
    <t>Vinderup Varmeværk</t>
  </si>
  <si>
    <t>Sevelvej 67a</t>
  </si>
  <si>
    <t>Vinderup</t>
  </si>
  <si>
    <t>Sevel Kraftvarmeværk</t>
  </si>
  <si>
    <t>Nautrupvej 8</t>
  </si>
  <si>
    <t>Kibæk Varmeværk, Kastaniealle 10</t>
  </si>
  <si>
    <t>Kastanie Alle 10</t>
  </si>
  <si>
    <t>Kibæk</t>
  </si>
  <si>
    <t>Kibæk Varmeværk, Energivej 6</t>
  </si>
  <si>
    <t>Energivej 6</t>
  </si>
  <si>
    <t>An/S Sønder Felding Varmeværk</t>
  </si>
  <si>
    <t>Bjergevej 33</t>
  </si>
  <si>
    <t>Sønder Felding</t>
  </si>
  <si>
    <t>Ebeltoft Fjernvarmeværk</t>
  </si>
  <si>
    <t>Hans Winthers Vej 9</t>
  </si>
  <si>
    <t>Ebeltoft</t>
  </si>
  <si>
    <t>Kvicly Ebeltoft</t>
  </si>
  <si>
    <t>Østeralle 16</t>
  </si>
  <si>
    <t>Galten Varmeværk, Skolebakken 29</t>
  </si>
  <si>
    <t>Skolebakken 29</t>
  </si>
  <si>
    <t>Galten</t>
  </si>
  <si>
    <t>Galten Varmeværk, Rødikvej 87</t>
  </si>
  <si>
    <t>Røddikvej 87</t>
  </si>
  <si>
    <t>Grenaa</t>
  </si>
  <si>
    <t>Grenå Varmeværk</t>
  </si>
  <si>
    <t>Violskrænten 8B</t>
  </si>
  <si>
    <t>Grenå Varmeværk AMBA - Bredstrup Varmeværk</t>
  </si>
  <si>
    <t>Søndre Skole Varmeværk (SSV)</t>
  </si>
  <si>
    <t>Åboulevarden 60</t>
  </si>
  <si>
    <t>Fuglsang Varmeværk</t>
  </si>
  <si>
    <t>Ravnholtvej 2</t>
  </si>
  <si>
    <t>Grenå Fjernvarme - Sol 1</t>
  </si>
  <si>
    <t>Bredstrupvej 44</t>
  </si>
  <si>
    <t>Grenå</t>
  </si>
  <si>
    <t>Grenå Varme - Flisværk</t>
  </si>
  <si>
    <t>Grenå Varme - Sol 2</t>
  </si>
  <si>
    <t>Bredstrupvej 42A</t>
  </si>
  <si>
    <t>Hadsten Varmeværk, Central Syd</t>
  </si>
  <si>
    <t>Toftegårdsvej 30A</t>
  </si>
  <si>
    <t>Hadsten</t>
  </si>
  <si>
    <t>Hadsten Varmeværk Hovvej</t>
  </si>
  <si>
    <t>Hovvej 86</t>
  </si>
  <si>
    <t>Hadsten Varmeværk, solvarme (25.000 m2)</t>
  </si>
  <si>
    <t>Toftegårdsvej 15</t>
  </si>
  <si>
    <t>Fårvang Varmeværk</t>
  </si>
  <si>
    <t>Lærkevej 8</t>
  </si>
  <si>
    <t>Fårvang</t>
  </si>
  <si>
    <t>Gjern Varmeværk</t>
  </si>
  <si>
    <t>Bjerrehaven 7</t>
  </si>
  <si>
    <t>Gjern</t>
  </si>
  <si>
    <t>Hinnerup Fjernvarme, Fanøvej 15</t>
  </si>
  <si>
    <t>Fanøvej 15</t>
  </si>
  <si>
    <t>Hinnerup</t>
  </si>
  <si>
    <t>Hinnerup Fjernvarme, Århusvej 3</t>
  </si>
  <si>
    <t>Århusvej 3</t>
  </si>
  <si>
    <t>Hammel Fjernvarmeselskab</t>
  </si>
  <si>
    <t>Irlandsvej 6</t>
  </si>
  <si>
    <t>Hammel</t>
  </si>
  <si>
    <t>Hammel Fjernvarme Amba</t>
  </si>
  <si>
    <t>Godthåbsvej 7</t>
  </si>
  <si>
    <t>Lading-Fajstrup Varmeforsyningsselskab a.m.b.a</t>
  </si>
  <si>
    <t>Mandhusvej 18</t>
  </si>
  <si>
    <t>Sabro</t>
  </si>
  <si>
    <t>Finlandsvej 3A</t>
  </si>
  <si>
    <t>Hinnerup Fjernvarme, Skanderborgvej -</t>
  </si>
  <si>
    <t>Skanderborgvej 182</t>
  </si>
  <si>
    <t>Løgten-Skødstrup Fjernvarmeværk A.m.b.a., Landlyst 4</t>
  </si>
  <si>
    <t>Landlyst 4</t>
  </si>
  <si>
    <t>Skødstrup</t>
  </si>
  <si>
    <t>Løgten-Skødstrup Fjernvarmeværk A.m.b.a., Stationsvangen 97</t>
  </si>
  <si>
    <t>Stationsvangen 97</t>
  </si>
  <si>
    <t>Vejlby Fjernvarmecentral</t>
  </si>
  <si>
    <t>Tranekærvej 56</t>
  </si>
  <si>
    <t>Risskov</t>
  </si>
  <si>
    <t>Ølstedvej 20</t>
  </si>
  <si>
    <t>Århus N</t>
  </si>
  <si>
    <t>Hørning Fjernvarme, Højgaardsvej 32</t>
  </si>
  <si>
    <t>Højgaardsvej 32</t>
  </si>
  <si>
    <t>Hørning</t>
  </si>
  <si>
    <t>Hørning Fjernvarme, Toftevej 24 A</t>
  </si>
  <si>
    <t>Toftevej 24A</t>
  </si>
  <si>
    <t>Kalkværksvej 14</t>
  </si>
  <si>
    <t>Aarhus C</t>
  </si>
  <si>
    <t>Studstrupværket</t>
  </si>
  <si>
    <t>Ny Studstrupvej 14</t>
  </si>
  <si>
    <t>I/S Reno Syd</t>
  </si>
  <si>
    <t>Norgesvej 13</t>
  </si>
  <si>
    <t>Skanderborg</t>
  </si>
  <si>
    <t>Malling Varmeværk</t>
  </si>
  <si>
    <t>Dampmøllevej 1A</t>
  </si>
  <si>
    <t>Malling</t>
  </si>
  <si>
    <t>Odder Varmeværk, Skovdalsvej 8</t>
  </si>
  <si>
    <t>Skovdalsvej 8</t>
  </si>
  <si>
    <t>Odder</t>
  </si>
  <si>
    <t>Odder Varmeværk, Østermarksvej 19</t>
  </si>
  <si>
    <t>Østermarksvej 19</t>
  </si>
  <si>
    <t>Skanderborg-Hørning Fjernvarme, Møllegade 29</t>
  </si>
  <si>
    <t>Møllegade 29</t>
  </si>
  <si>
    <t>Tranbjerg Varmeværk</t>
  </si>
  <si>
    <t>Jegstrupvænget 630</t>
  </si>
  <si>
    <t>Tranbjerg J</t>
  </si>
  <si>
    <t>Tværmarksvej 18</t>
  </si>
  <si>
    <t>Hjortshøj</t>
  </si>
  <si>
    <t>Jens Juuls Vej 4</t>
  </si>
  <si>
    <t>Viby J</t>
  </si>
  <si>
    <t>Bjørnholms Alle 1B</t>
  </si>
  <si>
    <t>AffaldVarme Århus, Stenvej Central</t>
  </si>
  <si>
    <t>Stenvej 31</t>
  </si>
  <si>
    <t>Højbjerg</t>
  </si>
  <si>
    <t>Edwin Rahrs Vej 30A</t>
  </si>
  <si>
    <t>Brabrand</t>
  </si>
  <si>
    <t>AffaldVarme Århus, Beder Central</t>
  </si>
  <si>
    <t>Byvej 10</t>
  </si>
  <si>
    <t>Beder</t>
  </si>
  <si>
    <t>AffaldVarme Århus, Hasselager Central</t>
  </si>
  <si>
    <t>Kolt Skovvej 1</t>
  </si>
  <si>
    <t>Hasselager</t>
  </si>
  <si>
    <t>Affaldvarme Århus, Studstrup Central</t>
  </si>
  <si>
    <t>Ny Studstrupvej 14A</t>
  </si>
  <si>
    <t>AffaldVarme Århus, Århus Vest Central</t>
  </si>
  <si>
    <t>Rydevænget 2</t>
  </si>
  <si>
    <t>Århus V</t>
  </si>
  <si>
    <t>Kolt Kraftvarmeværk</t>
  </si>
  <si>
    <t>Fuglekærvej 115A</t>
  </si>
  <si>
    <t>Skanderborg-Hørning Fjernvarme, Industritoften 21</t>
  </si>
  <si>
    <t>Industritoften 21</t>
  </si>
  <si>
    <t>Bånlev Biogas</t>
  </si>
  <si>
    <t>Bjergagervej 4</t>
  </si>
  <si>
    <t>Trige</t>
  </si>
  <si>
    <t>Marselisborg Renseværk</t>
  </si>
  <si>
    <t>Sumatravej 4</t>
  </si>
  <si>
    <t>Århus C</t>
  </si>
  <si>
    <t>Lystrup Fjernvarme Amba</t>
  </si>
  <si>
    <t>Hovmarken 2</t>
  </si>
  <si>
    <t>Lystrup</t>
  </si>
  <si>
    <t>Holme Lundshøj Fjernvarme amba</t>
  </si>
  <si>
    <t>Holme Byvej 14</t>
  </si>
  <si>
    <t>Rundhøj Fjernvarme</t>
  </si>
  <si>
    <t>Holmevej 202</t>
  </si>
  <si>
    <t>AffaldVarme Århus, Geding Satelitcentral</t>
  </si>
  <si>
    <t>Geding Byvej 22B</t>
  </si>
  <si>
    <t>Tilst</t>
  </si>
  <si>
    <t>AffaldVarme Århus, Skæring Central</t>
  </si>
  <si>
    <t>Bredevej 16</t>
  </si>
  <si>
    <t>Egå</t>
  </si>
  <si>
    <t>AffaldVarme Århus, Havnecentral</t>
  </si>
  <si>
    <t>Rosbjergvej 100</t>
  </si>
  <si>
    <t>Åby Renseanlæg</t>
  </si>
  <si>
    <t>Søren Frichs Vej 41</t>
  </si>
  <si>
    <t>Åbyhøj</t>
  </si>
  <si>
    <t>Egå Renseanlæg</t>
  </si>
  <si>
    <t>Mosevej 57</t>
  </si>
  <si>
    <t>Nordalim A/S</t>
  </si>
  <si>
    <t>Samoavej 1</t>
  </si>
  <si>
    <t>Fortum - Århus</t>
  </si>
  <si>
    <t>Oliehavnsvej 18</t>
  </si>
  <si>
    <t>AffaldVarme Århus, Elpatron Studstrupværket</t>
  </si>
  <si>
    <t>DLG Aarhus</t>
  </si>
  <si>
    <t>Jegstrupvej 96B</t>
  </si>
  <si>
    <t>Aarhus Krematorium</t>
  </si>
  <si>
    <t>Viborgvej 47A</t>
  </si>
  <si>
    <t>Aarhus V</t>
  </si>
  <si>
    <t>Biomassefyret Kraftvarmeværk</t>
  </si>
  <si>
    <t>Aarhus N</t>
  </si>
  <si>
    <t>Langå Varmeværk</t>
  </si>
  <si>
    <t>Borgergade 6</t>
  </si>
  <si>
    <t>Langå</t>
  </si>
  <si>
    <t>Langaa Varmeværk - Solvarmecentral</t>
  </si>
  <si>
    <t>Randersvej 37</t>
  </si>
  <si>
    <t>Laurbjerg Kraftvarmeværk A.m.b.a.</t>
  </si>
  <si>
    <t>Hvidtjørnevej 25</t>
  </si>
  <si>
    <t>OL BIOGAS ApS</t>
  </si>
  <si>
    <t>Løjstrupvej 12B</t>
  </si>
  <si>
    <t>Assens Fjernvarme (Mariagerfjord)</t>
  </si>
  <si>
    <t>Fabriksvej 5</t>
  </si>
  <si>
    <t>Mariager</t>
  </si>
  <si>
    <t>Mariager Fjernvarmeværk</t>
  </si>
  <si>
    <t>Klostermarken 5</t>
  </si>
  <si>
    <t>Kolind Fjernvarmeværk</t>
  </si>
  <si>
    <t>Nyhåbsvej 7</t>
  </si>
  <si>
    <t>Kolind</t>
  </si>
  <si>
    <t>Ryomgaard Fjernvarmeværk</t>
  </si>
  <si>
    <t>Frederikslundvej 1</t>
  </si>
  <si>
    <t>Ryomgård</t>
  </si>
  <si>
    <t>Mejlby Fjernvarmecentral</t>
  </si>
  <si>
    <t>Dyssevej 17</t>
  </si>
  <si>
    <t>Spentrup</t>
  </si>
  <si>
    <t>Gjerlev Varmeværk</t>
  </si>
  <si>
    <t>Mercurvej 12</t>
  </si>
  <si>
    <t>Gjerlev J</t>
  </si>
  <si>
    <t>Mellerup Kraftvarme</t>
  </si>
  <si>
    <t>Lodsvejen 29</t>
  </si>
  <si>
    <t>Randers NØ</t>
  </si>
  <si>
    <t>Verdo Produktion - Kulholmsvej</t>
  </si>
  <si>
    <t>Kulholmsvej 12</t>
  </si>
  <si>
    <t>Verdo Produktion - Ydervangen</t>
  </si>
  <si>
    <t>Ydervangen 12</t>
  </si>
  <si>
    <t>Randers NV</t>
  </si>
  <si>
    <t>Verdo Produktion - Katholmvej</t>
  </si>
  <si>
    <t>Katholmvej 3</t>
  </si>
  <si>
    <t>Verdo Produktion - Bronzevej</t>
  </si>
  <si>
    <t>Bronzevej 2</t>
  </si>
  <si>
    <t>Randers SV</t>
  </si>
  <si>
    <t>Mørke</t>
  </si>
  <si>
    <t>Mørke Fjernvarme, Fabriksvej 20</t>
  </si>
  <si>
    <t>Fabriksvej 20</t>
  </si>
  <si>
    <t>Allingåbro Varmeværk</t>
  </si>
  <si>
    <t>Granbakkevej 1</t>
  </si>
  <si>
    <t>Allingåbro</t>
  </si>
  <si>
    <t>Ørsted Fjernvarmeværk</t>
  </si>
  <si>
    <t>Rougsøvej 61D</t>
  </si>
  <si>
    <t>Ørsted</t>
  </si>
  <si>
    <t>Vivild Varmeværk, Søndermarksvej 39</t>
  </si>
  <si>
    <t>Søndermarksvej 39</t>
  </si>
  <si>
    <t>Vivild Varmeværk, Nørregade 21</t>
  </si>
  <si>
    <t>Nørregade 21</t>
  </si>
  <si>
    <t>Ry Varmeværk, Brunhøjvej 7</t>
  </si>
  <si>
    <t>Brunhøjvej 7</t>
  </si>
  <si>
    <t>Ry</t>
  </si>
  <si>
    <t>Ry Varmeværk, Møllevej 22</t>
  </si>
  <si>
    <t>Møllevej 22</t>
  </si>
  <si>
    <t>Ry Varmeværk A.m.b.a.</t>
  </si>
  <si>
    <t>Bakkelyvej 3</t>
  </si>
  <si>
    <t>Rønde Fjernvarme</t>
  </si>
  <si>
    <t>Skrejrupvej 9C</t>
  </si>
  <si>
    <t>Rønde</t>
  </si>
  <si>
    <t>Thorsager Fjernvarmeværk</t>
  </si>
  <si>
    <t>Nørregade 26</t>
  </si>
  <si>
    <t>Tranebjerg Fjernvarmeværk</t>
  </si>
  <si>
    <t>Industrivej 5</t>
  </si>
  <si>
    <t>Samsø</t>
  </si>
  <si>
    <t>Silkeborg Varme A/S - Varmeværket Hostrupsgade</t>
  </si>
  <si>
    <t>Hostrupsgade 45</t>
  </si>
  <si>
    <t>Silkeborg</t>
  </si>
  <si>
    <t>Silkeborg Varme A/S - Varmeværket Kejlstrupvej</t>
  </si>
  <si>
    <t>Kejlstrupvej 38</t>
  </si>
  <si>
    <t>Silkeborg Varme A/S - Arendalsvej</t>
  </si>
  <si>
    <t>Arendalsvej 2A</t>
  </si>
  <si>
    <t>Silkeborg Varme A/S - Kraftvarmeværket</t>
  </si>
  <si>
    <t>Kejlstrup Tværvej 14</t>
  </si>
  <si>
    <t>Affaldscenter Tandskov</t>
  </si>
  <si>
    <t>Tandskovvej 17C</t>
  </si>
  <si>
    <t>Solvarme - Bjørnholtvej</t>
  </si>
  <si>
    <t>Bjørnholtvej 3</t>
  </si>
  <si>
    <t>Auning Varmeværk</t>
  </si>
  <si>
    <t>Energivej 18</t>
  </si>
  <si>
    <t>Auning</t>
  </si>
  <si>
    <t>Østjysk Halmvarme Sabro Varmeværk</t>
  </si>
  <si>
    <t>Hvidtjørnvej 1</t>
  </si>
  <si>
    <t>AffaldVarme Århus, Sabro Halmcentral</t>
  </si>
  <si>
    <t>Østjysk Halmvarme Harlev Varmeværk</t>
  </si>
  <si>
    <t>Lilleringvej 32</t>
  </si>
  <si>
    <t>Harlev J</t>
  </si>
  <si>
    <t>Affaldvarme Århus, Harlev Halmcentral</t>
  </si>
  <si>
    <t>Lillering 32</t>
  </si>
  <si>
    <t>Affaldvarme Århus, Solbjerg Central</t>
  </si>
  <si>
    <t>Kærgårdsvej 8</t>
  </si>
  <si>
    <t>Solbjerg</t>
  </si>
  <si>
    <t>Østjydsk Halmvarme Solbjerg Varmeværk</t>
  </si>
  <si>
    <t>Solbjerg Hedevej 1</t>
  </si>
  <si>
    <t>Bjerringbro Varmeværk</t>
  </si>
  <si>
    <t>Realskolevej 18</t>
  </si>
  <si>
    <t>Bjerringbro</t>
  </si>
  <si>
    <t>Bjerringbro Kraftvarmeværk</t>
  </si>
  <si>
    <t>Jørgens Alle 40</t>
  </si>
  <si>
    <t>Energicentral Grundfoss</t>
  </si>
  <si>
    <t>Jørgens Alle 32</t>
  </si>
  <si>
    <t>Rødkærsbro Fjernvarmeværk</t>
  </si>
  <si>
    <t>Brandstrupvej 4A</t>
  </si>
  <si>
    <t>Rødkærsbro</t>
  </si>
  <si>
    <t>ARLA FOODS ENERGY A/S Biogasanlæg, Rødkærsbro</t>
  </si>
  <si>
    <t>Århusvej 15</t>
  </si>
  <si>
    <t>Stoholm Fjernvarmeværk Amba</t>
  </si>
  <si>
    <t>Skolegade 3</t>
  </si>
  <si>
    <t>Stoholm Jyll</t>
  </si>
  <si>
    <t>Stoholm Fjernvarme, Industrivej</t>
  </si>
  <si>
    <t>Industrivej 16</t>
  </si>
  <si>
    <t>Hanstholm Varmeværk</t>
  </si>
  <si>
    <t>Molevej 13</t>
  </si>
  <si>
    <t>Hanstholm</t>
  </si>
  <si>
    <t>Hanstholm Kraftvarme,</t>
  </si>
  <si>
    <t>Industrivangen 41</t>
  </si>
  <si>
    <t>FF Skagen A/S</t>
  </si>
  <si>
    <t>Nordre Strandvej 54</t>
  </si>
  <si>
    <t>Frøstrup Varmeværk</t>
  </si>
  <si>
    <t>Håndværkervej 11</t>
  </si>
  <si>
    <t>Frøstrup</t>
  </si>
  <si>
    <t>Dolle A/S</t>
  </si>
  <si>
    <t>Vestergade 47</t>
  </si>
  <si>
    <t>Ulstrup Varmeværk</t>
  </si>
  <si>
    <t>Fredensvej 6</t>
  </si>
  <si>
    <t>Ulstrup</t>
  </si>
  <si>
    <t>Thorsø Fjernvarmeværk</t>
  </si>
  <si>
    <t>Thorsølundvej 6</t>
  </si>
  <si>
    <t>Thorsø</t>
  </si>
  <si>
    <t>Frederiks Varmeværk</t>
  </si>
  <si>
    <t>Vestergade 5</t>
  </si>
  <si>
    <t>Karup J</t>
  </si>
  <si>
    <t>Karup Varmeværk</t>
  </si>
  <si>
    <t>Godthaabsvej 2</t>
  </si>
  <si>
    <t>Kølvrå Fjernvarmecentral</t>
  </si>
  <si>
    <t>Skolestien 10</t>
  </si>
  <si>
    <t>Ans Kraftvarmeværk</t>
  </si>
  <si>
    <t>Søgade 6</t>
  </si>
  <si>
    <t>Ans By</t>
  </si>
  <si>
    <t>Kjellerup Fjernvarme, Agertoften 5</t>
  </si>
  <si>
    <t>Agertoften 5</t>
  </si>
  <si>
    <t>Kjellerup</t>
  </si>
  <si>
    <t>Kjellerup Fjernvarme, Hasselvej 17</t>
  </si>
  <si>
    <t>Hasselvej 17</t>
  </si>
  <si>
    <t>Industriparken 10</t>
  </si>
  <si>
    <t>Nykøbing Mors Fjernvarmeværk</t>
  </si>
  <si>
    <t>Kjærgaardsvej 20</t>
  </si>
  <si>
    <t>Nykøbing M</t>
  </si>
  <si>
    <t>Solvarmecentral Færøvej</t>
  </si>
  <si>
    <t>Færøvej 3</t>
  </si>
  <si>
    <t>Dueholm Kommunale Varmecentral</t>
  </si>
  <si>
    <t>H.C. Ørstedsvej 12</t>
  </si>
  <si>
    <t>Morsø Vand A/S</t>
  </si>
  <si>
    <t>H. C. Ørsteds Vej 10</t>
  </si>
  <si>
    <t>Møldrup Varmeværk</t>
  </si>
  <si>
    <t>Bøgevej 1</t>
  </si>
  <si>
    <t>Møldrup</t>
  </si>
  <si>
    <t>Ulbjerg Kraftvarme</t>
  </si>
  <si>
    <t>Håndværkervej 5</t>
  </si>
  <si>
    <t>Skals</t>
  </si>
  <si>
    <t>Skals Kraftvarmeværk</t>
  </si>
  <si>
    <t>Solbakken 1</t>
  </si>
  <si>
    <t>Klejtrup Varmeværk</t>
  </si>
  <si>
    <t>Holger Sørensensvej 1</t>
  </si>
  <si>
    <t>Hobro</t>
  </si>
  <si>
    <t>Glyngøre Fjernvarmeværk</t>
  </si>
  <si>
    <t>Durupvej 22</t>
  </si>
  <si>
    <t>Roslev</t>
  </si>
  <si>
    <t>Møllevej 10</t>
  </si>
  <si>
    <t>Roslev Fjernvarmeselskab</t>
  </si>
  <si>
    <t>Møllebuen 1</t>
  </si>
  <si>
    <t>Skive Fjernvarme, Marius Jensensvej 3</t>
  </si>
  <si>
    <t>Marius Jensens Vej 3</t>
  </si>
  <si>
    <t>Skive</t>
  </si>
  <si>
    <t>Skive Fjernvarme, Thorsvej 11</t>
  </si>
  <si>
    <t>Thorsvej 11</t>
  </si>
  <si>
    <t>Skive Fjernvarme, Højlundsvej 264</t>
  </si>
  <si>
    <t>Højlundsvej 264</t>
  </si>
  <si>
    <t>Højslev Nr. Søby Fjernvarmeværk (Rolighedsvej)</t>
  </si>
  <si>
    <t>Rolighedsvej 6</t>
  </si>
  <si>
    <t>Højslev</t>
  </si>
  <si>
    <t>Højslev Nr. Søby Fjernvarmeværk (Søbyvej)</t>
  </si>
  <si>
    <t>Søbyvej 48A</t>
  </si>
  <si>
    <t>Balling Fjernvarmeværk A.m.b.a.</t>
  </si>
  <si>
    <t>Anlægsvej 4</t>
  </si>
  <si>
    <t>Spøttrup</t>
  </si>
  <si>
    <t>Spøttrup Varmeværk</t>
  </si>
  <si>
    <t>Kærgårdsvej 4</t>
  </si>
  <si>
    <t>Industrivej 17</t>
  </si>
  <si>
    <t>Balsbyvej 3</t>
  </si>
  <si>
    <t>Bedsted Thy</t>
  </si>
  <si>
    <t>Vestergade 14</t>
  </si>
  <si>
    <t>Vestervig</t>
  </si>
  <si>
    <t>Hurup Fjernvarme, Nygade 22</t>
  </si>
  <si>
    <t>Nygade 22</t>
  </si>
  <si>
    <t>Hurup Thy</t>
  </si>
  <si>
    <t>Hurup Fjernvarme, Erhvervsvej 5</t>
  </si>
  <si>
    <t>Erhvervsvej 5</t>
  </si>
  <si>
    <t>Thisted Varmeforsyning - Geotermisk anlæg</t>
  </si>
  <si>
    <t>Flintborgvej 31A</t>
  </si>
  <si>
    <t>Thisted</t>
  </si>
  <si>
    <t>Thisted Varmeforsyning</t>
  </si>
  <si>
    <t>Møllevej 24</t>
  </si>
  <si>
    <t>Thisted Varmeforsyning - Ringvej</t>
  </si>
  <si>
    <t>Ringvej 26</t>
  </si>
  <si>
    <t>Klitmøller Kraftvarmeværk A.m.b.A.</t>
  </si>
  <si>
    <t>Bolwigsvej 26</t>
  </si>
  <si>
    <t>Hillerslev Kraftvarmeværk A.m.b.A.</t>
  </si>
  <si>
    <t>Ballerumvej 125</t>
  </si>
  <si>
    <t>I/S Kraftvarmeværk Thisted</t>
  </si>
  <si>
    <t>Snedsted Varmeværk</t>
  </si>
  <si>
    <t>Idrætsvej 1</t>
  </si>
  <si>
    <t>Snedsted</t>
  </si>
  <si>
    <t>Hedevej 1</t>
  </si>
  <si>
    <t>Hammershøj Fjernvarmeværk</t>
  </si>
  <si>
    <t>Hylde Alle 10</t>
  </si>
  <si>
    <t>Tjele</t>
  </si>
  <si>
    <t>Hammersøj Fjernvarmeværk Solvarme</t>
  </si>
  <si>
    <t>Nørbækvej 2</t>
  </si>
  <si>
    <t>Ørum Varmeværk (Tjele)</t>
  </si>
  <si>
    <t>Bøgevej 5</t>
  </si>
  <si>
    <t>Ørum Varmeværk Solvarme</t>
  </si>
  <si>
    <t>Østergade 35</t>
  </si>
  <si>
    <t>Viborg Kraftvarme A/S, Farvervej 9</t>
  </si>
  <si>
    <t>Farvervej 9</t>
  </si>
  <si>
    <t>Viborg</t>
  </si>
  <si>
    <t>Viborg Kraftvarme A/S, Hamlen 4</t>
  </si>
  <si>
    <t>Hamlen 4</t>
  </si>
  <si>
    <t>Viborg Kraftvarme A/S, Gyldenrisvej 7</t>
  </si>
  <si>
    <t>Gyldenrisvej 7</t>
  </si>
  <si>
    <t>Viborg Kraftvarme A/S, Industrivej 40-42</t>
  </si>
  <si>
    <t>Industrivej 40</t>
  </si>
  <si>
    <t>Viborg Kraftvarme A/S, Kirkebækvej 124C</t>
  </si>
  <si>
    <t>Kirkebækvej 124 c</t>
  </si>
  <si>
    <t>Hald Ege Varmeværk</t>
  </si>
  <si>
    <t>Videbechs Allé 64</t>
  </si>
  <si>
    <t>Løgstrup Varmeværk, Kølsenvej 14 A</t>
  </si>
  <si>
    <t>Kølsenvej 14A</t>
  </si>
  <si>
    <t>Løgstrup</t>
  </si>
  <si>
    <t>Løgstrup Varmeværk (Solvarmeanlæg)</t>
  </si>
  <si>
    <t>Kølsenvej 33</t>
  </si>
  <si>
    <t>Nørager Varmeværk</t>
  </si>
  <si>
    <t>Jernbanegade 22</t>
  </si>
  <si>
    <t>Nørager</t>
  </si>
  <si>
    <t>Elmegaardsvej 6</t>
  </si>
  <si>
    <t>Aalestrup</t>
  </si>
  <si>
    <t>Aalestrup Varme, Rolighedsvej 2</t>
  </si>
  <si>
    <t>Rolighedsvej 2</t>
  </si>
  <si>
    <t>Solvarme Toftegaardsvej</t>
  </si>
  <si>
    <t>Toftegaardsvej 21B</t>
  </si>
  <si>
    <t>Gedsted Varmeværk</t>
  </si>
  <si>
    <t>Nørrevold 2B</t>
  </si>
  <si>
    <t>Gedsted</t>
  </si>
  <si>
    <t>Arden Varmeværk</t>
  </si>
  <si>
    <t>Myhlenbergvej 64</t>
  </si>
  <si>
    <t>Arden</t>
  </si>
  <si>
    <t>Rockwool A/S Doense</t>
  </si>
  <si>
    <t>Rockwoolvej 2</t>
  </si>
  <si>
    <t>Bøge Bakker 3</t>
  </si>
  <si>
    <t>Brovst</t>
  </si>
  <si>
    <t>Skovsgård Varmeværk An/S</t>
  </si>
  <si>
    <t>Poststræde 28</t>
  </si>
  <si>
    <t>An/S Tranum Kraftvarmeværk</t>
  </si>
  <si>
    <t>Uglevej 1</t>
  </si>
  <si>
    <t>Halvrimmen-Arentsminde Kraftv.værk Amba</t>
  </si>
  <si>
    <t>Lyngvej 16</t>
  </si>
  <si>
    <t>Brønderslev Varme A/S, Eventyrvej 14</t>
  </si>
  <si>
    <t>Eventyrvej 14</t>
  </si>
  <si>
    <t>Brønderslev</t>
  </si>
  <si>
    <t>Brønderslev Varme A/S, Nordens Alle 39</t>
  </si>
  <si>
    <t>Nordens Alle 39</t>
  </si>
  <si>
    <t>Brønderslev Varme A/S - Brønderslev Kraftvarme</t>
  </si>
  <si>
    <t>Virksomhedsvej 20</t>
  </si>
  <si>
    <t>Brønderslev Varme - flis og sol</t>
  </si>
  <si>
    <t>Erhvervsparken 70</t>
  </si>
  <si>
    <t>Bo-Glas overskudsvarme</t>
  </si>
  <si>
    <t>Industrivej 25</t>
  </si>
  <si>
    <t>Jerslev Varmeværk</t>
  </si>
  <si>
    <t>Palægade 6</t>
  </si>
  <si>
    <t>Jerslev J</t>
  </si>
  <si>
    <t>Ø. Brønderslev Kraftvarmeværk</t>
  </si>
  <si>
    <t>Ahornvej 26</t>
  </si>
  <si>
    <t>Agersted Varmeværk</t>
  </si>
  <si>
    <t>Gammel Kongevej 5</t>
  </si>
  <si>
    <t>Dronninglund</t>
  </si>
  <si>
    <t>DLG Food Oil</t>
  </si>
  <si>
    <t>Kvisselholtvej 90</t>
  </si>
  <si>
    <t>Asaa Fjernvarme</t>
  </si>
  <si>
    <t>Bolværksvej 1</t>
  </si>
  <si>
    <t>Asaa</t>
  </si>
  <si>
    <t>Dronninglund Fjernvarme, Tidselbak Alle 18</t>
  </si>
  <si>
    <t>Tidselbak Alle 18</t>
  </si>
  <si>
    <t>Dronninglund Fjernvarme, Søndervangsvej 3</t>
  </si>
  <si>
    <t>Søndervangsvej 3</t>
  </si>
  <si>
    <t>Dronninglund Fjernvarme, Lunderbjerg 6A</t>
  </si>
  <si>
    <t>Lunderbjerg 6A</t>
  </si>
  <si>
    <t>Flauenskjold Varmeværk A.m.b.a</t>
  </si>
  <si>
    <t>Agertoften 12</t>
  </si>
  <si>
    <t>Hjallerup Fjernvarmeselskab</t>
  </si>
  <si>
    <t>Gravensgade 18</t>
  </si>
  <si>
    <t>Hjallerup</t>
  </si>
  <si>
    <t>Klokkerholm Fjernvarme</t>
  </si>
  <si>
    <t>Borgergade 44</t>
  </si>
  <si>
    <t>Hjallerup Bio/solvarme</t>
  </si>
  <si>
    <t>Clausholmvej 1</t>
  </si>
  <si>
    <t>Farsø Fjernvarmeværk</t>
  </si>
  <si>
    <t>J. Skjoldborgs Vej 12</t>
  </si>
  <si>
    <t>Farsø</t>
  </si>
  <si>
    <t>Farsø Varmeværk Fredbjergvej</t>
  </si>
  <si>
    <t>Fredbjergvej 43</t>
  </si>
  <si>
    <t>Hvalpsund Kraftvarme A.m.b.a.</t>
  </si>
  <si>
    <t>Hestbækvej 21</t>
  </si>
  <si>
    <t>Fjerritslev Fjernvarme, Industrivej 27</t>
  </si>
  <si>
    <t>Industrivej 27</t>
  </si>
  <si>
    <t>Fjerritslev</t>
  </si>
  <si>
    <t>Varmecentral Niels Juelsvej</t>
  </si>
  <si>
    <t>Niels Juels Vej 21</t>
  </si>
  <si>
    <t>Frederikshavn</t>
  </si>
  <si>
    <t>Varmecentral Ærøvej</t>
  </si>
  <si>
    <t>Ærøvej 12</t>
  </si>
  <si>
    <t>Frederikshavn Affaldskraftvarmeværk A/S</t>
  </si>
  <si>
    <t>Vendsysselvej 201</t>
  </si>
  <si>
    <t>Frederikshavn Renseanlæg</t>
  </si>
  <si>
    <t>Saltebakken 60</t>
  </si>
  <si>
    <t>MAN Diesel</t>
  </si>
  <si>
    <t>Niels Juels Vej 15</t>
  </si>
  <si>
    <t>Strandby</t>
  </si>
  <si>
    <t>Strandby Varmeværk A.m.b.A.</t>
  </si>
  <si>
    <t>Ravmarken 8</t>
  </si>
  <si>
    <t>Hornbech</t>
  </si>
  <si>
    <t>Hornbechve 3</t>
  </si>
  <si>
    <t>Hadsund</t>
  </si>
  <si>
    <t>Hadsund Fjernvarme a.m.b.a.</t>
  </si>
  <si>
    <t>Fabriksvej 1</t>
  </si>
  <si>
    <t>Hedeparken</t>
  </si>
  <si>
    <t>Gyvelvej 37</t>
  </si>
  <si>
    <t>Transbjergholt</t>
  </si>
  <si>
    <t>Gl Visborgvej 30</t>
  </si>
  <si>
    <t>Veddum, Skelund, Visborg Kraftvarme</t>
  </si>
  <si>
    <t>Pejtervej 14</t>
  </si>
  <si>
    <t>Solvarme - Sandelsmosevej</t>
  </si>
  <si>
    <t>Sandelsmosevej 6</t>
  </si>
  <si>
    <t>SuperBrugsen Hadsund</t>
  </si>
  <si>
    <t>Himmerlandsgade 2</t>
  </si>
  <si>
    <t>Als Fjernvarme, Rørsangervej 3</t>
  </si>
  <si>
    <t>Rørsangervej 3</t>
  </si>
  <si>
    <t>Als Fjernvarme, Rørsangervej 26</t>
  </si>
  <si>
    <t>Rørsangervej 26</t>
  </si>
  <si>
    <t>Hals Fjernvarme, Bygmestervej 9-11</t>
  </si>
  <si>
    <t>Bygmestervej 9</t>
  </si>
  <si>
    <t>Hals</t>
  </si>
  <si>
    <t>Hals Metal A/S</t>
  </si>
  <si>
    <t>Skovgårdsvej 18</t>
  </si>
  <si>
    <t>Ulsted Varmeværk</t>
  </si>
  <si>
    <t>Stadionvej 11</t>
  </si>
  <si>
    <t>Aalborg Portland A/S</t>
  </si>
  <si>
    <t>Rørdalsvej 44</t>
  </si>
  <si>
    <t>Aalborg Øst</t>
  </si>
  <si>
    <t>Gandrup - Vester Hassing Varmeforsyning, Meretesvej 6</t>
  </si>
  <si>
    <t>Meretesvej 6</t>
  </si>
  <si>
    <t>Vodskov</t>
  </si>
  <si>
    <t>Gandrup - Vester Hassing Varmeforsyning, Skolegade 1</t>
  </si>
  <si>
    <t>Skolegade 1</t>
  </si>
  <si>
    <t>Gandrup</t>
  </si>
  <si>
    <t>I/S Reno Nord</t>
  </si>
  <si>
    <t>Troensevej 2</t>
  </si>
  <si>
    <t>Langholt Produktion</t>
  </si>
  <si>
    <t>Bjerget 11</t>
  </si>
  <si>
    <t>Tylstrup Fjernvarme</t>
  </si>
  <si>
    <t>Luneborgvej 45A</t>
  </si>
  <si>
    <t>Tylstrup</t>
  </si>
  <si>
    <t>Vestbjerg Varmecentral</t>
  </si>
  <si>
    <t>Marie Grubbes Vej 7</t>
  </si>
  <si>
    <t>Vestbjerg</t>
  </si>
  <si>
    <t>Vodskov Varmecentral</t>
  </si>
  <si>
    <t>Brorsonsvej 8</t>
  </si>
  <si>
    <t>Nørresundby</t>
  </si>
  <si>
    <t>Lyngvej Central</t>
  </si>
  <si>
    <t>Aalborg</t>
  </si>
  <si>
    <t>Svendborgvej Central</t>
  </si>
  <si>
    <t>Svendborgvej 12</t>
  </si>
  <si>
    <t>Borgmester Jørgensensvej Central</t>
  </si>
  <si>
    <t>Borgmester Jørgensens Vej 9</t>
  </si>
  <si>
    <t>Nordjyllandsværket</t>
  </si>
  <si>
    <t>Nefovej 50</t>
  </si>
  <si>
    <t>Grindsted Produktion</t>
  </si>
  <si>
    <t>Energivej 10</t>
  </si>
  <si>
    <t>Ellidshøj-Ferslev Kraftvarme</t>
  </si>
  <si>
    <t>Ferslev Byvej 8</t>
  </si>
  <si>
    <t>Svenstrup J</t>
  </si>
  <si>
    <t>Ålborg Vest Renseanlæg</t>
  </si>
  <si>
    <t>Mølholmsvej 30</t>
  </si>
  <si>
    <t>Vadum Varmecentral</t>
  </si>
  <si>
    <t>Møllevænget 9</t>
  </si>
  <si>
    <t>Vadum</t>
  </si>
  <si>
    <t>Højvang Varmecentral</t>
  </si>
  <si>
    <t>Hellekisten 4</t>
  </si>
  <si>
    <t>Gasværksvej Varmecentral</t>
  </si>
  <si>
    <t>Gasværksvej 28L</t>
  </si>
  <si>
    <t>Nørre Uttrup Varmecentral</t>
  </si>
  <si>
    <t>Teglværket 12</t>
  </si>
  <si>
    <t>Hirtshals Kraftvarmeværk</t>
  </si>
  <si>
    <t>Læssevej 19</t>
  </si>
  <si>
    <t>Hirtshals</t>
  </si>
  <si>
    <t>Skolegade 5</t>
  </si>
  <si>
    <t>Bindslev</t>
  </si>
  <si>
    <t>I. C. Listefabrik A/S</t>
  </si>
  <si>
    <t>AVV-Forbrændingsanlæg</t>
  </si>
  <si>
    <t>Miljøvej 7</t>
  </si>
  <si>
    <t>Hjørring</t>
  </si>
  <si>
    <t>Hjørring Varmeforsyning, Buen 7</t>
  </si>
  <si>
    <t>Buen 7</t>
  </si>
  <si>
    <t>Hjørring Varmeforsyning, Mandøvej 10</t>
  </si>
  <si>
    <t>Mandøvej 10</t>
  </si>
  <si>
    <t>Hjørring Varmeforsyning, Anemonevej 4</t>
  </si>
  <si>
    <t>Anemonevej 4</t>
  </si>
  <si>
    <t>Hjørring Varmeforsyning, Vandværksvej 41</t>
  </si>
  <si>
    <t>Vandværksvej 41</t>
  </si>
  <si>
    <t>Hjørring Varmeforsyning, Aastrupvej 50</t>
  </si>
  <si>
    <t>Åstrupvej 50</t>
  </si>
  <si>
    <t>Hjørring Varmeforsyning, Gasværksbakken 5-7</t>
  </si>
  <si>
    <t>Gasværksbakken 5</t>
  </si>
  <si>
    <t>Grøngas</t>
  </si>
  <si>
    <t>Gårestrupvej 179</t>
  </si>
  <si>
    <t>Lilleheden, Afd. LL</t>
  </si>
  <si>
    <t>Hovedvejen 114</t>
  </si>
  <si>
    <t>Taars Varmeværk Amba</t>
  </si>
  <si>
    <t>Damhusvej 31</t>
  </si>
  <si>
    <t>Tårs</t>
  </si>
  <si>
    <t>Hobro Varmeværk</t>
  </si>
  <si>
    <t>Hostrupvej 39</t>
  </si>
  <si>
    <t>Hobro Varmeværk, Lupinvej</t>
  </si>
  <si>
    <t>Lupinvej 21</t>
  </si>
  <si>
    <t>Agri-Norcold A/S - Hobro</t>
  </si>
  <si>
    <t>Skivevej 43</t>
  </si>
  <si>
    <t>Løgstør Fjernvarmeværk</t>
  </si>
  <si>
    <t>Blekingevej 8</t>
  </si>
  <si>
    <t>Løgstør</t>
  </si>
  <si>
    <t>Ranum Fjernvarmecentral</t>
  </si>
  <si>
    <t>Vesterled 1</t>
  </si>
  <si>
    <t>Ranum</t>
  </si>
  <si>
    <t>Vindblæs fjernvarmecentral (gl. VrkID 1370)</t>
  </si>
  <si>
    <t>Vilstedvej 40A</t>
  </si>
  <si>
    <t>Dankalk - overskudsvarme</t>
  </si>
  <si>
    <t>Aggersundvej 50</t>
  </si>
  <si>
    <t>Vrå Varmeværk</t>
  </si>
  <si>
    <t>Korsgade 9</t>
  </si>
  <si>
    <t>Vrå</t>
  </si>
  <si>
    <t>Solvarmeanlæg</t>
  </si>
  <si>
    <t>Borupvej 69</t>
  </si>
  <si>
    <t>Grøngas, Vraa A/S</t>
  </si>
  <si>
    <t>Grøngasvej 13</t>
  </si>
  <si>
    <t>Ingstrup Fjernvarme</t>
  </si>
  <si>
    <t>Hesteskoen 11</t>
  </si>
  <si>
    <t>Løkken</t>
  </si>
  <si>
    <t>Løkken Varmeværk</t>
  </si>
  <si>
    <t>Industrivej 18</t>
  </si>
  <si>
    <t>SuperBrugsen Løkken - overskudsvarme</t>
  </si>
  <si>
    <t>Jyllandsgade 11</t>
  </si>
  <si>
    <t>Meny Løkken - overskudsvarme</t>
  </si>
  <si>
    <t>Nibe Varmeværk AMBA</t>
  </si>
  <si>
    <t>Hobrovej 46</t>
  </si>
  <si>
    <t>Nibe</t>
  </si>
  <si>
    <t>Jetsmark Energiværk A.m.b.a.</t>
  </si>
  <si>
    <t>Nørregade 81</t>
  </si>
  <si>
    <t>Pandrup</t>
  </si>
  <si>
    <t>Saltum Fjernvarmeværk</t>
  </si>
  <si>
    <t>Th. Jensensvej 5</t>
  </si>
  <si>
    <t>Saltum</t>
  </si>
  <si>
    <t>Vester Hjermitslev Varmeværk</t>
  </si>
  <si>
    <t>Ths. P. Hejlesvej 3</t>
  </si>
  <si>
    <t>Fælledvej 2</t>
  </si>
  <si>
    <t>Kongerslev</t>
  </si>
  <si>
    <t>Kongerslev Fjernvarme, Satelitcentral</t>
  </si>
  <si>
    <t>Danmarksgade 47</t>
  </si>
  <si>
    <t>Mou Kraftvarme</t>
  </si>
  <si>
    <t>Ny Høstemarkvej 28C</t>
  </si>
  <si>
    <t>Storvorde</t>
  </si>
  <si>
    <t>K. Zinck Varme</t>
  </si>
  <si>
    <t>Toften 21</t>
  </si>
  <si>
    <t>Sindal Varmeforsyning</t>
  </si>
  <si>
    <t>Baggesvognsvej 32</t>
  </si>
  <si>
    <t>Sindal</t>
  </si>
  <si>
    <t>Sindal ORC Kraftvarmeværk</t>
  </si>
  <si>
    <t>Gutenbergvej 15</t>
  </si>
  <si>
    <t>Lendum Kraftvarmeværk A.m.b.a.</t>
  </si>
  <si>
    <t>Tårsvej 37B</t>
  </si>
  <si>
    <t>Havnevagtvej 5</t>
  </si>
  <si>
    <t>Skagen</t>
  </si>
  <si>
    <t>Skagen Varmeværk</t>
  </si>
  <si>
    <t>Kirkevej 31</t>
  </si>
  <si>
    <t>Skagen Kraftvarmeværk</t>
  </si>
  <si>
    <t>Ellehammervej 21</t>
  </si>
  <si>
    <t>Skørping Varmeværk A.m.b.a.</t>
  </si>
  <si>
    <t>Rebild Kirkevej 1</t>
  </si>
  <si>
    <t>Skørping</t>
  </si>
  <si>
    <t>Skørping Varmeværk</t>
  </si>
  <si>
    <t>Skørping Nord 11</t>
  </si>
  <si>
    <t>Bælum Varmeværk</t>
  </si>
  <si>
    <t>Grønnegade 4</t>
  </si>
  <si>
    <t>Bælum</t>
  </si>
  <si>
    <t>Industriparken 30</t>
  </si>
  <si>
    <t>Terndrup</t>
  </si>
  <si>
    <t>Blenstrup Kraftvarmeværk A.m.b.a.</t>
  </si>
  <si>
    <t>Vesterbygade 36B</t>
  </si>
  <si>
    <t>Anton Nielsen Halmværk</t>
  </si>
  <si>
    <t>Søtoften 5</t>
  </si>
  <si>
    <t>Støvring Kraftvarmeværk</t>
  </si>
  <si>
    <t>Hjedsbækvej 2</t>
  </si>
  <si>
    <t>Støvring</t>
  </si>
  <si>
    <t>Øster Hornum Varmeværk</t>
  </si>
  <si>
    <t>Tingager 11</t>
  </si>
  <si>
    <t>Sæby Varmeværk</t>
  </si>
  <si>
    <t>Energivej 1</t>
  </si>
  <si>
    <t>Sæby</t>
  </si>
  <si>
    <t>Østervrå Varmeværk</t>
  </si>
  <si>
    <t>Østervrå</t>
  </si>
  <si>
    <t>Hørby Varmeværk</t>
  </si>
  <si>
    <t>Hjørringvej 101</t>
  </si>
  <si>
    <t>Thorshøj Kraftvarmeværk</t>
  </si>
  <si>
    <t>Kobbervænget 4</t>
  </si>
  <si>
    <t>Dybvad Varmeværk Amba</t>
  </si>
  <si>
    <t>Jernbanegade 8A</t>
  </si>
  <si>
    <t>Dybvad</t>
  </si>
  <si>
    <t>Aabybro Fjernvarmeværk</t>
  </si>
  <si>
    <t>Aabybro</t>
  </si>
  <si>
    <t>Sønderholm Varmeværk</t>
  </si>
  <si>
    <t>Vestervej 48</t>
  </si>
  <si>
    <t>Aars Fjernvarme Dybvad Mølle Vej</t>
  </si>
  <si>
    <t>Dybvad Mølle Vej 1</t>
  </si>
  <si>
    <t>Aars</t>
  </si>
  <si>
    <t>Aars Fjernvarmeforsyning, Østre Boulevard 3A</t>
  </si>
  <si>
    <t>Østre Boulevard 3A</t>
  </si>
  <si>
    <t>Aars Fjernvarmeforsyning, Gislum 21B</t>
  </si>
  <si>
    <t>Gislumvej 21B</t>
  </si>
  <si>
    <t>Hornum Fjernvarme</t>
  </si>
  <si>
    <t>Hvalpsundvej 3</t>
  </si>
  <si>
    <t>Haverslev Varmeværk</t>
  </si>
  <si>
    <t>Suldrup Varmeværk</t>
  </si>
  <si>
    <t>Suldrup</t>
  </si>
  <si>
    <t>Energi Vegger A M B A</t>
  </si>
  <si>
    <t>Skivumvej 2</t>
  </si>
  <si>
    <t>Hashøj Kraftvarmeforsyning A.m.b.a.</t>
  </si>
  <si>
    <t>Dalmose</t>
  </si>
  <si>
    <t>Davinde Bioenergi</t>
  </si>
  <si>
    <t>Udlodsgyden 54B</t>
  </si>
  <si>
    <t>Odense Kommune VC Davinde</t>
  </si>
  <si>
    <t>Udlodsgyden 54</t>
  </si>
  <si>
    <t>Solrød Fjernvarmeværk</t>
  </si>
  <si>
    <t>Møllemarken 131</t>
  </si>
  <si>
    <t>Havdrup</t>
  </si>
  <si>
    <t>Solvarmecentral</t>
  </si>
  <si>
    <t>Havdrup Allé 3</t>
  </si>
  <si>
    <t>Vestforsyning Varme A/S, Central Skave</t>
  </si>
  <si>
    <t>Ravnshøjvej 1</t>
  </si>
  <si>
    <t>Filskov Energiselskab</t>
  </si>
  <si>
    <t>Hjortlundvej 13</t>
  </si>
  <si>
    <t>Gelsted Fjernvarme a.m.b.a.</t>
  </si>
  <si>
    <t>Tømmervej 3</t>
  </si>
  <si>
    <t>Gelsted</t>
  </si>
  <si>
    <t>Klostervej 112</t>
  </si>
  <si>
    <t>Voersaa Kraftvarmeværk A.m.b.a.</t>
  </si>
  <si>
    <t>Kringelhedevej 17B</t>
  </si>
  <si>
    <t>Gjøl Private Kraftvarmeværk A.m.b.a.</t>
  </si>
  <si>
    <t>Drøvten 40</t>
  </si>
  <si>
    <t>Ramsing-Lem-Lihme Kraftvarmeværk</t>
  </si>
  <si>
    <t>Hasselvej 8</t>
  </si>
  <si>
    <t>Sdr. Herreds Kraftvarmeværker, Hvidbjerg</t>
  </si>
  <si>
    <t>Næssundvej 327</t>
  </si>
  <si>
    <t>Karby</t>
  </si>
  <si>
    <t>Limfjorden Bioenergi ApS</t>
  </si>
  <si>
    <t>Næssundvej 236</t>
  </si>
  <si>
    <t>Redsted M</t>
  </si>
  <si>
    <t>KSM Stoker A/S</t>
  </si>
  <si>
    <t>Næssundvej 440</t>
  </si>
  <si>
    <t>Sdr. Herreds Kraftvarmeværker, Ø. Assels</t>
  </si>
  <si>
    <t>Atletikvej 20</t>
  </si>
  <si>
    <t>Øster Assels</t>
  </si>
  <si>
    <t>Sdr. Herreds Kraftvarmeværker, Ørding</t>
  </si>
  <si>
    <t>Kongehøjvej 35</t>
  </si>
  <si>
    <t>Sdr. Herreds Kraftvarmeværker, Frøslev</t>
  </si>
  <si>
    <t>Frøslev Kær 2</t>
  </si>
  <si>
    <t>Tversted Kraftvarmeværk A.m.b.a.</t>
  </si>
  <si>
    <t>Løgtenvej 16</t>
  </si>
  <si>
    <t>Vaarst-Fjellerad Kraftvarme A.m.b.a.</t>
  </si>
  <si>
    <t>Vaarst Engvej 2</t>
  </si>
  <si>
    <t>Gistrup</t>
  </si>
  <si>
    <t>Læsø Varme A/S</t>
  </si>
  <si>
    <t>Gydensvej 2</t>
  </si>
  <si>
    <t>Læsø</t>
  </si>
  <si>
    <t>Glesborg Varmeværk</t>
  </si>
  <si>
    <t>Håndværkervej 3</t>
  </si>
  <si>
    <t>Glesborg</t>
  </si>
  <si>
    <t>Ørum Varmeværk (Djurs)</t>
  </si>
  <si>
    <t>Ørum Djurs</t>
  </si>
  <si>
    <t>Bækmarksbro Varmeværk A.m.b.a.</t>
  </si>
  <si>
    <t>Bækmarksbrovej 4</t>
  </si>
  <si>
    <t>Bækmarksbro</t>
  </si>
  <si>
    <t>Thorsminde Fjernvarme A.m.b.a.</t>
  </si>
  <si>
    <t>Havnevej 11</t>
  </si>
  <si>
    <t>Grevinge-Herrestrup Kraftvarmeværk</t>
  </si>
  <si>
    <t>Grevinge</t>
  </si>
  <si>
    <t>Sydlangeland Fjernvarme A.m.b.a.</t>
  </si>
  <si>
    <t>Østerskovvej 2B</t>
  </si>
  <si>
    <t>Humble</t>
  </si>
  <si>
    <t>Lohals Varmeforsyning A.m.b.a.</t>
  </si>
  <si>
    <t>Bræmlevænget 3</t>
  </si>
  <si>
    <t>Thyborøn Fjernvarme A.m.b.a.</t>
  </si>
  <si>
    <t>Ærøvej 83</t>
  </si>
  <si>
    <t>Thyborøn</t>
  </si>
  <si>
    <t>Havndal Fjernvarme A.m.b.a.</t>
  </si>
  <si>
    <t>Laursensvej 4</t>
  </si>
  <si>
    <t>Havndal</t>
  </si>
  <si>
    <t>Øland Kraftvarmeværk A.m.b.a</t>
  </si>
  <si>
    <t>Hammershøj 26A</t>
  </si>
  <si>
    <t>Feldborg Kraftvarmeværk A.m.b.a.</t>
  </si>
  <si>
    <t>Møllevej 4</t>
  </si>
  <si>
    <t>Haderup</t>
  </si>
  <si>
    <t>Haderup Kraftvarmeværk</t>
  </si>
  <si>
    <t>Ørnevej 13</t>
  </si>
  <si>
    <t>Gassum-Hvidsten Kraftvarmeværk</t>
  </si>
  <si>
    <t>Mariagervej 497A</t>
  </si>
  <si>
    <t>Manna-Thise Kraftvarmeværk</t>
  </si>
  <si>
    <t>Lagunen 6</t>
  </si>
  <si>
    <t>Astrup Kraftvarmeværk</t>
  </si>
  <si>
    <t>Park Alle 2A</t>
  </si>
  <si>
    <t>Rostrup Kraftvarmeværk</t>
  </si>
  <si>
    <t>Kildevej 4</t>
  </si>
  <si>
    <t>Oue Kraftvarmeværk</t>
  </si>
  <si>
    <t>Mælkevejen 12</t>
  </si>
  <si>
    <t>Farstrup Produktion</t>
  </si>
  <si>
    <t>Nymøllevej 155</t>
  </si>
  <si>
    <t>Ravnkilde Kraftvarmeværk A.m.b.a.</t>
  </si>
  <si>
    <t>Skalborgvej 17</t>
  </si>
  <si>
    <t>Vorupør Kraftvarmeværk AMBA</t>
  </si>
  <si>
    <t>Toosholmvej 6</t>
  </si>
  <si>
    <t>Præstbro Kraftvarmeværk A.m.b.a.</t>
  </si>
  <si>
    <t>Fjembhedevej 25</t>
  </si>
  <si>
    <t>Jægerspris Kraftvarme</t>
  </si>
  <si>
    <t>Humleparken</t>
  </si>
  <si>
    <t>Teglgårdsvej 531</t>
  </si>
  <si>
    <t>Humlebæk</t>
  </si>
  <si>
    <t>Ørslev/Terslev Kraftvarmeforsyning</t>
  </si>
  <si>
    <t>Terslev Skolevej 23</t>
  </si>
  <si>
    <t>HKScan Denmark A/S</t>
  </si>
  <si>
    <t>Tværmosevej 10</t>
  </si>
  <si>
    <t>Ejsing Fjernvarme A.M.B.A.</t>
  </si>
  <si>
    <t>Østparken 52</t>
  </si>
  <si>
    <t>Værum-Ørum Kraftvarmeværk</t>
  </si>
  <si>
    <t>Frisenvoldvej 3A</t>
  </si>
  <si>
    <t>Hallund Kraftvarmeværk A.m.b.a.</t>
  </si>
  <si>
    <t>Blyvej 5</t>
  </si>
  <si>
    <t>Vesløs Fjernvarme Amba</t>
  </si>
  <si>
    <t>Møllebakvej 4</t>
  </si>
  <si>
    <t>Vesløs</t>
  </si>
  <si>
    <t>Hou Kraftvarmeværk</t>
  </si>
  <si>
    <t>Skippervej 50A</t>
  </si>
  <si>
    <t>Snertinge, Særslev, Føllenslev Energisel</t>
  </si>
  <si>
    <t>Kirkemosevej 17</t>
  </si>
  <si>
    <t>Føllenslev</t>
  </si>
  <si>
    <t>Hellevad Kraftvarmeværk</t>
  </si>
  <si>
    <t>Surbækvej 10</t>
  </si>
  <si>
    <t>Genner Kraftvarmeværk</t>
  </si>
  <si>
    <t>Øster Løgumvej 31</t>
  </si>
  <si>
    <t>Hovslund Kraftvarme</t>
  </si>
  <si>
    <t>Hovslundvej 12</t>
  </si>
  <si>
    <t>Skuldelev Energiselskab</t>
  </si>
  <si>
    <t>Egevej 27</t>
  </si>
  <si>
    <t>Skibby</t>
  </si>
  <si>
    <t>GEV Varme AS, Ansager Landevej 9</t>
  </si>
  <si>
    <t>Ansager Landevej 9</t>
  </si>
  <si>
    <t>Hvam Kraftvarme</t>
  </si>
  <si>
    <t>Gl. Viborgvej 84</t>
  </si>
  <si>
    <t>Fur Kraftvarmeværk</t>
  </si>
  <si>
    <t>Vilietoften 4</t>
  </si>
  <si>
    <t>Fur</t>
  </si>
  <si>
    <t>Skamol</t>
  </si>
  <si>
    <t>Fur Landevej 118</t>
  </si>
  <si>
    <t>Ellehavegårds Varmeforsyning I/S</t>
  </si>
  <si>
    <t>Ellehavegårdsvej 2</t>
  </si>
  <si>
    <t>Rejsby Kraftvarme</t>
  </si>
  <si>
    <t>Rejsby Landevej 12B</t>
  </si>
  <si>
    <t>Brøns Kraftvarme A.m.b.a.</t>
  </si>
  <si>
    <t>Hovedvejen 8D</t>
  </si>
  <si>
    <t>Frifelt-Roager Kraftvarme AMBA</t>
  </si>
  <si>
    <t>Voddervej 2</t>
  </si>
  <si>
    <t>Gylling-Ørting-Falling Kraftvarmeværk</t>
  </si>
  <si>
    <t>Persievej 5</t>
  </si>
  <si>
    <t>Hundslund-Oldrup Kraftvarmeværk</t>
  </si>
  <si>
    <t>Guldagervej 4C</t>
  </si>
  <si>
    <t>Hundslund</t>
  </si>
  <si>
    <t>Balle Varmeværk</t>
  </si>
  <si>
    <t>Nyballevej 18</t>
  </si>
  <si>
    <t>Balle</t>
  </si>
  <si>
    <t>Rye Kraftvarmeværk A.m.b.a.</t>
  </si>
  <si>
    <t>Hjarsbækvej 7</t>
  </si>
  <si>
    <t>Boulstrup-Hou Kraftvarme, Møllemarken</t>
  </si>
  <si>
    <t>Møllemarken 4</t>
  </si>
  <si>
    <t>Boulstrup-Hou Kraftvarme, Boulstrupvej</t>
  </si>
  <si>
    <t>Boulstrupvej 10</t>
  </si>
  <si>
    <t>Øster Hurup Kraftvarme</t>
  </si>
  <si>
    <t>Snedkervej 6</t>
  </si>
  <si>
    <t>Øster Hurup Kraftvarme - halmværket</t>
  </si>
  <si>
    <t>Snedkervej 10</t>
  </si>
  <si>
    <t>Hyllinge-Menstrup Kraftvarme</t>
  </si>
  <si>
    <t>Bjergvej 7</t>
  </si>
  <si>
    <t>Hylling-Menstrup Kraftvarme</t>
  </si>
  <si>
    <t>Smedevangen 4</t>
  </si>
  <si>
    <t>Blåhøj Energiselskab Amba</t>
  </si>
  <si>
    <t>Sdr Ommevej 38</t>
  </si>
  <si>
    <t>Trustrup-Lyngby Varmeværk</t>
  </si>
  <si>
    <t>Tværvej 11</t>
  </si>
  <si>
    <t>Trustrup</t>
  </si>
  <si>
    <t>Søndbjerg Fjernvarme Amba</t>
  </si>
  <si>
    <t>Ballevej 17</t>
  </si>
  <si>
    <t>Hemmet Varmeværk</t>
  </si>
  <si>
    <t>Bandsbølvej 28C</t>
  </si>
  <si>
    <t>Stenvad varmeværk</t>
  </si>
  <si>
    <t>Stenvad Bygade 59</t>
  </si>
  <si>
    <t>Vejby-Tisvilde Kraftvarmeværk</t>
  </si>
  <si>
    <t>Møngevej 9B</t>
  </si>
  <si>
    <t>Vejby</t>
  </si>
  <si>
    <t>Sandved-Tornemark Kraftvarme</t>
  </si>
  <si>
    <t>Brandholtvej 6A</t>
  </si>
  <si>
    <t>Sandved</t>
  </si>
  <si>
    <t>Løkkenvejens Kraftvarme</t>
  </si>
  <si>
    <t>Løkkensvej 730</t>
  </si>
  <si>
    <t>Blomstervej 17</t>
  </si>
  <si>
    <t>Stenløse</t>
  </si>
  <si>
    <t>Tirstrup Varmeværk</t>
  </si>
  <si>
    <t>Højby</t>
  </si>
  <si>
    <t>Tinghulevej 8A</t>
  </si>
  <si>
    <t>Uglekildevej 2</t>
  </si>
  <si>
    <t>Rosmus Varmeværk</t>
  </si>
  <si>
    <t>Bispemosevej 5</t>
  </si>
  <si>
    <t>Nordby-Mårup Varmeværk</t>
  </si>
  <si>
    <t>Østermarken 2</t>
  </si>
  <si>
    <t>Ballen-Brundby Fjernvarme</t>
  </si>
  <si>
    <t>Ballenvej 7</t>
  </si>
  <si>
    <t>Studsgård Biogasanlæg</t>
  </si>
  <si>
    <t>Ørneborgvej 11</t>
  </si>
  <si>
    <t>Thorsagvej 13A</t>
  </si>
  <si>
    <t>Rise Fjernvarme Amba, St.Rise Landevej 2</t>
  </si>
  <si>
    <t>St.Rise Landevej 2</t>
  </si>
  <si>
    <t>Voldby Varmeværk</t>
  </si>
  <si>
    <t>Sangstrupvej 36</t>
  </si>
  <si>
    <t>I/S Henry Toft</t>
  </si>
  <si>
    <t>Kirkebyvej 25</t>
  </si>
  <si>
    <t>Onsbjerg Varmeværk ApS</t>
  </si>
  <si>
    <t>Præstegårdsvej 17</t>
  </si>
  <si>
    <t>Hasle Varmeværk</t>
  </si>
  <si>
    <t>Bykær 6</t>
  </si>
  <si>
    <t>Hasle</t>
  </si>
  <si>
    <t>Hasle reservelast</t>
  </si>
  <si>
    <t>Mulebyvej 40</t>
  </si>
  <si>
    <t>Havneby Varmeværk</t>
  </si>
  <si>
    <t>Flyndervej 4</t>
  </si>
  <si>
    <t>Rømø</t>
  </si>
  <si>
    <t>Lærkeskolen</t>
  </si>
  <si>
    <t>Præstegårdsvej 30</t>
  </si>
  <si>
    <t>Stengårdsskolen</t>
  </si>
  <si>
    <t>Stengårds Plads 2</t>
  </si>
  <si>
    <t>Ølstykke</t>
  </si>
  <si>
    <t>Toftehøjskolen</t>
  </si>
  <si>
    <t>Frederiksborgvej 4</t>
  </si>
  <si>
    <t>Stenløse Syd</t>
  </si>
  <si>
    <t>Agertoftegårdsvej 1</t>
  </si>
  <si>
    <t>Stenløse Nord</t>
  </si>
  <si>
    <t>Dam Holme 4B</t>
  </si>
  <si>
    <t>Føns Nærvarme</t>
  </si>
  <si>
    <t>Ronæsbrovej 16</t>
  </si>
  <si>
    <t>Brdr. Thorsen Varmeværk</t>
  </si>
  <si>
    <t>Svenstrupvej 8</t>
  </si>
  <si>
    <t>Nimtofte</t>
  </si>
  <si>
    <t>Selskab_Navn</t>
  </si>
  <si>
    <t>BORUP VARMEVÆRK A M B A</t>
  </si>
  <si>
    <t>Kedel</t>
  </si>
  <si>
    <t>BREDEBRO VARMEVÆRK A M B A</t>
  </si>
  <si>
    <t>Forbrændingsmotor</t>
  </si>
  <si>
    <t>Bredsten-Balle Kraftvarmeværk amba</t>
  </si>
  <si>
    <t>Elpatron</t>
  </si>
  <si>
    <t>BROAGER FJERNVARMESELSKAB AMBA</t>
  </si>
  <si>
    <t>Varmepumpe</t>
  </si>
  <si>
    <t>BROVST FJERNVARME ANDELSSELSKAB</t>
  </si>
  <si>
    <t>Nødstrømsanlæg</t>
  </si>
  <si>
    <t>BRØNDBY FJERNVARME A M B A</t>
  </si>
  <si>
    <t>BOLIGSELSKABET DANBO</t>
  </si>
  <si>
    <t>BÆLUM VARMEVÆRK AMBA</t>
  </si>
  <si>
    <t>BØVLING VARMEVÆRK</t>
  </si>
  <si>
    <t>CTR I/S</t>
  </si>
  <si>
    <t>CHR FELD FJERNVS AMBA</t>
  </si>
  <si>
    <t>Kraftvarme</t>
  </si>
  <si>
    <t>DURUP FJERNVARME</t>
  </si>
  <si>
    <t>DAVINDE BIOENERGI ApS</t>
  </si>
  <si>
    <t>Avedøre Fjernvarme</t>
  </si>
  <si>
    <t>DRONNINGLUND FJERNVARMEVÆRK AMBA</t>
  </si>
  <si>
    <t>Dybvad Varmeværk</t>
  </si>
  <si>
    <t>EJBY FJERNVARMECENTRAL AMBA</t>
  </si>
  <si>
    <t>Ejstrupholm Varmeværk A. m. b. a.</t>
  </si>
  <si>
    <t>ALLERØD KOMMUNE</t>
  </si>
  <si>
    <t>FARUM FJERNVARME A M B A</t>
  </si>
  <si>
    <t>FREDERICIA FJERNVARME A.M.B.A.</t>
  </si>
  <si>
    <t>FANGEL BIOENERGI ApS</t>
  </si>
  <si>
    <t>Farsø Varmeværk A M B A</t>
  </si>
  <si>
    <t>FAXE FJERNVARMESELSKAB A M B A</t>
  </si>
  <si>
    <t>FAXE KALK A/S</t>
  </si>
  <si>
    <t>Overskudsvarme</t>
  </si>
  <si>
    <t>FENSMARK FJERNVARMEVÆRK A M B A</t>
  </si>
  <si>
    <t>FERRITSLEV FJERNVARME A.M.B.A.</t>
  </si>
  <si>
    <t>FF SKAGEN A/S</t>
  </si>
  <si>
    <t>Gasturbine</t>
  </si>
  <si>
    <t>FJERRITSLEV FJERNVARME</t>
  </si>
  <si>
    <t>FREDERIKS VARMEVÆRK A M B A</t>
  </si>
  <si>
    <t>FUGLEBJERG FJERNVARMEVÆRK</t>
  </si>
  <si>
    <t>FFV VARME A/S</t>
  </si>
  <si>
    <t>GAUERSLUND FJERNVARME A M B A</t>
  </si>
  <si>
    <t>GILLELEJE FJERNVARME A M B A</t>
  </si>
  <si>
    <t>GIVE FJERNVARME A M B A</t>
  </si>
  <si>
    <t>GALTEN VARMEVÆRK A M B A</t>
  </si>
  <si>
    <t>GANDRUP - VESTER-HASSING VARMEVÆRK A M B A</t>
  </si>
  <si>
    <t>GEDSTED VARMEVÆRK A M B A</t>
  </si>
  <si>
    <t>GELSTED FJERNVARMECENTRAL</t>
  </si>
  <si>
    <t>GIVE ENERGIANLÆG ApS</t>
  </si>
  <si>
    <t>Gjerlev Varmeværk A.M.B.A</t>
  </si>
  <si>
    <t>GLYNGØRE FJERNVARMEVÆRK AMBA</t>
  </si>
  <si>
    <t>GRENAA FORBRÆNDING A/S</t>
  </si>
  <si>
    <t>GRENÅ VARMEVÆRK A M B A</t>
  </si>
  <si>
    <t>GEV VARME A/S</t>
  </si>
  <si>
    <t>Græsted Fjernvarme AMBA</t>
  </si>
  <si>
    <t>GØRDING VARMEVÆRK A M B A</t>
  </si>
  <si>
    <t>HASLEV FJERNVARME I M B A</t>
  </si>
  <si>
    <t>Dampturbine</t>
  </si>
  <si>
    <t>Hinnerup Fjernvarme</t>
  </si>
  <si>
    <t>HIRTSHALS FJERNVARME</t>
  </si>
  <si>
    <t>HOLTE FJERNVARME A M B A</t>
  </si>
  <si>
    <t>HVIDBJERG FJERNVARME A M B A</t>
  </si>
  <si>
    <t>HADSTEN VARMEVÆRK A M B A</t>
  </si>
  <si>
    <t>Hadsund Fjernvarmeværk A.m.b.a.</t>
  </si>
  <si>
    <t>HALS FJERNVARME A M B A</t>
  </si>
  <si>
    <t>HAMMEL FJERNVARME A M B A</t>
  </si>
  <si>
    <t>HAMMERSHØJ FJERNVARMEVÆRK</t>
  </si>
  <si>
    <t>HANSTHOLM VARMEVÆRK A M B A</t>
  </si>
  <si>
    <t>HEDENSTED FJERNVARME</t>
  </si>
  <si>
    <t>HEJNSVIG VARMEVÆRK A M B A</t>
  </si>
  <si>
    <t>Eniig Varme A/S</t>
  </si>
  <si>
    <t>HJALLERUP FJERNVARMEVÆRK</t>
  </si>
  <si>
    <t>HJORDKÆR FJERNVARMEVÆRK AMBA</t>
  </si>
  <si>
    <t>HJØRRING VARMEFORSYNING A M B A</t>
  </si>
  <si>
    <t>Kombianlæg</t>
  </si>
  <si>
    <t>HOBRO VARMEVÆRK A M B A</t>
  </si>
  <si>
    <t>HOLME-LUNDSHØJ FJERNVARMEV A M B A</t>
  </si>
  <si>
    <t>VESTFORSYNING VARME A/S</t>
  </si>
  <si>
    <t>Holsted Varmeværk Amba</t>
  </si>
  <si>
    <t>Hornbæk Fjernvarme A.m.b.a.</t>
  </si>
  <si>
    <t>Fjernvarme Horsens A.m.b.A</t>
  </si>
  <si>
    <t>HOVEDGÅRD FJERNVARMEVÆRK AMBA</t>
  </si>
  <si>
    <t>NOBIA DENMARK A/S</t>
  </si>
  <si>
    <t>HUNDESTED VARMEVÆRK AMBA</t>
  </si>
  <si>
    <t>Hurup Fjernvarme A m b A</t>
  </si>
  <si>
    <t>Hvalsø Kraftvarmeværk A.m.b.a</t>
  </si>
  <si>
    <t>Hvide Sande Fjernvarme A.M.B.A.</t>
  </si>
  <si>
    <t>HVIDEBÆK FJERNVARMEFORSYNING AMBA</t>
  </si>
  <si>
    <t>Haarby Kraft-Varme Amba</t>
  </si>
  <si>
    <t>HØJE TAASTRUP FJERNVARME A.M.B.A.</t>
  </si>
  <si>
    <t>HØJSLEV NR SØBY FJERNVARME</t>
  </si>
  <si>
    <t>HØNG VARMEVÆRK</t>
  </si>
  <si>
    <t>HØRBY VARMEVÆRK</t>
  </si>
  <si>
    <t>Halm</t>
  </si>
  <si>
    <t>Billund Varmeværk</t>
  </si>
  <si>
    <t>BRÆDSTRUP TOTALENERGIANLÆG A/S</t>
  </si>
  <si>
    <t>BRØRUP FJERNVARME A M B A</t>
  </si>
  <si>
    <t>I/S AffaldPlus</t>
  </si>
  <si>
    <t>Dampkedel</t>
  </si>
  <si>
    <t>HELSINGE FJERNVARME</t>
  </si>
  <si>
    <t>ARGO I/S</t>
  </si>
  <si>
    <t>Middelfart Fjernvarme a.m.b.a.</t>
  </si>
  <si>
    <t>JETSMARK ENERGIVÆRK AMBA</t>
  </si>
  <si>
    <t>I/S REFA</t>
  </si>
  <si>
    <t>Renosyd i/s</t>
  </si>
  <si>
    <t>Troldhede Kraftvarmeværk A.m.b.a.</t>
  </si>
  <si>
    <t>I/S VESTFORBRÆNDING</t>
  </si>
  <si>
    <t>Vildbjerg Varmeværk A.m.b.a.</t>
  </si>
  <si>
    <t>INGSTRUP FJERNVARME ANDELSSELSKAB</t>
  </si>
  <si>
    <t>ISHØJ KOMMUNE</t>
  </si>
  <si>
    <t>JELLING VARMEVÆRK</t>
  </si>
  <si>
    <t>JERSLEV VARMEVÆRK</t>
  </si>
  <si>
    <t>KARUP VARMEVÆRK</t>
  </si>
  <si>
    <t>KIBÆK VARMEVÆRK ADMINISTRATIONSKONTORET</t>
  </si>
  <si>
    <t>KLEJTRUP VARMEVÆRK</t>
  </si>
  <si>
    <t>Fortum Waste Solutions A/S</t>
  </si>
  <si>
    <t>KONGERSLEV FJERNVARMEVÆRK AMBA</t>
  </si>
  <si>
    <t>KØLVRÅ FJERNVARMECENTRAL</t>
  </si>
  <si>
    <t>Lystrup Fjernvarme A.m.b.A.</t>
  </si>
  <si>
    <t>LANGAA VARMEVÆRK AMBA</t>
  </si>
  <si>
    <t>LEM VARMEVÆRK</t>
  </si>
  <si>
    <t>LEMVIG VARMEVÆRK A M B A</t>
  </si>
  <si>
    <t>LØGSTRUP VARMEVÆRK A M B A</t>
  </si>
  <si>
    <t>LØGSTØR FJERNVARMEVÆRK AMBA</t>
  </si>
  <si>
    <t>LØGUMKLOSTER FJERNVARME</t>
  </si>
  <si>
    <t>Løsning Fjernvarme A m b a</t>
  </si>
  <si>
    <t>MARSTAL FJERNVARME A M B A</t>
  </si>
  <si>
    <t>MALLING VARMEVÆRK AMBA</t>
  </si>
  <si>
    <t>MARIAGER FJERNVARME A M B A</t>
  </si>
  <si>
    <t>MOU KRAFTVARME AMBA</t>
  </si>
  <si>
    <t>ANDELSSELSKABET MØLHOLM VARMEVÆRK</t>
  </si>
  <si>
    <t>MØRKE FJERNVARMESELSKAB A M B A</t>
  </si>
  <si>
    <t>MØRKØV VARMEVÆRK AMBA</t>
  </si>
  <si>
    <t>NIBE VARMEVÆRK A M B A</t>
  </si>
  <si>
    <t>NYBORG FORSYNING OG SERVICE A/S</t>
  </si>
  <si>
    <t>NYKØBING M FJERNVARMEVÆRK A M B A</t>
  </si>
  <si>
    <t>Næstved Fjernvarme A.M.B.A.</t>
  </si>
  <si>
    <t>Aalestrup-Nørager Energi A.M.B.A</t>
  </si>
  <si>
    <t>Nørre-Snede Varmeværk A.m.b.a</t>
  </si>
  <si>
    <t>Nørre Alslev Fjernvarmeværk A M B A</t>
  </si>
  <si>
    <t>NØRRE NEBEL FJERNVARME</t>
  </si>
  <si>
    <t>ODDER VARMEVÆRK A M B A</t>
  </si>
  <si>
    <t>FJERNVARME FYN DISTRIBUTION A/S</t>
  </si>
  <si>
    <t>RAMME VARMEVÆRK</t>
  </si>
  <si>
    <t>VERDO PRODUKTION A/S</t>
  </si>
  <si>
    <t>Ribe Fjernvarme AMBA</t>
  </si>
  <si>
    <t>Ringe Fjernvarmeselskab A M B A</t>
  </si>
  <si>
    <t>RINGKØBING FJERNVARMEVÆRK A M B A</t>
  </si>
  <si>
    <t>Roslev Fjernvarmeselskab A.m.b.A.</t>
  </si>
  <si>
    <t>Midtlangeland Fjernvarme A.m.b.a</t>
  </si>
  <si>
    <t>RUNDHØJ FJERNVARME AMBA</t>
  </si>
  <si>
    <t>RY VARMEVÆRK A M B A</t>
  </si>
  <si>
    <t>Ryomgård Fjernvarmeværk Amba</t>
  </si>
  <si>
    <t>Rødby Varmeværk A M B A</t>
  </si>
  <si>
    <t>RØDBYHAVN FJERNVARME A M B A</t>
  </si>
  <si>
    <t>RØDKÆRSBRO FJERNVARMEVÆRK</t>
  </si>
  <si>
    <t>RØNDE FJERNVARMEVÆRK</t>
  </si>
  <si>
    <t>STEGE FJERNVARME AMBA POSTBOX 76</t>
  </si>
  <si>
    <t>SAKSKØBING FJERNVARMESELSKAB A M B A</t>
  </si>
  <si>
    <t>SALTUM FJERNVARMEVÆRK A M B A</t>
  </si>
  <si>
    <t>Sdr. Omme Varmeværk Amba</t>
  </si>
  <si>
    <t>SIG VARMEVÆRK</t>
  </si>
  <si>
    <t>SINDAL VARMEFORSYNING A M B A</t>
  </si>
  <si>
    <t>FREDERIKSHAVN AFFALD A/S</t>
  </si>
  <si>
    <t>SKAGEN VARMEVÆRK AMBA</t>
  </si>
  <si>
    <t>SKALS KRAFTVARMEVÆRK A.M.B.A.</t>
  </si>
  <si>
    <t>Skanderborg-Hørning Fjernvarme</t>
  </si>
  <si>
    <t>Skive Fjernvarme A.m.b.a</t>
  </si>
  <si>
    <t>SKOVLUND VARMEVÆRK</t>
  </si>
  <si>
    <t>SKOVSGAARD VARMEVÆRK</t>
  </si>
  <si>
    <t>SKÅRUP FJERNVARME</t>
  </si>
  <si>
    <t>SKÆRBÆK FJERNVARME A.M.B.A.</t>
  </si>
  <si>
    <t>SK VARME A/S</t>
  </si>
  <si>
    <t>SMØRUM KRAFTVARME AMBA</t>
  </si>
  <si>
    <t>SNEDSTED VARMEVÆRK</t>
  </si>
  <si>
    <t>Solrød Fjernvarme a m b a</t>
  </si>
  <si>
    <t>SPJALD FJERNVARME- OG VANDVÆRK</t>
  </si>
  <si>
    <t>SPØTTRUP FJERNVARMEVÆRK</t>
  </si>
  <si>
    <t>STENSTRUP FJERNVARME AMBA</t>
  </si>
  <si>
    <t>Stoholm Fjernvarmeværk</t>
  </si>
  <si>
    <t>STRANDBY VARMEVÆRK AMBA</t>
  </si>
  <si>
    <t>STRUER FORSYNING FJERNVARME A/S</t>
  </si>
  <si>
    <t>Støvring Kraftvarmeværk A.m.b.a.</t>
  </si>
  <si>
    <t>Sunds Vand- og Varmeværk A.m.b.a.</t>
  </si>
  <si>
    <t>SVEBØLLE-VISKINGE FJERNVARMESELSKAB A.M.B.A. V/SVEND MYLLER</t>
  </si>
  <si>
    <t>Svendborg Fjernvarme A.m.b.a</t>
  </si>
  <si>
    <t>SVENDBORG KRAFTVARME A/S</t>
  </si>
  <si>
    <t>Svogerslev Fjernvarme</t>
  </si>
  <si>
    <t>SÆBY VARMEVÆRK A M B A</t>
  </si>
  <si>
    <t>SØNDERBORG FJERNVARME AMBA</t>
  </si>
  <si>
    <t>Geotermi</t>
  </si>
  <si>
    <t>SØNDERHOLM VARMEVÆRK AMBA</t>
  </si>
  <si>
    <t>THISTED VARMEFORSYNING A M B A</t>
  </si>
  <si>
    <t>THORSAGER FJERNVARMEVÆRK A M B A</t>
  </si>
  <si>
    <t>THORSØ FJERNVARMEVÆRK A M B A</t>
  </si>
  <si>
    <t>TIM KRAFTVARMEVÆRK A M B A</t>
  </si>
  <si>
    <t>TOFTLUND FJERNVARME A.M.B.A.</t>
  </si>
  <si>
    <t>TOMMERUP BYS FJERNVARMEFORSYNING</t>
  </si>
  <si>
    <t>TOMMERUP ST VARMEFORSYNING A M B A</t>
  </si>
  <si>
    <t>TRANBJERG VARMEVÆRK A M B A</t>
  </si>
  <si>
    <t>Tårs Varmeværk</t>
  </si>
  <si>
    <t>TØNDER FJERNVARMESELSKAB A.M.B.A.</t>
  </si>
  <si>
    <t>Tørring Kraftvarmeværk A.M.B.A.</t>
  </si>
  <si>
    <t>Uldum Varmeværk Amba</t>
  </si>
  <si>
    <t>ULFBORG FJERNVARME</t>
  </si>
  <si>
    <t>ULSTED VARMEVÆRK</t>
  </si>
  <si>
    <t>Vamdrup Fjernvarme A m b A</t>
  </si>
  <si>
    <t>VEJEN VARMEVÆRK</t>
  </si>
  <si>
    <t>VESTEGNENS KRAFTVARMESELSKAB I/S</t>
  </si>
  <si>
    <t>VEMB VARMEVÆRK</t>
  </si>
  <si>
    <t>V HJERMITSLEV VARMEVÆRK</t>
  </si>
  <si>
    <t>Vestervig Fjernvarme A.m.b.a</t>
  </si>
  <si>
    <t>VINDERUP VARMEVÆRK A M B A</t>
  </si>
  <si>
    <t>VIVILD VARMEVÆRK A M B A</t>
  </si>
  <si>
    <t>VOJENS FJERNVARME A.M.B.A.</t>
  </si>
  <si>
    <t>VRÅ VARMEVÆRK AMBA</t>
  </si>
  <si>
    <t>VÆRLØSE VARMEVÆRK A M B A</t>
  </si>
  <si>
    <t>Aabenraa - Rødekro Fjernvarme</t>
  </si>
  <si>
    <t>Aarhus Kommune</t>
  </si>
  <si>
    <t>ÆRØSKØBING FJERNVARME</t>
  </si>
  <si>
    <t>Ølgod Fjernvarmeselskab AMBA</t>
  </si>
  <si>
    <t>ØRNHØJ-GRØNBJERG KRAFTVARMEVÆRK AMBA</t>
  </si>
  <si>
    <t>ØRSTED FJERNVARMEVÆRK</t>
  </si>
  <si>
    <t>ØRUM VARMEVÆRK AMBA</t>
  </si>
  <si>
    <t>Østbirk Varmeværk A M B A</t>
  </si>
  <si>
    <t>Ø HORNUM VARMEVÆRK AMBA</t>
  </si>
  <si>
    <t>ØSTERILD FJERNVARMESELSKAB A M B A</t>
  </si>
  <si>
    <t>FRØSTRUP VARMEVÆRK A M B A</t>
  </si>
  <si>
    <t>ULBJERG KRAFT/VARME A M B A</t>
  </si>
  <si>
    <t>Bornholms Regionskommune</t>
  </si>
  <si>
    <t>LØJT KIRKEBY FJERNVARMESELSKAB AMBA</t>
  </si>
  <si>
    <t>MELLERUP KRAFTVARME A.M.B.A</t>
  </si>
  <si>
    <t>DANSK TRÆEMBALLAGE A/S</t>
  </si>
  <si>
    <t>LAURBJERG KRAFTVARMEVÆRK AMBA</t>
  </si>
  <si>
    <t>TERNDRUP FJERNVARME A M B A</t>
  </si>
  <si>
    <t>HARBOØRE VARMEVÆRK A.M.B.A. V/J.J. BIRCH</t>
  </si>
  <si>
    <t>HASHØJ KRAFTVARMEFORSYNING A M B A</t>
  </si>
  <si>
    <t>HVALPSUND KRAFTVARMEVÆRK AMBA</t>
  </si>
  <si>
    <t>DOLLE A/S</t>
  </si>
  <si>
    <t>Mosede Fjernvarmeværk A.M.B.A</t>
  </si>
  <si>
    <t>JOHN RASMUSSEN</t>
  </si>
  <si>
    <t>NRGI LOKALVARME A/S</t>
  </si>
  <si>
    <t>HALVRIMMEN - ARENTSMINDE KRAFTVARMEVÆRK A M B A</t>
  </si>
  <si>
    <t>LENDUM KRAFTVARMEVÆRK AMBA</t>
  </si>
  <si>
    <t>BLENSTRUP KRAFTVARMEVÆRK A.M.B.A.</t>
  </si>
  <si>
    <t>FILSKOV ENERGISELSKAB A M B A</t>
  </si>
  <si>
    <t>I/S KRAFTVARMEVÆRK THISTED</t>
  </si>
  <si>
    <t>SPECIAL WASTE SYSTEM A/S</t>
  </si>
  <si>
    <t>ROCKWOOL A/S</t>
  </si>
  <si>
    <t>Gudenaacentralen A.m.b.a.</t>
  </si>
  <si>
    <t>ENERGI VIBORG KRAFTVARME A/S</t>
  </si>
  <si>
    <t>Vestbirk Vandkraftanlæg</t>
  </si>
  <si>
    <t>MIDTJYLLANDS ELEKTRICITETSFORSYNINGS SELSKAB A.M.B.A.</t>
  </si>
  <si>
    <t>TREFOR VARME A/S</t>
  </si>
  <si>
    <t>Skov- og Naturstyrelsen</t>
  </si>
  <si>
    <t>SEAS-NVE KV-PRODUKTION A/S</t>
  </si>
  <si>
    <t>VOERSÅ KRAFTVARMEVÆRK A M B A</t>
  </si>
  <si>
    <t>GJØL PRIVATE KRAFTVARMEVÆRK AMBA</t>
  </si>
  <si>
    <t>RAMSING LEM LIHME KRAFTVARMEVÆRK AMBA</t>
  </si>
  <si>
    <t>SDR HERREDS KRAFTVARMEVÆRKER AMBA</t>
  </si>
  <si>
    <t>Bækmarksbro Varmeværk A.M.B.A.</t>
  </si>
  <si>
    <t>THORSMINDE VARMEVÆRK A.M.B.A.</t>
  </si>
  <si>
    <t>SYDLANGELAND FJERNVARME A.M.B.A.</t>
  </si>
  <si>
    <t>LOHALS VARMEFORSYNING A.M.B.A.</t>
  </si>
  <si>
    <t>THYBORØN FJERNVARME A.M.B.A.</t>
  </si>
  <si>
    <t>HAVNDAL FJERNVARME A M B A</t>
  </si>
  <si>
    <t>ØLAND KRAFTVARMEVÆRK A M B A</t>
  </si>
  <si>
    <t>FELDBORG KRAFTVARMEVÆRK A.M.B.A.</t>
  </si>
  <si>
    <t>HADERUP KRAFTVARMEVÆRK A.M.B.A.</t>
  </si>
  <si>
    <t>GASSUM-HVIDSTEN KRAFTVARMEVÆRK AMBA</t>
  </si>
  <si>
    <t>ASTRUP KRAFTVARMEVÆRK A.M.B.A.</t>
  </si>
  <si>
    <t>ROSTRUP KRAFTVARMEVÆRK AMBA</t>
  </si>
  <si>
    <t>OUE KRAFTVARMEVÆRK A.M.B.A.</t>
  </si>
  <si>
    <t>MANNA-THISE KRAFTVARMEVÆRK</t>
  </si>
  <si>
    <t>Bioforgasn. m. KE</t>
  </si>
  <si>
    <t>RAVNKILDE KRAFTVARMEVÆRK A M B A</t>
  </si>
  <si>
    <t>Rask Mølle Varmeværk</t>
  </si>
  <si>
    <t>NYSTED VARMEVÆRK A.M.B.A</t>
  </si>
  <si>
    <t>FJERNVARMEFORSYNINGEN I Ø TOREBY, TOREBY, SUNDBY OG NAGELSTI AMBA</t>
  </si>
  <si>
    <t>SYDFALSTER VARMEVÆRK A M B A</t>
  </si>
  <si>
    <t>TVERSTED KRAFTVARMEVÆRK A M B A</t>
  </si>
  <si>
    <t>NORDIC SUGAR A/S</t>
  </si>
  <si>
    <t>BRØDRENE HARTMANN A/S</t>
  </si>
  <si>
    <t>AAK DENMARK A/S</t>
  </si>
  <si>
    <t>CP KELCO ApS</t>
  </si>
  <si>
    <t>PRÆSTBRO KRAFTVARMEVÆRK A M B A</t>
  </si>
  <si>
    <t>RY MØLLE A/S</t>
  </si>
  <si>
    <t>JÆGERSPRIS KRAFTVARME A.M.B.A</t>
  </si>
  <si>
    <t>VORUPØR KRAFTVARMEVÆRK</t>
  </si>
  <si>
    <t>HALLUND KRAFTVARMEVÆRK A M B A</t>
  </si>
  <si>
    <t>ÅDUM KRAFTVARMEVÆRK A.M.B.A.</t>
  </si>
  <si>
    <t>VÆRUM-ØRUM KRAFTVARMEVÆRK AMBA</t>
  </si>
  <si>
    <t>VESLØS FJERNVARME AMBA</t>
  </si>
  <si>
    <t>Forsvaret og Forsvarsministeriets styrelser</t>
  </si>
  <si>
    <t>Nabovarme-net generelt</t>
  </si>
  <si>
    <t>AFFALDSREGION NORD I/S</t>
  </si>
  <si>
    <t>KØGE AFLØB A/S</t>
  </si>
  <si>
    <t>Carlshøj Varmecentral</t>
  </si>
  <si>
    <t>GYMNASTIK OG IDRÆTSHØJSKOLEN V/VIBORG</t>
  </si>
  <si>
    <t>SOPHUS FUGLSANG. EXPORT-MALTFABRIK A/S</t>
  </si>
  <si>
    <t>GARTNERI PER KORTEGAARD A/S</t>
  </si>
  <si>
    <t>Grundejerforeningen Smørmosen</t>
  </si>
  <si>
    <t>A/S KNUD JEPSEN</t>
  </si>
  <si>
    <t>FÆLLINGGAARD VARMEFORSYNING ApS</t>
  </si>
  <si>
    <t>GENNER, HELLEVAD OG HOVSLUND FORENEDE KRAFT- VARMEVÆRKER A.M.B.A</t>
  </si>
  <si>
    <t>VANDCENTER SYD A/S</t>
  </si>
  <si>
    <t>Rødding Fjernvarme</t>
  </si>
  <si>
    <t>Boligforeningen Dianalund</t>
  </si>
  <si>
    <t>DRAGØR KOMMUNE</t>
  </si>
  <si>
    <t>Sønderborg Kraftvarmeværk I/S</t>
  </si>
  <si>
    <t>SKULDELEV ENERGISELSKAB A M B A</t>
  </si>
  <si>
    <t>VEDDUM-SKELUND-VISBORG KRAFTVARMEVÆRK AMBA</t>
  </si>
  <si>
    <t>HVAM-GL HVAM KRAFTVARMEVÆRK AMBA</t>
  </si>
  <si>
    <t>FUR KRAFTVARMEVÆRK AMBA</t>
  </si>
  <si>
    <t>ALFRED PEDERSEN &amp; SØN ApS</t>
  </si>
  <si>
    <t>GARTNERIET ROSBORG-BELLINGE A/S</t>
  </si>
  <si>
    <t>GARTNERIET "KRONBORG" ApS</t>
  </si>
  <si>
    <t>SVEND NIELSEN</t>
  </si>
  <si>
    <t>Gartneriet Sandet v/Kurt Christiansen</t>
  </si>
  <si>
    <t>PEDERSHAAB CONCRETE TECHNOLOGIES A/S</t>
  </si>
  <si>
    <t>JELD-WEN DANMARK A/S</t>
  </si>
  <si>
    <t>HKSCAN DENMARK A/S</t>
  </si>
  <si>
    <t>GARTNERIEJER LAUST ERIKSEN</t>
  </si>
  <si>
    <t>KURT BÆKGAARD PEDERSEN</t>
  </si>
  <si>
    <t>FELDBORG A/S</t>
  </si>
  <si>
    <t>GARTNERIET NORDFYN ApS</t>
  </si>
  <si>
    <t>MOGENS BØG</t>
  </si>
  <si>
    <t>BANG &amp; OLUFSEN A/S</t>
  </si>
  <si>
    <t>GARTNERNES VARMEFORSYNING I VEMMEDRUP ApS</t>
  </si>
  <si>
    <t>GARTNERIET HEDEGÅRDEN V/R CHRISTIANSEN &amp; L CHRISTIANSEN</t>
  </si>
  <si>
    <t>ESØ DEPONIGAS A/S</t>
  </si>
  <si>
    <t>GOSMER BIOGAS ApS</t>
  </si>
  <si>
    <t>Ellehavegaard Energy I/S v/Peter og Inge-Merete Palle Pedersen</t>
  </si>
  <si>
    <t>REJSBY KRAFTVARMEVÆRK A.M.B.A.</t>
  </si>
  <si>
    <t>BRØNS KRAFTVARMEVÆRK A.M.B.A.</t>
  </si>
  <si>
    <t>FRIFELT/ROAGER KRAFTVARMEVÆRK A.M.B.A.</t>
  </si>
  <si>
    <t>GYLLING-ØRTING-FALLING KRAFTVARMEVÆRK A.M.B.A.</t>
  </si>
  <si>
    <t>Hundslund-Oldrup Kraftvarmeværk Amba</t>
  </si>
  <si>
    <t>Snertinge, Særslev, Føllenslev Energiselskab A.M.B.A.</t>
  </si>
  <si>
    <t>Kolding kommune</t>
  </si>
  <si>
    <t>ENERGI VIBORG VAND A/S</t>
  </si>
  <si>
    <t>Benløseparkens Varmecentral A.M.B.A</t>
  </si>
  <si>
    <t>DYSSEGÅRDSPARKENS KRAFTVARMEVÆRK A M B A</t>
  </si>
  <si>
    <t>Filadelfia</t>
  </si>
  <si>
    <t>GARTNER ERIK HØJVANG JENSEN</t>
  </si>
  <si>
    <t>PARTAS A/S</t>
  </si>
  <si>
    <t>RYE KRAFTVARMEVÆRK A.M.B.A.</t>
  </si>
  <si>
    <t>GARTNERIET ELLELUND I/S</t>
  </si>
  <si>
    <t>ERIK &amp; STEEN MAGNUSSON I/S</t>
  </si>
  <si>
    <t>SVENDBORG ANDELS-BOLIGFORENING</t>
  </si>
  <si>
    <t>NORDBY FJERNVARME A M B A</t>
  </si>
  <si>
    <t>OFFER MADSEN A/S</t>
  </si>
  <si>
    <t>MOGENS EIBERG. ERHVERVSGARTNERI A/S</t>
  </si>
  <si>
    <t>TRE-LÆRKE V/MORTEN FREDERIKSEN</t>
  </si>
  <si>
    <t>BLÅHØJ ENERGISELSKAB A.M.B.A.</t>
  </si>
  <si>
    <t>Gartneriet Krebs/ Morten Krebs</t>
  </si>
  <si>
    <t>Øster Hurup Kraftvarmeværk</t>
  </si>
  <si>
    <t>HYLLINGE-MENSTRUP KRAFTVARMEVÆRKER A M B A</t>
  </si>
  <si>
    <t>I/S RENO-NORD</t>
  </si>
  <si>
    <t>Thorshøj Kraftvarmeværk Amba</t>
  </si>
  <si>
    <t>EIGIL DAM</t>
  </si>
  <si>
    <t>TRUSTRUP-LYNGBY VARMEVÆRK AMBA</t>
  </si>
  <si>
    <t>HEMMET VARMEVÆRK AMBA</t>
  </si>
  <si>
    <t>Nørrevejens Kraftvarmeværk</t>
  </si>
  <si>
    <t>VEJBY-TISVILDE FJERNVARME AMBA</t>
  </si>
  <si>
    <t>SANDVED-TORNEMARK KRAFTVARMEVÆRK AMBA U/STIFT</t>
  </si>
  <si>
    <t>UGGELHUSE-LANGKASTRUP KRAFTVARMEVÆRK AMBA</t>
  </si>
  <si>
    <t>Løkkensvejens Kraftvarmeværk Amba</t>
  </si>
  <si>
    <t>GARTNERIET SVALEN ERWIND HANSEN</t>
  </si>
  <si>
    <t>SILKEBORG GENBRUG OG AFFALD A/S</t>
  </si>
  <si>
    <t>DANFOSS A/S</t>
  </si>
  <si>
    <t>CHEMINOVA A/S</t>
  </si>
  <si>
    <t>ØSTDEPONI GAS OG EL ApS</t>
  </si>
  <si>
    <t>EGETÆPPER A/S</t>
  </si>
  <si>
    <t>SKY-LIGHT A/S</t>
  </si>
  <si>
    <t>HELGE RASMUSSEN</t>
  </si>
  <si>
    <t>OLE KAPPEL</t>
  </si>
  <si>
    <t>EJNAR KIRK</t>
  </si>
  <si>
    <t>LILLEHEDEN A/S</t>
  </si>
  <si>
    <t>THORSØ MILJØ- OG BIOGASANLÆG A.M.B.A.</t>
  </si>
  <si>
    <t>GARTNERIET MARKHAVEN ApS</t>
  </si>
  <si>
    <t>NORDJYDSK MINKFODER A/S</t>
  </si>
  <si>
    <t>Gartner Rasmus Henning Nielsen</t>
  </si>
  <si>
    <t>NIELS MØLLER RASMUSSENS GARTNERIER I/S REGNEMARK</t>
  </si>
  <si>
    <t>LINKOGAS A.M.B.A.</t>
  </si>
  <si>
    <t>MARICOGEN A/S</t>
  </si>
  <si>
    <t>ARNE TRYNSKOV SØRENSEN</t>
  </si>
  <si>
    <t>Brdr.Christensen</t>
  </si>
  <si>
    <t>Steen Sørensen</t>
  </si>
  <si>
    <t>FONDEN BRUUNSHÅB GAMLE PAPFABRIK</t>
  </si>
  <si>
    <t>Eniig City Solutions A/S</t>
  </si>
  <si>
    <t>BRANDE ELVÆRK AF 1976</t>
  </si>
  <si>
    <t>Randbøldal</t>
  </si>
  <si>
    <t>Det Grønske Skovdistrikt</t>
  </si>
  <si>
    <t>A/S GØDDING MØLLE SKOVBRUG</t>
  </si>
  <si>
    <t>HOPBALLE MØLLE V/J B CHRISTENSEN</t>
  </si>
  <si>
    <t>Den Selvejende Institution Tørning Mølle</t>
  </si>
  <si>
    <t>Gdr. Frits Ebbesen</t>
  </si>
  <si>
    <t>GRAM OG NYBØL GODSER A/S</t>
  </si>
  <si>
    <t>ROLFSTED MØLLE JENS RANDBØLL ENGGÅRD RASMUSSEN</t>
  </si>
  <si>
    <t>Å-Møllen</t>
  </si>
  <si>
    <t>Kærsgaard Avlsgaard/Godsejer Hage</t>
  </si>
  <si>
    <t>KIM JENSEN</t>
  </si>
  <si>
    <t>Lundsby Biogas A/S</t>
  </si>
  <si>
    <t>DEPONIGAS ApS</t>
  </si>
  <si>
    <t>VILLEMOES TEGLVÆRK A/S</t>
  </si>
  <si>
    <t>FORSYNINGSVIRKSOMHEDEN GRØNHØJ STRAND A/S</t>
  </si>
  <si>
    <t>Jens Peter Christensen</t>
  </si>
  <si>
    <t>Sdr. Nissum Fjernvarme I/S Henry Toft/Britha Pilgaard Toft</t>
  </si>
  <si>
    <t>UHRENHOLTGAARD V/MORTEN KNUDSGAARD</t>
  </si>
  <si>
    <t>VIKING MALT A/S</t>
  </si>
  <si>
    <t>BOULSTRUP-HOU KRAFTVARMEVÆRK AMBA</t>
  </si>
  <si>
    <t>TREFOR EL-NET A/S</t>
  </si>
  <si>
    <t>Køge Almennyttige Boligselskab Afd Ellemarken</t>
  </si>
  <si>
    <t>Maabjerg Energy Center - BioHeat&amp;Power A/S</t>
  </si>
  <si>
    <t>ARLA FOODS ENERGY A/S</t>
  </si>
  <si>
    <t>SØREN LEEGAARD RIIS</t>
  </si>
  <si>
    <t>Region Hovedstaden</t>
  </si>
  <si>
    <t>KOPPERS DENMARK ApS</t>
  </si>
  <si>
    <t>FLADDER DANMARK A/S</t>
  </si>
  <si>
    <t>HENNING AABRIK</t>
  </si>
  <si>
    <t>Poul Jensen</t>
  </si>
  <si>
    <t>SKRÆDDERGÅRDEN A/S</t>
  </si>
  <si>
    <t>ULSTED BIOGAS ApS</t>
  </si>
  <si>
    <t>HERNING BIOENERGI A/S</t>
  </si>
  <si>
    <t>Træpiller</t>
  </si>
  <si>
    <t>ONSBJERG VARMEVÆRK ApS</t>
  </si>
  <si>
    <t>BØRGE KUHR</t>
  </si>
  <si>
    <t>JENS HENRY CHRISTENSEN</t>
  </si>
  <si>
    <t>GRØNGAS, HJØRRING A/S</t>
  </si>
  <si>
    <t>Claus P Hissel</t>
  </si>
  <si>
    <t>Baunsgaard Biogas</t>
  </si>
  <si>
    <t>ARNE LINDHOLT KRISTENSEN</t>
  </si>
  <si>
    <t>GÅRDEJER BENT PEDERSEN</t>
  </si>
  <si>
    <t>GÅRDEJER CARL CHRISTIAN BÆK</t>
  </si>
  <si>
    <t>2 B BIOGAS A/S</t>
  </si>
  <si>
    <t>MICHAEL SANGILD</t>
  </si>
  <si>
    <t>FJERNVARME FYN AFFALDSENERGI A/S</t>
  </si>
  <si>
    <t>Energnist</t>
  </si>
  <si>
    <t>Proprietær Aksel Kirketerp</t>
  </si>
  <si>
    <t>Feltengård I/S</t>
  </si>
  <si>
    <t>Ringkøbing-Skjern Museum</t>
  </si>
  <si>
    <t>NOVOZYMES A/S</t>
  </si>
  <si>
    <t>ARDAGH GLASS HOLMEGAARD A/S</t>
  </si>
  <si>
    <t>Ørsted Salg &amp; Service A/S</t>
  </si>
  <si>
    <t>GARTNERIET MASNEDØ A/S</t>
  </si>
  <si>
    <t>HALDOR TOPSØE A/S</t>
  </si>
  <si>
    <t>SKJERN PAPIRFABRIK A/S</t>
  </si>
  <si>
    <t>FD Hvidovre AMBA</t>
  </si>
  <si>
    <t>HOFOR FJERNVARME P/S</t>
  </si>
  <si>
    <t>GFE KROGENSKÆR P/S</t>
  </si>
  <si>
    <t>Dammen Bioenergi A/S</t>
  </si>
  <si>
    <t>CILAJ ENERGI A/S</t>
  </si>
  <si>
    <t>HENRIK CLAUSEN</t>
  </si>
  <si>
    <t>Ballen-Brundby Fjernvarme Amba</t>
  </si>
  <si>
    <t>Bindslev Elværk</t>
  </si>
  <si>
    <t>Effektpartner AS</t>
  </si>
  <si>
    <t>ENERGI FYN PRODUKTION A/S</t>
  </si>
  <si>
    <t>LEMVIG BIOGASANLÆG A.M.B.A.</t>
  </si>
  <si>
    <t>ENERGISELSKABET VED ANDELS- SAMFUNDET I HJORTSHØJ</t>
  </si>
  <si>
    <t>Hans Andreas Jørgensen</t>
  </si>
  <si>
    <t>Havneby Varmeværk A.m.b.a.</t>
  </si>
  <si>
    <t>ROULUNDS ENERGY ApS</t>
  </si>
  <si>
    <t>E.ON PRODUKTION DANMARK A/S</t>
  </si>
  <si>
    <t>Skive kommune</t>
  </si>
  <si>
    <t>LARS FOVERSKOV</t>
  </si>
  <si>
    <t>HGS - Hovedstadsområdets Geotermiske Samarbejde</t>
  </si>
  <si>
    <t>HANS LORENZEN</t>
  </si>
  <si>
    <t>BIOKRAFT A/S</t>
  </si>
  <si>
    <t>Ørsted Sales &amp; Distribution A/S</t>
  </si>
  <si>
    <t>FREDERIKSHAVN VARME A/S</t>
  </si>
  <si>
    <t>HALS METAL A/S</t>
  </si>
  <si>
    <t>VÆKST &amp; MILJØ V/ULRIK DAHL</t>
  </si>
  <si>
    <t>MPM INVEST ApS</t>
  </si>
  <si>
    <t>Skou Hansen I/S v/Carl Skou og Lars Peter Skou Hansen</t>
  </si>
  <si>
    <t>FLEXENERGI A/S</t>
  </si>
  <si>
    <t>BÅNLEV BIOGAS A/S</t>
  </si>
  <si>
    <t>Tousgård v/Jens Kirk</t>
  </si>
  <si>
    <t>ZITCOM A/S</t>
  </si>
  <si>
    <t>DK PLANT ApS</t>
  </si>
  <si>
    <t>REGULERKRAFT IKAST ApS</t>
  </si>
  <si>
    <t>LP Springheste Lars Nørgaard Pedersen</t>
  </si>
  <si>
    <t>Region Midtjylland</t>
  </si>
  <si>
    <t>Grenaa Effektreserve AS</t>
  </si>
  <si>
    <t>HJØRRING VANDSELSKAB A/S</t>
  </si>
  <si>
    <t>Sorø kommune</t>
  </si>
  <si>
    <t>Bodil Grønbek</t>
  </si>
  <si>
    <t>DEIF A/S</t>
  </si>
  <si>
    <t>NORDIC BIOENERGY ApS</t>
  </si>
  <si>
    <t>SILKEBORG VARME A/S</t>
  </si>
  <si>
    <t>KOHBERG BAKERY GROUP A/S</t>
  </si>
  <si>
    <t>HILLERØD VARME A/S</t>
  </si>
  <si>
    <t>KØGE VARME A/S</t>
  </si>
  <si>
    <t>Jakob Snedker</t>
  </si>
  <si>
    <t>BORNHOLMS VARME A/S</t>
  </si>
  <si>
    <t>FUZION A/S</t>
  </si>
  <si>
    <t>SILKEBORG SPILDEVAND A/S</t>
  </si>
  <si>
    <t>HVALSØ SAVVÆRK A/S</t>
  </si>
  <si>
    <t>ELMEGÅRD SMEDE &amp; MASKINFORRETNING</t>
  </si>
  <si>
    <t>EWII A/S</t>
  </si>
  <si>
    <t>KERTEMINDE FORSYNING - VARME A/S</t>
  </si>
  <si>
    <t>DUPONT NUTRITION BIOSCIENCES ApS</t>
  </si>
  <si>
    <t>Sulkendrup Vandmølle</t>
  </si>
  <si>
    <t>REFA, STUBBEKØBING FJERNVARME A/S</t>
  </si>
  <si>
    <t>EBELTOFT FJERNVARMEVÆRK</t>
  </si>
  <si>
    <t>MARIBO VARMEVÆRK AMBA</t>
  </si>
  <si>
    <t>KJELLERUP FJERNVARME AMBA</t>
  </si>
  <si>
    <t>LOLLAND VARME A/S</t>
  </si>
  <si>
    <t>TARM VARMEVÆRK A M B A</t>
  </si>
  <si>
    <t>ØSTERMOSE BIOENERGI A/S</t>
  </si>
  <si>
    <t>ASSENS FJERNVARME A M B A</t>
  </si>
  <si>
    <t>DIN Forsyning Varme A/S</t>
  </si>
  <si>
    <t>AARHUS VAND A/S</t>
  </si>
  <si>
    <t>VORDINGBORG FJERNVARME A/S</t>
  </si>
  <si>
    <t>GULDBORGSUND VARME A/S</t>
  </si>
  <si>
    <t>GRÅSTEN VARME A/S</t>
  </si>
  <si>
    <t>HERNING VAND HOLDING A/S</t>
  </si>
  <si>
    <t>FORSYNING HELSINGØR VARME A/S</t>
  </si>
  <si>
    <t>MIDDELFART SPILDEVAND A/S</t>
  </si>
  <si>
    <t>BRØNDERSLEV VARME A/S</t>
  </si>
  <si>
    <t>HØRSHOLM VAND ApS</t>
  </si>
  <si>
    <t>REFA ENERGI A/S</t>
  </si>
  <si>
    <t>TØNDER DEPONI A/S</t>
  </si>
  <si>
    <t>RØNBJERG ATTRAKTIONER OG SERVICES A/S</t>
  </si>
  <si>
    <t>Fyns Affalds Koordinerings Selskab</t>
  </si>
  <si>
    <t>GARTNERIET TORUP ApS</t>
  </si>
  <si>
    <t>VORDINGBORG SPILDEVAND A/S</t>
  </si>
  <si>
    <t>BIO VÆKST A/S</t>
  </si>
  <si>
    <t>MORSØ VARME A/S</t>
  </si>
  <si>
    <t>Tønder kommune</t>
  </si>
  <si>
    <t>HALSNÆS VARME A/S</t>
  </si>
  <si>
    <t>ØSTERLUND VARME A/S</t>
  </si>
  <si>
    <t>NORDBORG KRAFTVARMEVÆRK A/S</t>
  </si>
  <si>
    <t>FORS Varme Holbæk, Jyderup A/S</t>
  </si>
  <si>
    <t>EJENDOMSSELSKABET VANGEDE A/S</t>
  </si>
  <si>
    <t>I/S Tandergård</t>
  </si>
  <si>
    <t>VIDEBÆK VARME A/S</t>
  </si>
  <si>
    <t>RINGKØBING-SKJERN FORSYNING A/S</t>
  </si>
  <si>
    <t>FAXE SPILDEVAND A/S</t>
  </si>
  <si>
    <t>FORSYNING HELSINGØR SPILDEVAND A/S</t>
  </si>
  <si>
    <t>FORS Varme Roskilde A/S</t>
  </si>
  <si>
    <t>HILLERØD KRAFTVARME ApS</t>
  </si>
  <si>
    <t>DIN Forsyning Spildevand A/S</t>
  </si>
  <si>
    <t>HALSTED HALMVARMEVÆRK ApS</t>
  </si>
  <si>
    <t>FORSYNING HELSINGØR AFFALD A/S</t>
  </si>
  <si>
    <t>RØNNE VARME A/S</t>
  </si>
  <si>
    <t>HELSINGØR KRAFTVARMEVÆRK A/S</t>
  </si>
  <si>
    <t>Holbæk Bioenergi I/S</t>
  </si>
  <si>
    <t>ARWOS SPILDEVAND A/S</t>
  </si>
  <si>
    <t>FORS Varme Holbæk, St. Merløse A/S</t>
  </si>
  <si>
    <t>FORS Spildevand Holbæk A/S</t>
  </si>
  <si>
    <t>EFFEKTMARKED.DK A/S</t>
  </si>
  <si>
    <t>RINGSTED KRAFTVARMEVÆRK A/S</t>
  </si>
  <si>
    <t>VORDINGBORG KRAFTVARME A/S</t>
  </si>
  <si>
    <t>HORSENS VAND ENERGI A/S</t>
  </si>
  <si>
    <t>ØSTERVANG SJÆLLAND A/S</t>
  </si>
  <si>
    <t>ARWOS DEPONI A/S</t>
  </si>
  <si>
    <t>REFA, HORBELEV FJERNVARME A/S</t>
  </si>
  <si>
    <t>ODSHERRED VARME A/S</t>
  </si>
  <si>
    <t>GARTNERIET SKOVLUNDEN ApS</t>
  </si>
  <si>
    <t>DC GENERATION A/S</t>
  </si>
  <si>
    <t>FREDERICIA SPILDEVAND OG ENERGI A/S</t>
  </si>
  <si>
    <t>Ørsted Bioenergy &amp; Thermal Power A/S</t>
  </si>
  <si>
    <t>DAKA DENMARK A/S</t>
  </si>
  <si>
    <t>Greve Fjernvarme A.m.b.a.</t>
  </si>
  <si>
    <t>NIMA HALM ApS</t>
  </si>
  <si>
    <t>MÅLØV RENS A/S</t>
  </si>
  <si>
    <t>FURESØ SPILDEVAND A/S</t>
  </si>
  <si>
    <t>ROSALINA A/S</t>
  </si>
  <si>
    <t>HOFOR ENERGIPRODUKTION A/S</t>
  </si>
  <si>
    <t>FJERNVARME HORSENS A/S</t>
  </si>
  <si>
    <t>Kolind Fjernvarmeværk A.M.B.A</t>
  </si>
  <si>
    <t>HJORTEBJERG REAL ESTATE A/S</t>
  </si>
  <si>
    <t>ENERGIGRUPPEN JYLLAND ELPRODUKTION A/S</t>
  </si>
  <si>
    <t>GRAFF KRISTENSEN A/S</t>
  </si>
  <si>
    <t>RINGSTED FJERNVARME A/S</t>
  </si>
  <si>
    <t>BIOFOS SPILDEVANDSCENTER AVEDØRE A/S</t>
  </si>
  <si>
    <t>HILLERØD BIOFORGASNING P/S</t>
  </si>
  <si>
    <t>LIMFJORDENS BIOENERGI ApS</t>
  </si>
  <si>
    <t>MARIAGERFJORD VAND A/S</t>
  </si>
  <si>
    <t>KALUNDBORG VARMEFORSYNING A/S</t>
  </si>
  <si>
    <t>ODENSE RENOVATION A/S</t>
  </si>
  <si>
    <t>BILLUND ENERGI A/S</t>
  </si>
  <si>
    <t>HILLERØD SPILDEVAND A/S</t>
  </si>
  <si>
    <t>SØNDERBORG SPILDEVANDSFORSYNING A/S</t>
  </si>
  <si>
    <t>FJERNVARME FYN PRODUKTION A/S</t>
  </si>
  <si>
    <t>THISTED RENSEANLÆG A/S</t>
  </si>
  <si>
    <t>AALBORG KLOAK A/S</t>
  </si>
  <si>
    <t>NYSTED BIOENERGI ApS</t>
  </si>
  <si>
    <t>Vandmiljø Randers A/S</t>
  </si>
  <si>
    <t>SK SPILDEVAND A/S</t>
  </si>
  <si>
    <t>CARLSBERG SUPPLY COMPANY DANMARK A/S</t>
  </si>
  <si>
    <t>Maabjerg Energy Center - BioGas A/S</t>
  </si>
  <si>
    <t>JENS KROGH</t>
  </si>
  <si>
    <t>TREFOR VAND A/S</t>
  </si>
  <si>
    <t>Skanderborg kommune</t>
  </si>
  <si>
    <t>HANS MARTIN WESTERGAARD</t>
  </si>
  <si>
    <t>Aars Fjernvarme Amba</t>
  </si>
  <si>
    <t>Nordjyllandsværket A/S</t>
  </si>
  <si>
    <t>Aalborg Varme A/S</t>
  </si>
  <si>
    <t>Aalborg Decentrale Værker A/S</t>
  </si>
  <si>
    <t>RIBE BIOGAS A/S</t>
  </si>
  <si>
    <t>Slagslunde Fjernvarme A.m.b.a.</t>
  </si>
  <si>
    <t>PRÆSTØ FJERNVARME</t>
  </si>
  <si>
    <t>BIOFOS LYNETTEFÆLLESSKABET A/S</t>
  </si>
  <si>
    <t>FREDERIKSHAVN FORSYNING A/S</t>
  </si>
  <si>
    <t>JAYNET A/S</t>
  </si>
  <si>
    <t>SEAWEST ATTRAKTIONER &amp; SERVICES ApS</t>
  </si>
  <si>
    <t>ARLA FOODS AMBA</t>
  </si>
  <si>
    <t>MØLLEÅVÆRKET A/S</t>
  </si>
  <si>
    <t>SKOVBOHALLERNE</t>
  </si>
  <si>
    <t>RENO DJURS I/S</t>
  </si>
  <si>
    <t>LÆSØ VARME A/S</t>
  </si>
  <si>
    <t>BlueKolding Energiproduktion A/S</t>
  </si>
  <si>
    <t>Forsvarsministeriet, Departementet</t>
  </si>
  <si>
    <t>EGEDAL FJERNVARME A/S</t>
  </si>
  <si>
    <t>NORDALIM A/S</t>
  </si>
  <si>
    <t>NORDISK PERLITE ApS</t>
  </si>
  <si>
    <t>AGRI-NORCOLD A/S</t>
  </si>
  <si>
    <t>SKAMOL A/S</t>
  </si>
  <si>
    <t>DANSK LANDBRUGS GROVVARESELSKAB A.M.B.A.</t>
  </si>
  <si>
    <t>DSB VEDLIGEHOLD A/S</t>
  </si>
  <si>
    <t>Aarhus Universitet</t>
  </si>
  <si>
    <t>Glamsbjerg-Haarby Varmeværk I/S</t>
  </si>
  <si>
    <t>Ejsing Fjernvarme A.M.B.A</t>
  </si>
  <si>
    <t>AUTOREPARATØR ANTON NIELSEN</t>
  </si>
  <si>
    <t>DAB</t>
  </si>
  <si>
    <t>Føns Nærvarme A.m.b.a.</t>
  </si>
  <si>
    <t>Region Sjælland</t>
  </si>
  <si>
    <t>RF-Anholt ApS</t>
  </si>
  <si>
    <t>BIOMASSEFYRET KRAFTVARMEVÆRK A/S</t>
  </si>
  <si>
    <t>Kongshøj Mølle v/ Lisbeth Larsen</t>
  </si>
  <si>
    <t>Deponiselskabet Bobøl I/S</t>
  </si>
  <si>
    <t>KERTEMINDE BIOGAS ApS</t>
  </si>
  <si>
    <t>SKIVE BIOGAS ApS</t>
  </si>
  <si>
    <t>Steffen Schmidt</t>
  </si>
  <si>
    <t>GRENÅ ANDELSBOLIGFORENING</t>
  </si>
  <si>
    <t>DANKALK K/S</t>
  </si>
  <si>
    <t>Brdr. Thorsen Biogas I/S</t>
  </si>
  <si>
    <t>Brdr. Thorsen Varmeværk I/S</t>
  </si>
  <si>
    <t>Mejlby Fjernvarme AMBA</t>
  </si>
  <si>
    <t>OL Biogas ApS</t>
  </si>
  <si>
    <t>METALCOLOUR A/S</t>
  </si>
  <si>
    <t>JSJ ApS</t>
  </si>
  <si>
    <t>BBB-BOLL ApS</t>
  </si>
  <si>
    <t>CLAUS SØRENSEN A/S</t>
  </si>
  <si>
    <t>Den selvejende institution Kibæk Møllelaug</t>
  </si>
  <si>
    <t>Tågholm Biogas I/S</t>
  </si>
  <si>
    <t>Graugård I/S</t>
  </si>
  <si>
    <t>LBJBIO I/S</t>
  </si>
  <si>
    <t>GARTNERIET THORUPLUND A/S. FRAUGDE</t>
  </si>
  <si>
    <t>FRILAND ÅRSLEV ApS</t>
  </si>
  <si>
    <t>A/S DANSK SHELL</t>
  </si>
  <si>
    <t>AULUM FJERNVARME AMBA</t>
  </si>
  <si>
    <t>AABYBRO FJERNVARME</t>
  </si>
  <si>
    <t>AFFALDSSELSKABET VENDSYSSEL VEST I/S</t>
  </si>
  <si>
    <t>AGERSTED VARMEVÆRK</t>
  </si>
  <si>
    <t>ALBERTSLUND KOMMUNE</t>
  </si>
  <si>
    <t>ALLINGÅBRO VARMEVÆRK A M B A</t>
  </si>
  <si>
    <t>ALS FJERNVARME AMBA</t>
  </si>
  <si>
    <t>Egtved Varmeværk A.M.B.A.</t>
  </si>
  <si>
    <t>Glamsbjerg-Haarby Varmeværk a.m.b.a.</t>
  </si>
  <si>
    <t>Energi Ikast Varme A/S</t>
  </si>
  <si>
    <t>LØGTEN-SKØDSTR FJERNVARMEV A M B A</t>
  </si>
  <si>
    <t>NYKØBING SJ VARMEVÆRK</t>
  </si>
  <si>
    <t>ANDELSSELSKABET OKSBØL VARMEVÆRK</t>
  </si>
  <si>
    <t>PADBORG FJERNVARME A.M.B.A.</t>
  </si>
  <si>
    <t>Anden</t>
  </si>
  <si>
    <t>SDR FELDING VARMEVÆRK</t>
  </si>
  <si>
    <t>TISTRUP VARMEVÆRK</t>
  </si>
  <si>
    <t>TRANUM VARMEVÆRK</t>
  </si>
  <si>
    <t>Vejlby Fjernvarme</t>
  </si>
  <si>
    <t>Vejle Fjernvarme A M B A</t>
  </si>
  <si>
    <t>Ø BRØNDERSLEV FJERNVARMEVÆRK</t>
  </si>
  <si>
    <t>ØSTERVRÅ VARMEVÆRK AMBA</t>
  </si>
  <si>
    <t>Bornholms El-Produktion A/S</t>
  </si>
  <si>
    <t>ANS FJERNVARMEVÆRK A M B A</t>
  </si>
  <si>
    <t>ANSAGER VARMEVÆRK</t>
  </si>
  <si>
    <t>ARDEN VARMEVÆRK AMBA</t>
  </si>
  <si>
    <t>AUGUSTENBORG FJERNVARME A M B A</t>
  </si>
  <si>
    <t>AUNING VARMEVÆRK A M B A</t>
  </si>
  <si>
    <t>Balling-Rødding Varmeværk A.m.b.a.</t>
  </si>
  <si>
    <t>BINDSLEV FJERNVARME A M B A</t>
  </si>
  <si>
    <t>BRAMMING FJERNVARME AMBA</t>
  </si>
  <si>
    <t>LISTEFABRIKKEN I. C. A/S</t>
  </si>
  <si>
    <t>Gudenådalens Energiselskab Amba</t>
  </si>
  <si>
    <t>Durup Fjernvarme A.m.b.a.</t>
  </si>
  <si>
    <t>Ejby Fjernvarmecentral</t>
  </si>
  <si>
    <t>Gelsted Fjernvarme a.m.b.a</t>
  </si>
  <si>
    <t>Hjallerup Fjernvarmeværk A.m.b.a.</t>
  </si>
  <si>
    <t>Kibæk Varmeværk A.m.b.a           Administrationskontoret</t>
  </si>
  <si>
    <t>SØNDERBORG FJERNVARME A.M.B.A.</t>
  </si>
  <si>
    <t>Vejen Varmeværk a.m.b.a.</t>
  </si>
  <si>
    <t>SEAS-NVE Finans A/S</t>
  </si>
  <si>
    <t>Peder Andersen</t>
  </si>
  <si>
    <t>Bornholms Bioenergi ApS</t>
  </si>
  <si>
    <t>Organic Rankine (ORC)</t>
  </si>
  <si>
    <t>REFA Maribo-Sakskøbing Kraftvarmeværk A/S</t>
  </si>
  <si>
    <t>Lyngby Kraftvarmeværk A/S</t>
  </si>
  <si>
    <t>ROSALINA ApS</t>
  </si>
  <si>
    <t>Sentia Denmark A/S</t>
  </si>
  <si>
    <t>J.H. PLANTER ApS</t>
  </si>
  <si>
    <t>KW Energi A/S</t>
  </si>
  <si>
    <t>Nørgård Bioenergi ApS</t>
  </si>
  <si>
    <t>FORS Spildevand Roskilde A/S</t>
  </si>
  <si>
    <t>Brandstrup Agro ApS</t>
  </si>
  <si>
    <t>Sorø Fjernvarme A/S</t>
  </si>
  <si>
    <t>Favrskov kommune</t>
  </si>
  <si>
    <t>Haslev Fjernvarme  A.m.b.a.</t>
  </si>
  <si>
    <t>Hals Fjernvarme AmbA</t>
  </si>
  <si>
    <t>Verdo Varme Herning A/S</t>
  </si>
  <si>
    <t>Billund Varmeværk A.m.b.a.</t>
  </si>
  <si>
    <t>STRUER ENERGI FJERNVARME A/S</t>
  </si>
  <si>
    <t>Aktieselskabet af 1. oktober 1998</t>
  </si>
  <si>
    <t>Viborg Idrætshøjskole S/I</t>
  </si>
  <si>
    <t>FELDBORG ENERGY ApS</t>
  </si>
  <si>
    <t>FELDBORG GROWERS A/S</t>
  </si>
  <si>
    <t>Dyssegårdsparken A M B A</t>
  </si>
  <si>
    <t>Sandved-Tornemark Kraftvarmeværk A.m.b.a</t>
  </si>
  <si>
    <t>Ege Carpets A/S</t>
  </si>
  <si>
    <t>HERNING BIOENERGI ApS</t>
  </si>
  <si>
    <t>SKJERN PAPER A/S</t>
  </si>
  <si>
    <t>Nature Energy Bånlev A/S</t>
  </si>
  <si>
    <t>team.blue Denmark A/S</t>
  </si>
  <si>
    <t>EG Smede &amp; Maskinforretning</t>
  </si>
  <si>
    <t>ØSTERMOSE BIOENERGI ApS</t>
  </si>
  <si>
    <t>Vejle Kommune</t>
  </si>
  <si>
    <t>EFFEKTMARKED.DK ApS</t>
  </si>
  <si>
    <t>Novafos Måløv Rens A/S</t>
  </si>
  <si>
    <t>Novafos Spildevand Furesø A/S</t>
  </si>
  <si>
    <t>EC POWER A/S</t>
  </si>
  <si>
    <t>Selskabet af 15. juni 2019 ApS</t>
  </si>
  <si>
    <t>AffaldVarme Aarhus Biomasse A/S</t>
  </si>
  <si>
    <t>Baunsgaard  Agro ApS</t>
  </si>
  <si>
    <t>LBT AGRO K/S</t>
  </si>
  <si>
    <t>Assens Fjernvarme Produktion A/S</t>
  </si>
  <si>
    <t>VESTHIMMERLANDS VAND A/S</t>
  </si>
  <si>
    <t>Gartneriet Svend Erik Nielsen ApS</t>
  </si>
  <si>
    <t>Novafos Spildevand Hørsholm A/S</t>
  </si>
  <si>
    <t>ApS GAMMELMARK 20</t>
  </si>
  <si>
    <t>Ørbæk Biomasse ApS</t>
  </si>
  <si>
    <t>KOPENHAGEN FUR INTERNATIONAL A/S</t>
  </si>
  <si>
    <t>Glamsbjerg Fjernvarme A.m.b.a.</t>
  </si>
  <si>
    <t>BALLING FJERNVARMEVÆRK AMBA</t>
  </si>
  <si>
    <t>Værk_ID</t>
  </si>
  <si>
    <t>Værknavn</t>
  </si>
  <si>
    <t>Produktionsform</t>
  </si>
  <si>
    <t>Varme</t>
  </si>
  <si>
    <t>Naturgas</t>
  </si>
  <si>
    <t>Solenergi</t>
  </si>
  <si>
    <t>Anlægstype</t>
  </si>
  <si>
    <t>Kul</t>
  </si>
  <si>
    <t>Orimulsion</t>
  </si>
  <si>
    <t>Petrokoks</t>
  </si>
  <si>
    <t>Fuelolie</t>
  </si>
  <si>
    <t>Spildolie</t>
  </si>
  <si>
    <t>Gasolie</t>
  </si>
  <si>
    <t>Raffinaderigas</t>
  </si>
  <si>
    <t>LPG</t>
  </si>
  <si>
    <t>Affald</t>
  </si>
  <si>
    <t>Biogas</t>
  </si>
  <si>
    <t>Skovflis</t>
  </si>
  <si>
    <t>Træ- og biomasseaffald</t>
  </si>
  <si>
    <t>Bio-olie</t>
  </si>
  <si>
    <t>Brændselsfrit</t>
  </si>
  <si>
    <t>Elektricitet</t>
  </si>
  <si>
    <t>VE-andel</t>
  </si>
  <si>
    <t>Brændsel</t>
  </si>
  <si>
    <t>Resultattabel</t>
  </si>
  <si>
    <t>Grænseværdi</t>
  </si>
  <si>
    <t>Definitionsopfyldelse?</t>
  </si>
  <si>
    <t>Anlægsnavn</t>
  </si>
  <si>
    <t>Irrelevant</t>
  </si>
  <si>
    <t>Adresse</t>
  </si>
  <si>
    <t>Forventet VE-andel</t>
  </si>
  <si>
    <t>VE produktion [MWh/år]</t>
  </si>
  <si>
    <t>Kraftvarme [MWh/år]</t>
  </si>
  <si>
    <t>Overskudsvarme [MWh/år]</t>
  </si>
  <si>
    <t>Kombination [MWh/år]</t>
  </si>
  <si>
    <t>Forventet varmeproduktion [MWh/år]</t>
  </si>
  <si>
    <t xml:space="preserve">VE produktion </t>
  </si>
  <si>
    <t>Kombination</t>
  </si>
  <si>
    <t>Andele [%]</t>
  </si>
  <si>
    <t>Opfylder konverteringsprojektet kravet om energieffektiv fjernvarme?</t>
  </si>
  <si>
    <t>Vælg fra dropdown-menuen</t>
  </si>
  <si>
    <t>Varmekapacitet [MW]</t>
  </si>
  <si>
    <t>Hvad er varmekapaciteten på anlægget?</t>
  </si>
  <si>
    <t xml:space="preserve">Hvad er anlæggets forventede årlige graddagskorrigerede energiinput/brændselsforbrug? </t>
  </si>
  <si>
    <t>Hvad er anlæggets forventede årlige graddagskorrigerede varmeproduktion?</t>
  </si>
  <si>
    <t>Tabel 3: Resultattabel</t>
  </si>
  <si>
    <t>Guide:</t>
  </si>
  <si>
    <t>Total varmeproduktion</t>
  </si>
  <si>
    <t>Anlæg 1*</t>
  </si>
  <si>
    <t>Anlæg 2*</t>
  </si>
  <si>
    <t>Anlæg 3*</t>
  </si>
  <si>
    <t>Anlæg 4*</t>
  </si>
  <si>
    <t>Anlæg 5*</t>
  </si>
  <si>
    <t>Anlæg 6*</t>
  </si>
  <si>
    <t>Anlæg 7*</t>
  </si>
  <si>
    <t>Anlæg 8*</t>
  </si>
  <si>
    <t>Anlæg 9*</t>
  </si>
  <si>
    <t>Anlæg 10*</t>
  </si>
  <si>
    <t>Anlæg 11*</t>
  </si>
  <si>
    <t>* Det er et krav, at anlægget er etableret og leverer den forventede varmeproduktion inden konverteringsprojektets afslutning</t>
  </si>
  <si>
    <t>VE_Varme_TJ</t>
  </si>
  <si>
    <t>VE_KV_TJ</t>
  </si>
  <si>
    <t>Overskudsvarme_TJ</t>
  </si>
  <si>
    <t>Fossil_Varme_TJ</t>
  </si>
  <si>
    <t>Fossil_KV_TJ</t>
  </si>
  <si>
    <t>VE_IALT</t>
  </si>
  <si>
    <t>KV_IALT</t>
  </si>
  <si>
    <t>SumOfVarmeLev_TJ</t>
  </si>
  <si>
    <t>VærkID</t>
  </si>
  <si>
    <t>Hjælpetekst</t>
  </si>
  <si>
    <t xml:space="preserve">Klik på tragt-symbolet i celle B6. Fremsøg og vælg fjernvarmenettet, som konverteringsprojektet er tilknyttet. </t>
  </si>
  <si>
    <t>Er der en kombination?</t>
  </si>
  <si>
    <t>Såfremt konverteringsprojektet oprettes som et ø-net, udfyldes feltet med 0. Ved ø-net forstås, at nettet ikke tilknyttes et eksisterende fjernvarmenet.</t>
  </si>
  <si>
    <t>Produktion for samlet fjernvarmenet [TJ/år]</t>
  </si>
  <si>
    <t>Fjernvarmenet</t>
  </si>
  <si>
    <t>Hvis anlægget etableres på et eksisternde værk, angiv her Værk_ID på det pågældende værk jf listen på arket "Stamdata". Ellers lades feltet tomt</t>
  </si>
  <si>
    <t>Hvad er navnet på det værk, som anlægget etableres på?</t>
  </si>
  <si>
    <t>Adressen på værket, hvor anlægget etableres</t>
  </si>
  <si>
    <t>Tabel 1: Planlagte produktionsanlæg som sættes i drift inden konverteringsprojektets afslutning</t>
  </si>
  <si>
    <t>Forøget samlet varmeleveing i forhold til 2019</t>
  </si>
  <si>
    <t>Energiinput 
[MWh/år]</t>
  </si>
  <si>
    <t>Hvad er anlæggets unikke navn? (Anlæggets navn i daglig tale)</t>
  </si>
  <si>
    <t>Tabel 2: Varmeleverance fra eksisterende anlæg i det tilknyttede fjernvarmenet</t>
  </si>
  <si>
    <t>Forventet produktion på eksisterende anlæg [TJ/år]</t>
  </si>
  <si>
    <t>Forventet produktion på planlagte anlæg [TJ/år]</t>
  </si>
  <si>
    <t>Vandkraft</t>
  </si>
  <si>
    <t>Miljø Teknik (Novozymes A/S)</t>
  </si>
  <si>
    <t>Hallas Alle 1</t>
  </si>
  <si>
    <t>Helgeshøj Alle</t>
  </si>
  <si>
    <t>Helgeshøj Alle 67</t>
  </si>
  <si>
    <t>Østerlars Halmvarmeværk</t>
  </si>
  <si>
    <t>Nybrovej 42B</t>
  </si>
  <si>
    <t>Gudhjem</t>
  </si>
  <si>
    <t>Fjellerup - Andelsbolig</t>
  </si>
  <si>
    <t>Gartnerengen 31</t>
  </si>
  <si>
    <t>Boserupvej 25</t>
  </si>
  <si>
    <t>EC Power</t>
  </si>
  <si>
    <t>Samsøvej 25</t>
  </si>
  <si>
    <t xml:space="preserve">Oliefyr </t>
  </si>
  <si>
    <t>Gasfyr</t>
  </si>
  <si>
    <t>Samlet</t>
  </si>
  <si>
    <t>Kilder</t>
  </si>
  <si>
    <t>Overskudsvarme. Jeg vil tro, der skal stå nul. Der er formentlig regnet med 200% regel, og brændselsanvendelsen til varme er tilskreet under de konkrete brændsler.</t>
  </si>
  <si>
    <t>Hvis ikke andet er noteret, er koefficient fra Energistatistikken eller blot sat til 0 for visse VE.</t>
  </si>
  <si>
    <t>https://ens.dk/sites/ens.dk/files/Basisfremskrivning/bf20_elogfjernvarme_forudsaetningsark.xlsx</t>
  </si>
  <si>
    <t>https://ens.dk/service/hoeringer/hoering-forudsaetningerne-klimastatus-og-fremskrivning-2021</t>
  </si>
  <si>
    <t>Høringsnotat om biogas (og fil med tabeller)</t>
  </si>
  <si>
    <t>CO2-eqvivalenter [Ton/Tj] (gennemsnit for affald og el)</t>
  </si>
  <si>
    <t>Udkast til høringsnotat, der kommer her i linket, er vist ud for gas</t>
  </si>
  <si>
    <t>Noter</t>
  </si>
  <si>
    <t>En gennemsnitlig koefficient</t>
  </si>
  <si>
    <t>En marginal koefficient</t>
  </si>
  <si>
    <t>VE andel er beregnet skøn fra BF20</t>
  </si>
  <si>
    <t>Effektiviteter for opvarmningsformer</t>
  </si>
  <si>
    <t>Ældre oliefyr, der udskiftes</t>
  </si>
  <si>
    <t>Ældre gasfyr, der udskiftes</t>
  </si>
  <si>
    <t xml:space="preserve"> []</t>
  </si>
  <si>
    <t xml:space="preserve"> [År]</t>
  </si>
  <si>
    <t>FV_NetID [FV_NetID]</t>
  </si>
  <si>
    <t>Ellev (el/varme) [GJel/GJvarme]</t>
  </si>
  <si>
    <t>CO2 - El&amp;Varme [kg CO2/GJvarme]</t>
  </si>
  <si>
    <t>Kul [GJ/GJleveret]</t>
  </si>
  <si>
    <t>Olie [GJ/GJleveret]</t>
  </si>
  <si>
    <t>Gas [GJ/GJleveret]</t>
  </si>
  <si>
    <t>Affald (fossil) [GJ/GJleveret]</t>
  </si>
  <si>
    <t>Halm [GJ/GJleveret]</t>
  </si>
  <si>
    <t>Skovflis [GJ/GJleveret]</t>
  </si>
  <si>
    <t>Brænde [GJ/GJleveret]</t>
  </si>
  <si>
    <t>Træpiller [GJ/GJleveret]</t>
  </si>
  <si>
    <t>Træaffald [GJ/GJleveret]</t>
  </si>
  <si>
    <t>Affald (bio) [GJ/GJleveret]</t>
  </si>
  <si>
    <t>Biobrændsler
(bioolie) [GJ/GJleveret]</t>
  </si>
  <si>
    <t>Biogas [GJ/GJleveret]</t>
  </si>
  <si>
    <t>Overskudsvarme [GJ/GJleveret]</t>
  </si>
  <si>
    <t>Solvarme [GJ/GJleveret]</t>
  </si>
  <si>
    <t>El [GJ/GJleveret]</t>
  </si>
  <si>
    <t>CO2 - Varme [kg CO2/GJvarme]</t>
  </si>
  <si>
    <t>CO2 - El [kg CO2/GJvarme]</t>
  </si>
  <si>
    <t>andel kraftvarme [p.u.]</t>
  </si>
  <si>
    <t>andel kedler [p.u.]</t>
  </si>
  <si>
    <t>andel andet [p.u.]</t>
  </si>
  <si>
    <t xml:space="preserve"> kraftvarme - andel   Kul [p.u.]</t>
  </si>
  <si>
    <t xml:space="preserve"> kraftvarme - andel   Olie [p.u.]</t>
  </si>
  <si>
    <t xml:space="preserve"> kraftvarme - andel   Gas [p.u.]</t>
  </si>
  <si>
    <t xml:space="preserve"> kraftvarme - andel   Affald (fossil) [p.u.]</t>
  </si>
  <si>
    <t xml:space="preserve"> kraftvarme - andel   Halm [p.u.]</t>
  </si>
  <si>
    <t xml:space="preserve"> kraftvarme - andel   Skovflis [p.u.]</t>
  </si>
  <si>
    <t xml:space="preserve"> kraftvarme - andel   Brænde [p.u.]</t>
  </si>
  <si>
    <t xml:space="preserve"> kraftvarme - andel   Træpiller [p.u.]</t>
  </si>
  <si>
    <t xml:space="preserve"> kraftvarme - andel   Træaffald [p.u.]</t>
  </si>
  <si>
    <t xml:space="preserve"> kraftvarme - andel   Affald (bio) [p.u.]</t>
  </si>
  <si>
    <t xml:space="preserve"> kraftvarme - andel   Biobrændsler
(bioolie) [p.u.]</t>
  </si>
  <si>
    <t xml:space="preserve"> kraftvarme - andel   Biogas [p.u.]</t>
  </si>
  <si>
    <t xml:space="preserve"> kedler - andel   Kul [p.u.]</t>
  </si>
  <si>
    <t xml:space="preserve"> kedler - andel   Olie [p.u.]</t>
  </si>
  <si>
    <t xml:space="preserve"> kedler - andel   Gas [p.u.]</t>
  </si>
  <si>
    <t xml:space="preserve"> kedler - andel   Affald (fossil) [p.u.]</t>
  </si>
  <si>
    <t xml:space="preserve"> kedler - andel   Halm [p.u.]</t>
  </si>
  <si>
    <t xml:space="preserve"> kedler - andel   Skovflis [p.u.]</t>
  </si>
  <si>
    <t xml:space="preserve"> kedler - andel   Brænde [p.u.]</t>
  </si>
  <si>
    <t xml:space="preserve"> kedler - andel   Træpiller [p.u.]</t>
  </si>
  <si>
    <t xml:space="preserve"> kedler - andel   Træaffald [p.u.]</t>
  </si>
  <si>
    <t xml:space="preserve"> kedler - andel   Affald (bio) [p.u.]</t>
  </si>
  <si>
    <t xml:space="preserve"> kedler - andel   Biobrændsler
(bioolie) [p.u.]</t>
  </si>
  <si>
    <t xml:space="preserve"> kedler - andel   Biogas [p.u.]</t>
  </si>
  <si>
    <t>Andet - andel overskudsvarme [p.u.]</t>
  </si>
  <si>
    <t>Andet - andel solvarme [p.u.]</t>
  </si>
  <si>
    <t>Andet - andel varmepumper og elkedler [p.u.]</t>
  </si>
  <si>
    <t>CO2 [Ton/MWh]</t>
  </si>
  <si>
    <t>CO2-udledning før konvertering [ton/år]</t>
  </si>
  <si>
    <t>CO2-udledning efter konvertering [ton/år]</t>
  </si>
  <si>
    <t>CO2-besparelse [ton/år]</t>
  </si>
  <si>
    <t>CO2-udledning i det eksisterende net [Ton]</t>
  </si>
  <si>
    <t>CO2 udledning fra ny produktion [Ton]</t>
  </si>
  <si>
    <t>CO2-udledning samlet [Ton/MWh]</t>
  </si>
  <si>
    <t>CO2-udledning [Ton]</t>
  </si>
  <si>
    <t>Tabel 4: CO2 udledninger fjernvarmenet</t>
  </si>
  <si>
    <t>Tabel 5: Estimerede CO2-besparelser ved olie- og gasfyrkonverteringerne</t>
  </si>
  <si>
    <t xml:space="preserve">Forventet varmeforbrug inkl. ledningstab for planlagte konverteringer af oliefyr [MWh] </t>
  </si>
  <si>
    <t xml:space="preserve">Forventet varmeforbrug inkl. ledningstab for planlagte konverteringer af gasfyr [MWh] </t>
  </si>
  <si>
    <t>Varme_Lev_til_net [GJ]</t>
  </si>
  <si>
    <t>Sjællandsbroens Pumpestation</t>
  </si>
  <si>
    <t>Ved Slusen 10</t>
  </si>
  <si>
    <t>UNICEF Supply Division</t>
  </si>
  <si>
    <t>Oceanvej 10</t>
  </si>
  <si>
    <t>Nordhavn</t>
  </si>
  <si>
    <t>Novozymes</t>
  </si>
  <si>
    <t>Nordre Fasanvej 235</t>
  </si>
  <si>
    <t>København N</t>
  </si>
  <si>
    <t>Energivejcentralen</t>
  </si>
  <si>
    <t>Høje Taastrup Fjernvarme - Litauen Alle</t>
  </si>
  <si>
    <t>Litauen Alle 13</t>
  </si>
  <si>
    <t>Central Vindinge Vest</t>
  </si>
  <si>
    <t>Tingvej 29D</t>
  </si>
  <si>
    <t>Varmepumpe Bjergmarken Renseanlæg</t>
  </si>
  <si>
    <t>RUC Varmeværk</t>
  </si>
  <si>
    <t>Universitetsvej 1</t>
  </si>
  <si>
    <t>Energianlæg - Råbrovej</t>
  </si>
  <si>
    <t>DTU Kedelcentral B415</t>
  </si>
  <si>
    <t>Solrødgårds Alle 1</t>
  </si>
  <si>
    <t>Nykøbing S Varmeværk, Solvarmecentral, Getsøvej</t>
  </si>
  <si>
    <t>Jættevej 7</t>
  </si>
  <si>
    <t>Marstal Fjernvarme, Sunstore 1 og 2</t>
  </si>
  <si>
    <t>Marstal Fjernvarme, Sunstore 4</t>
  </si>
  <si>
    <t>Energnist Kolding</t>
  </si>
  <si>
    <t>Elmedraget 1</t>
  </si>
  <si>
    <t>Dansk Træemballage (Ulsa)</t>
  </si>
  <si>
    <t>Central Bocks Bjerg</t>
  </si>
  <si>
    <t>Nordals Fjernvarme A/S</t>
  </si>
  <si>
    <t>Lundenvej 7</t>
  </si>
  <si>
    <t>Sønderborg Kraftvarme A/S</t>
  </si>
  <si>
    <t>Energnist Esbjerg</t>
  </si>
  <si>
    <t>Kvickly Varde</t>
  </si>
  <si>
    <t>Østervold 5</t>
  </si>
  <si>
    <t>Superbrugsen Esbjerg Storcentter</t>
  </si>
  <si>
    <t>Gl Vardevej 230</t>
  </si>
  <si>
    <t>Slagter Theilgaard</t>
  </si>
  <si>
    <t>Oddesundvej 25</t>
  </si>
  <si>
    <t>Superbrugsen Tjæreborg</t>
  </si>
  <si>
    <t>Skolevej 45</t>
  </si>
  <si>
    <t>Stampemøllevej 8</t>
  </si>
  <si>
    <t>VP syd (Air liquide)</t>
  </si>
  <si>
    <t>Overholmvej 6</t>
  </si>
  <si>
    <t>Fjernvarme Horsens A/S - Saturnvej</t>
  </si>
  <si>
    <t>Saturnvej 51</t>
  </si>
  <si>
    <t>Nørre snede varmeværk, Mågevej</t>
  </si>
  <si>
    <t>Mågevej 12</t>
  </si>
  <si>
    <t>Tarm Varmeværk - Ådum afdeling</t>
  </si>
  <si>
    <t>Bording Varmepumpecentral - Fabriksvej</t>
  </si>
  <si>
    <t>Fabriksvej 23</t>
  </si>
  <si>
    <t>Ringkøbing Varmepumpe ApS</t>
  </si>
  <si>
    <t>Vildbjerg Varme A/S</t>
  </si>
  <si>
    <t>AffaldVarme Aarhus Energi A/s</t>
  </si>
  <si>
    <t>Århusværkets Varmecentral</t>
  </si>
  <si>
    <t>Skanderborg-Hørning Fjernvarme, Danmarksvej 15</t>
  </si>
  <si>
    <t>Danmarksvej 15</t>
  </si>
  <si>
    <t>Tværmarksvej Varmecentral</t>
  </si>
  <si>
    <t>Jens Juuls Vej Varmecentral</t>
  </si>
  <si>
    <t>Viby Varmecentral</t>
  </si>
  <si>
    <t>Gjellerup Varmecentral</t>
  </si>
  <si>
    <t>Østre Omfartsvej</t>
  </si>
  <si>
    <t>Østre Omfartsvej 6</t>
  </si>
  <si>
    <t>Stoholm Fjernvarme, Ågade</t>
  </si>
  <si>
    <t>Ågade 75</t>
  </si>
  <si>
    <t>Thorsø Fjernvarme, Kongensbrovej</t>
  </si>
  <si>
    <t>Kongensbrovej 10</t>
  </si>
  <si>
    <t>Karup Varmeværk, Ericavej</t>
  </si>
  <si>
    <t>Ericavej 1a</t>
  </si>
  <si>
    <t>Mølddrup Varmeværk</t>
  </si>
  <si>
    <t>Erhvervsvej 25</t>
  </si>
  <si>
    <t>Knauf A/S</t>
  </si>
  <si>
    <t>Kløvermarksvej 6</t>
  </si>
  <si>
    <t>Skagen Renseanlæg</t>
  </si>
  <si>
    <t>Buttervej 74</t>
  </si>
  <si>
    <t>Bælum Varmeværks Solvarmeanlæg</t>
  </si>
  <si>
    <t>Kloster Værket</t>
  </si>
  <si>
    <t>Gråskegårdevej 4</t>
  </si>
  <si>
    <t>Fællinggaard Varmeforsyning Aps</t>
  </si>
  <si>
    <t>Ny Vestergade 72A</t>
  </si>
  <si>
    <t>Christiansø Elværk</t>
  </si>
  <si>
    <t>Christiansø 1</t>
  </si>
  <si>
    <t>Garderkasernen, Høvelte</t>
  </si>
  <si>
    <t>Høveltevej 117</t>
  </si>
  <si>
    <t>Energiselskabet v./Andelssamfundet i Hjortshøj</t>
  </si>
  <si>
    <t>Hjortshøj Møllevej 190</t>
  </si>
  <si>
    <t>Laust Eriksen</t>
  </si>
  <si>
    <t>Østergade 51</t>
  </si>
  <si>
    <t>Benløseparken Varmecentral A.m.b.a.</t>
  </si>
  <si>
    <t>Benløseparken 79</t>
  </si>
  <si>
    <t>Forskningscenter Foulum</t>
  </si>
  <si>
    <t>Blichers Alle 20</t>
  </si>
  <si>
    <t>Nørrevejens Kraftvarmeværk A.m.b.a</t>
  </si>
  <si>
    <t>Nørrevej 80</t>
  </si>
  <si>
    <t>Højer</t>
  </si>
  <si>
    <t>Lendemarke Varmeforsyning</t>
  </si>
  <si>
    <t>Kostervej 24</t>
  </si>
  <si>
    <t>Grand Total</t>
  </si>
  <si>
    <r>
      <t xml:space="preserve">Hvor meget producerer eksisterende anlæg ved konverteringsprojektets afslutning ift. produktionen i 2020? [%] 
</t>
    </r>
    <r>
      <rPr>
        <sz val="11"/>
        <color theme="1"/>
        <rFont val="Calibri"/>
        <family val="2"/>
        <scheme val="minor"/>
      </rPr>
      <t xml:space="preserve">*Bemærk at produktionen skal dække varmebehovet i konverteringsprojektområdet og varmebehovet i det eksisterende fjernvarmenet. </t>
    </r>
  </si>
  <si>
    <r>
      <t>Evt. bemærkning vedr. fremtidig drift af eksisterende anlæg</t>
    </r>
    <r>
      <rPr>
        <sz val="11"/>
        <color theme="1"/>
        <rFont val="Calibri"/>
        <family val="2"/>
        <scheme val="minor"/>
      </rPr>
      <t xml:space="preserve">
*såfremt de eksisternde anlæg i fremtiden forventes at have en lastfordeling, som er væsentlig anderledes end i 2020, angiv det her.</t>
    </r>
  </si>
  <si>
    <t>Såfremt konverteringsprojektet oprettes som et ø-net uden tilknytning til et andet fjernvarmenet, vælg (blank) fra listen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</si>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</sst>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00"/>
    <numFmt numFmtId="165" formatCode="0.0000"/>
    <numFmt numFmtId="166" formatCode="_-* #,##0_-;\-* #,##0_-;_-* &quot;-&quot;??_-;_-@_-"/>
    <numFmt numFmtId="167" formatCode="0.0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theme="4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4" applyNumberFormat="0" applyFill="0" applyAlignment="0" applyProtection="0"/>
    <xf numFmtId="0" fontId="10" fillId="0" borderId="0" applyNumberFormat="0" applyFill="0" applyBorder="0" applyAlignment="0" applyProtection="0"/>
  </cellStyleXfs>
  <cellXfs count="106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/>
    <xf numFmtId="0" fontId="3" fillId="0" borderId="0" xfId="0" applyFont="1"/>
    <xf numFmtId="49" fontId="0" fillId="0" borderId="0" xfId="0" applyNumberFormat="1"/>
    <xf numFmtId="0" fontId="4" fillId="0" borderId="0" xfId="0" applyFont="1"/>
    <xf numFmtId="0" fontId="0" fillId="0" borderId="0" xfId="0" applyBorder="1"/>
    <xf numFmtId="0" fontId="0" fillId="0" borderId="0" xfId="0" applyFill="1" applyBorder="1"/>
    <xf numFmtId="2" fontId="0" fillId="0" borderId="0" xfId="2" applyNumberFormat="1" applyFont="1" applyFill="1" applyBorder="1"/>
    <xf numFmtId="2" fontId="0" fillId="0" borderId="0" xfId="0" applyNumberFormat="1" applyFill="1" applyBorder="1"/>
    <xf numFmtId="2" fontId="3" fillId="0" borderId="0" xfId="0" applyNumberFormat="1" applyFont="1" applyFill="1" applyBorder="1"/>
    <xf numFmtId="2" fontId="0" fillId="0" borderId="0" xfId="0" applyNumberFormat="1" applyFill="1" applyBorder="1" applyAlignment="1">
      <alignment horizontal="left"/>
    </xf>
    <xf numFmtId="0" fontId="3" fillId="5" borderId="3" xfId="0" applyFont="1" applyFill="1" applyBorder="1"/>
    <xf numFmtId="9" fontId="0" fillId="5" borderId="3" xfId="3" applyFont="1" applyFill="1" applyBorder="1"/>
    <xf numFmtId="0" fontId="0" fillId="5" borderId="3" xfId="0" applyFill="1" applyBorder="1" applyAlignment="1">
      <alignment horizontal="left"/>
    </xf>
    <xf numFmtId="166" fontId="0" fillId="5" borderId="3" xfId="2" applyNumberFormat="1" applyFont="1" applyFill="1" applyBorder="1"/>
    <xf numFmtId="2" fontId="3" fillId="3" borderId="8" xfId="0" applyNumberFormat="1" applyFont="1" applyFill="1" applyBorder="1" applyAlignment="1">
      <alignment wrapText="1"/>
    </xf>
    <xf numFmtId="2" fontId="3" fillId="3" borderId="9" xfId="0" applyNumberFormat="1" applyFont="1" applyFill="1" applyBorder="1" applyAlignment="1">
      <alignment wrapText="1"/>
    </xf>
    <xf numFmtId="0" fontId="9" fillId="0" borderId="0" xfId="0" applyFont="1"/>
    <xf numFmtId="0" fontId="8" fillId="0" borderId="0" xfId="0" applyFont="1"/>
    <xf numFmtId="166" fontId="0" fillId="5" borderId="3" xfId="2" applyNumberFormat="1" applyFont="1" applyFill="1" applyBorder="1" applyAlignment="1">
      <alignment horizontal="center"/>
    </xf>
    <xf numFmtId="9" fontId="0" fillId="5" borderId="3" xfId="3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 wrapText="1"/>
    </xf>
    <xf numFmtId="2" fontId="3" fillId="3" borderId="6" xfId="0" applyNumberFormat="1" applyFont="1" applyFill="1" applyBorder="1" applyAlignment="1">
      <alignment horizontal="center" wrapText="1"/>
    </xf>
    <xf numFmtId="166" fontId="0" fillId="5" borderId="3" xfId="2" applyNumberFormat="1" applyFont="1" applyFill="1" applyBorder="1" applyAlignment="1">
      <alignment horizontal="center" vertical="top"/>
    </xf>
    <xf numFmtId="0" fontId="0" fillId="0" borderId="0" xfId="0" applyAlignment="1">
      <alignment textRotation="180"/>
    </xf>
    <xf numFmtId="167" fontId="0" fillId="0" borderId="0" xfId="0" applyNumberFormat="1"/>
    <xf numFmtId="9" fontId="0" fillId="0" borderId="0" xfId="3" applyFont="1"/>
    <xf numFmtId="164" fontId="4" fillId="0" borderId="0" xfId="0" applyNumberFormat="1" applyFont="1"/>
    <xf numFmtId="1" fontId="0" fillId="5" borderId="3" xfId="2" applyNumberFormat="1" applyFont="1" applyFill="1" applyBorder="1"/>
    <xf numFmtId="0" fontId="0" fillId="0" borderId="2" xfId="0" applyBorder="1"/>
    <xf numFmtId="0" fontId="1" fillId="0" borderId="0" xfId="1" applyFont="1" applyFill="1" applyBorder="1" applyAlignment="1"/>
    <xf numFmtId="0" fontId="0" fillId="4" borderId="3" xfId="2" applyNumberFormat="1" applyFont="1" applyFill="1" applyBorder="1" applyProtection="1">
      <protection locked="0"/>
    </xf>
    <xf numFmtId="0" fontId="0" fillId="4" borderId="3" xfId="0" applyFill="1" applyBorder="1" applyProtection="1">
      <protection locked="0"/>
    </xf>
    <xf numFmtId="166" fontId="0" fillId="4" borderId="3" xfId="2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2" fontId="3" fillId="3" borderId="7" xfId="0" applyNumberFormat="1" applyFont="1" applyFill="1" applyBorder="1" applyAlignment="1" applyProtection="1">
      <alignment wrapText="1"/>
      <protection locked="0"/>
    </xf>
    <xf numFmtId="2" fontId="3" fillId="3" borderId="0" xfId="0" applyNumberFormat="1" applyFont="1" applyFill="1" applyBorder="1" applyAlignment="1" applyProtection="1">
      <alignment wrapText="1"/>
      <protection locked="0"/>
    </xf>
    <xf numFmtId="0" fontId="0" fillId="0" borderId="0" xfId="0" pivotButton="1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4" borderId="3" xfId="0" applyFill="1" applyBorder="1" applyAlignment="1" applyProtection="1">
      <alignment wrapText="1"/>
      <protection locked="0"/>
    </xf>
    <xf numFmtId="49" fontId="0" fillId="4" borderId="3" xfId="0" applyNumberFormat="1" applyFill="1" applyBorder="1" applyAlignment="1" applyProtection="1">
      <alignment wrapText="1"/>
      <protection locked="0"/>
    </xf>
    <xf numFmtId="9" fontId="0" fillId="4" borderId="10" xfId="3" applyFont="1" applyFill="1" applyBorder="1" applyProtection="1">
      <protection locked="0"/>
    </xf>
    <xf numFmtId="166" fontId="0" fillId="5" borderId="10" xfId="2" applyNumberFormat="1" applyFont="1" applyFill="1" applyBorder="1" applyAlignment="1">
      <alignment horizontal="center"/>
    </xf>
    <xf numFmtId="166" fontId="0" fillId="6" borderId="11" xfId="2" applyNumberFormat="1" applyFont="1" applyFill="1" applyBorder="1" applyAlignment="1" applyProtection="1">
      <alignment horizontal="right"/>
      <protection locked="0"/>
    </xf>
    <xf numFmtId="0" fontId="0" fillId="0" borderId="8" xfId="0" applyBorder="1"/>
    <xf numFmtId="0" fontId="0" fillId="0" borderId="12" xfId="0" applyBorder="1"/>
    <xf numFmtId="0" fontId="8" fillId="3" borderId="3" xfId="0" applyFont="1" applyFill="1" applyBorder="1" applyAlignment="1">
      <alignment vertical="top" wrapText="1"/>
    </xf>
    <xf numFmtId="2" fontId="8" fillId="3" borderId="3" xfId="0" applyNumberFormat="1" applyFont="1" applyFill="1" applyBorder="1" applyAlignment="1">
      <alignment vertical="top" wrapText="1"/>
    </xf>
    <xf numFmtId="2" fontId="3" fillId="3" borderId="3" xfId="0" applyNumberFormat="1" applyFont="1" applyFill="1" applyBorder="1" applyAlignment="1">
      <alignment vertical="top" wrapText="1"/>
    </xf>
    <xf numFmtId="0" fontId="3" fillId="0" borderId="0" xfId="0" applyFont="1" applyProtection="1"/>
    <xf numFmtId="0" fontId="8" fillId="0" borderId="0" xfId="0" applyFont="1" applyProtection="1"/>
    <xf numFmtId="0" fontId="0" fillId="0" borderId="0" xfId="0" applyProtection="1"/>
    <xf numFmtId="0" fontId="0" fillId="0" borderId="0" xfId="0" applyFont="1" applyProtection="1"/>
    <xf numFmtId="166" fontId="0" fillId="5" borderId="3" xfId="2" applyNumberFormat="1" applyFont="1" applyFill="1" applyBorder="1" applyAlignment="1">
      <alignment horizontal="left" vertical="top"/>
    </xf>
    <xf numFmtId="0" fontId="9" fillId="0" borderId="0" xfId="0" applyFont="1" applyAlignment="1"/>
    <xf numFmtId="0" fontId="3" fillId="0" borderId="10" xfId="0" applyFont="1" applyBorder="1"/>
    <xf numFmtId="0" fontId="0" fillId="0" borderId="10" xfId="0" applyBorder="1"/>
    <xf numFmtId="0" fontId="7" fillId="0" borderId="0" xfId="4" applyBorder="1"/>
    <xf numFmtId="2" fontId="3" fillId="3" borderId="10" xfId="0" applyNumberFormat="1" applyFont="1" applyFill="1" applyBorder="1" applyAlignment="1">
      <alignment horizontal="left" wrapText="1"/>
    </xf>
    <xf numFmtId="2" fontId="3" fillId="3" borderId="10" xfId="0" applyNumberFormat="1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left"/>
    </xf>
    <xf numFmtId="2" fontId="3" fillId="3" borderId="10" xfId="0" applyNumberFormat="1" applyFont="1" applyFill="1" applyBorder="1" applyAlignment="1">
      <alignment horizontal="center" wrapText="1"/>
    </xf>
    <xf numFmtId="2" fontId="3" fillId="3" borderId="10" xfId="0" applyNumberFormat="1" applyFont="1" applyFill="1" applyBorder="1" applyAlignment="1">
      <alignment wrapText="1"/>
    </xf>
    <xf numFmtId="0" fontId="3" fillId="3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wrapText="1"/>
    </xf>
    <xf numFmtId="0" fontId="7" fillId="0" borderId="4" xfId="4"/>
    <xf numFmtId="166" fontId="0" fillId="0" borderId="0" xfId="0" applyNumberFormat="1"/>
    <xf numFmtId="0" fontId="0" fillId="7" borderId="0" xfId="0" applyFill="1"/>
    <xf numFmtId="0" fontId="10" fillId="0" borderId="0" xfId="5" applyAlignment="1">
      <alignment vertical="center"/>
    </xf>
    <xf numFmtId="0" fontId="11" fillId="13" borderId="16" xfId="0" applyFont="1" applyFill="1" applyBorder="1"/>
    <xf numFmtId="0" fontId="11" fillId="9" borderId="7" xfId="0" applyFont="1" applyFill="1" applyBorder="1" applyAlignment="1">
      <alignment textRotation="180"/>
    </xf>
    <xf numFmtId="0" fontId="11" fillId="9" borderId="7" xfId="0" applyFont="1" applyFill="1" applyBorder="1" applyAlignment="1">
      <alignment textRotation="180" wrapText="1"/>
    </xf>
    <xf numFmtId="0" fontId="11" fillId="10" borderId="7" xfId="0" applyFont="1" applyFill="1" applyBorder="1" applyAlignment="1">
      <alignment textRotation="180"/>
    </xf>
    <xf numFmtId="0" fontId="11" fillId="10" borderId="7" xfId="0" applyFont="1" applyFill="1" applyBorder="1" applyAlignment="1">
      <alignment textRotation="180" wrapText="1"/>
    </xf>
    <xf numFmtId="0" fontId="11" fillId="13" borderId="15" xfId="0" applyFont="1" applyFill="1" applyBorder="1" applyAlignment="1">
      <alignment textRotation="180"/>
    </xf>
    <xf numFmtId="0" fontId="11" fillId="13" borderId="7" xfId="0" applyFont="1" applyFill="1" applyBorder="1" applyAlignment="1">
      <alignment textRotation="180"/>
    </xf>
    <xf numFmtId="0" fontId="11" fillId="13" borderId="7" xfId="0" applyFont="1" applyFill="1" applyBorder="1" applyAlignment="1">
      <alignment textRotation="180" wrapText="1"/>
    </xf>
    <xf numFmtId="0" fontId="11" fillId="6" borderId="15" xfId="0" applyFont="1" applyFill="1" applyBorder="1" applyAlignment="1">
      <alignment textRotation="180" wrapText="1"/>
    </xf>
    <xf numFmtId="0" fontId="11" fillId="6" borderId="7" xfId="0" applyFont="1" applyFill="1" applyBorder="1" applyAlignment="1">
      <alignment textRotation="180" wrapText="1"/>
    </xf>
    <xf numFmtId="0" fontId="11" fillId="11" borderId="15" xfId="0" applyFont="1" applyFill="1" applyBorder="1" applyAlignment="1">
      <alignment textRotation="180" wrapText="1"/>
    </xf>
    <xf numFmtId="0" fontId="11" fillId="11" borderId="7" xfId="0" applyFont="1" applyFill="1" applyBorder="1" applyAlignment="1">
      <alignment textRotation="180" wrapText="1"/>
    </xf>
    <xf numFmtId="0" fontId="11" fillId="12" borderId="15" xfId="0" applyFont="1" applyFill="1" applyBorder="1" applyAlignment="1">
      <alignment textRotation="180" wrapText="1"/>
    </xf>
    <xf numFmtId="0" fontId="11" fillId="12" borderId="7" xfId="0" applyFont="1" applyFill="1" applyBorder="1" applyAlignment="1">
      <alignment textRotation="180" wrapText="1"/>
    </xf>
    <xf numFmtId="0" fontId="11" fillId="12" borderId="17" xfId="0" applyFont="1" applyFill="1" applyBorder="1" applyAlignment="1">
      <alignment textRotation="180" wrapText="1"/>
    </xf>
    <xf numFmtId="0" fontId="0" fillId="8" borderId="16" xfId="0" applyFont="1" applyFill="1" applyBorder="1"/>
    <xf numFmtId="164" fontId="0" fillId="8" borderId="16" xfId="0" applyNumberFormat="1" applyFont="1" applyFill="1" applyBorder="1"/>
    <xf numFmtId="2" fontId="0" fillId="8" borderId="16" xfId="0" applyNumberFormat="1" applyFont="1" applyFill="1" applyBorder="1"/>
    <xf numFmtId="0" fontId="0" fillId="0" borderId="16" xfId="0" applyFont="1" applyBorder="1"/>
    <xf numFmtId="164" fontId="0" fillId="0" borderId="16" xfId="0" applyNumberFormat="1" applyFont="1" applyBorder="1"/>
    <xf numFmtId="2" fontId="0" fillId="0" borderId="16" xfId="0" applyNumberFormat="1" applyFont="1" applyBorder="1"/>
    <xf numFmtId="2" fontId="0" fillId="0" borderId="18" xfId="0" applyNumberFormat="1" applyFont="1" applyBorder="1"/>
    <xf numFmtId="2" fontId="0" fillId="8" borderId="18" xfId="0" applyNumberFormat="1" applyFont="1" applyFill="1" applyBorder="1"/>
    <xf numFmtId="2" fontId="3" fillId="3" borderId="10" xfId="0" applyNumberFormat="1" applyFont="1" applyFill="1" applyBorder="1" applyAlignment="1">
      <alignment horizontal="center" vertical="top" wrapText="1"/>
    </xf>
    <xf numFmtId="43" fontId="0" fillId="5" borderId="3" xfId="2" applyNumberFormat="1" applyFont="1" applyFill="1" applyBorder="1" applyAlignment="1">
      <alignment horizontal="center" vertical="top"/>
    </xf>
    <xf numFmtId="0" fontId="11" fillId="13" borderId="0" xfId="0" applyFont="1" applyFill="1" applyBorder="1"/>
    <xf numFmtId="2" fontId="6" fillId="0" borderId="0" xfId="0" applyNumberFormat="1" applyFont="1" applyFill="1" applyBorder="1" applyAlignment="1">
      <alignment horizontal="center" wrapText="1"/>
    </xf>
    <xf numFmtId="49" fontId="0" fillId="4" borderId="13" xfId="3" applyNumberFormat="1" applyFont="1" applyFill="1" applyBorder="1" applyAlignment="1" applyProtection="1">
      <alignment horizontal="center" wrapText="1"/>
      <protection locked="0"/>
    </xf>
    <xf numFmtId="49" fontId="0" fillId="4" borderId="19" xfId="3" applyNumberFormat="1" applyFont="1" applyFill="1" applyBorder="1" applyAlignment="1" applyProtection="1">
      <alignment horizontal="center" wrapText="1"/>
      <protection locked="0"/>
    </xf>
    <xf numFmtId="49" fontId="0" fillId="4" borderId="14" xfId="3" applyNumberFormat="1" applyFont="1" applyFill="1" applyBorder="1" applyAlignment="1" applyProtection="1">
      <alignment horizontal="center" wrapText="1"/>
      <protection locked="0"/>
    </xf>
    <xf numFmtId="0" fontId="0" fillId="5" borderId="13" xfId="0" applyFont="1" applyFill="1" applyBorder="1" applyAlignment="1">
      <alignment horizontal="center"/>
    </xf>
    <xf numFmtId="0" fontId="0" fillId="5" borderId="14" xfId="0" applyFont="1" applyFill="1" applyBorder="1" applyAlignment="1">
      <alignment horizontal="center"/>
    </xf>
  </cellXfs>
  <cellStyles count="6">
    <cellStyle name="Comma" xfId="2" builtinId="3"/>
    <cellStyle name="Heading 1" xfId="4" builtinId="16"/>
    <cellStyle name="Hyperlink" xfId="5" builtinId="8"/>
    <cellStyle name="Normal" xfId="0" builtinId="0"/>
    <cellStyle name="Normal_Ark1" xfId="1"/>
    <cellStyle name="Percent" xfId="3" builtinId="5"/>
  </cellStyles>
  <dxfs count="91"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0.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57152</xdr:colOff>
      <xdr:row>0</xdr:row>
      <xdr:rowOff>0</xdr:rowOff>
    </xdr:from>
    <xdr:to>
      <xdr:col>1</xdr:col>
      <xdr:colOff>1666876</xdr:colOff>
      <xdr:row>18</xdr:row>
      <xdr:rowOff>108856</xdr:rowOff>
    </xdr:to>
    <xdr:sp macro="" textlink="">
      <xdr:nvSpPr>
        <xdr:cNvPr id="5" name="Tekstfelt 4"/>
        <xdr:cNvSpPr txBox="1"/>
      </xdr:nvSpPr>
      <xdr:spPr>
        <a:xfrm>
          <a:off x="57152" y="0"/>
          <a:ext cx="3147331" cy="5429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="1"/>
            <a:t>Vejledning</a:t>
          </a:r>
        </a:p>
        <a:p>
          <a:r>
            <a:rPr lang="da-DK" sz="1100" b="0"/>
            <a:t>Udfyld tabel</a:t>
          </a:r>
          <a:r>
            <a:rPr lang="da-DK" sz="1100" b="0" baseline="0"/>
            <a:t> 1</a:t>
          </a:r>
          <a:r>
            <a:rPr lang="da-DK" sz="1100" b="0"/>
            <a:t> 'Planlagte produktionsanlæg som sættes i drift inden konverteringsprojektets afslutning</a:t>
          </a:r>
          <a:r>
            <a:rPr lang="da-DK" sz="1100" b="0" baseline="0"/>
            <a:t>'. </a:t>
          </a:r>
        </a:p>
        <a:p>
          <a:endParaRPr lang="da-DK" sz="1100" b="0" baseline="0"/>
        </a:p>
        <a:p>
          <a:r>
            <a:rPr lang="da-DK" sz="1100" b="0" baseline="0"/>
            <a:t>Såfremt hele varmeleverancen til konverteringsprojektet kommer fra eksisterende anlæg i allerede eksisterende fjernvarmenet, så hop direkte til tabel 2.</a:t>
          </a:r>
        </a:p>
        <a:p>
          <a:endParaRPr lang="da-DK" sz="1100" b="0" baseline="0"/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Udfyld tabel 2 'Varmelevarance fra det tilknyttede fjernvarmenet' med oplysinger om den forventede årlige varmeleverance fra det tilknyttede fjernvarmenet. </a:t>
          </a: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om du opfylder støttebetingelsen om energieffektiv fjernvarme i celle E34.</a:t>
          </a:r>
          <a:endParaRPr lang="da-DK" sz="1100" b="0" baseline="0"/>
        </a:p>
        <a:p>
          <a:endParaRPr lang="da-DK" sz="1100" b="0" baseline="0"/>
        </a:p>
        <a:p>
          <a:r>
            <a:rPr lang="da-DK" sz="1100" b="0" baseline="0"/>
            <a:t>I hver tabel står en hjælpetekst, der guider dig med at udfylde kolonnerne og rækkerne. Oplysningerne der efterspørges er de samme som efterspørges, når du opretter nye anlæg i forbindelse med indberetninger til Energiproducenttællingen. Har du generelle spørgsmål til, hvordan du udfylder arket, så skriv til fjernvarmepuljen@ens.dk. </a:t>
          </a:r>
        </a:p>
        <a:p>
          <a:endParaRPr lang="da-DK" sz="1100" b="0" baseline="0"/>
        </a:p>
        <a:p>
          <a:r>
            <a:rPr lang="da-DK" sz="1100" b="0" baseline="0"/>
            <a:t>Denne skabelon bygger på data fra Energiproducenttællingen. Har du specifikke spørgsmål til formularerne i skabelonerne og data om energiproducenttællingen, så kan du kontakte energidata@ens.dk. </a:t>
          </a:r>
          <a:endParaRPr lang="da-DK" sz="1100" b="0"/>
        </a:p>
        <a:p>
          <a:endParaRPr lang="da-DK">
            <a:effectLst/>
          </a:endParaRPr>
        </a:p>
        <a:p>
          <a:endParaRPr lang="da-DK" sz="1100" b="0" baseline="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050433\Desktop\Kopi%20af%20Udkast_Energieffektiv_fjernvarme_skabelon_041220_ks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Sjøstrann Jørgensen" refreshedDate="44133.553796990738" missingItemsLimit="0" createdVersion="6" refreshedVersion="6" minRefreshableVersion="3" recordCount="8651">
  <cacheSource type="worksheet">
    <worksheetSource ref="A1:BH1048576" sheet="EPT" r:id="rId2"/>
  </cacheSource>
  <cacheFields count="62">
    <cacheField name="Selskab_ID" numFmtId="0">
      <sharedItems containsString="0" containsBlank="1" containsNumber="1" containsInteger="1" minValue="1" maxValue="2369"/>
    </cacheField>
    <cacheField name="Vaerk_ID" numFmtId="0">
      <sharedItems containsString="0" containsBlank="1" containsNumber="1" containsInteger="1" minValue="1" maxValue="2384" count="1315">
        <n v="178"/>
        <n v="60"/>
        <n v="2071"/>
        <n v="61"/>
        <n v="62"/>
        <n v="2048"/>
        <n v="63"/>
        <n v="1830"/>
        <n v="53"/>
        <n v="54"/>
        <n v="55"/>
        <n v="56"/>
        <n v="58"/>
        <n v="1831"/>
        <n v="1832"/>
        <n v="1888"/>
        <n v="1889"/>
        <n v="934"/>
        <n v="70"/>
        <n v="73"/>
        <n v="74"/>
        <n v="121"/>
        <n v="646"/>
        <n v="1351"/>
        <n v="1551"/>
        <n v="1917"/>
        <n v="2192"/>
        <n v="78"/>
        <n v="1003"/>
        <n v="79"/>
        <n v="82"/>
        <n v="1833"/>
        <n v="84"/>
        <n v="85"/>
        <n v="2199"/>
        <n v="87"/>
        <n v="89"/>
        <n v="90"/>
        <n v="93"/>
        <n v="1678"/>
        <n v="2214"/>
        <n v="2215"/>
        <n v="2216"/>
        <n v="2217"/>
        <n v="2218"/>
        <n v="102"/>
        <n v="103"/>
        <n v="104"/>
        <n v="105"/>
        <n v="106"/>
        <n v="107"/>
        <n v="110"/>
        <n v="111"/>
        <n v="2196"/>
        <n v="112"/>
        <n v="1935"/>
        <n v="1733"/>
        <n v="114"/>
        <n v="115"/>
        <n v="116"/>
        <n v="1737"/>
        <n v="118"/>
        <n v="120"/>
        <n v="127"/>
        <n v="129"/>
        <n v="937"/>
        <n v="132"/>
        <n v="133"/>
        <n v="1837"/>
        <n v="1235"/>
        <n v="135"/>
        <n v="136"/>
        <n v="950"/>
        <n v="137"/>
        <n v="138"/>
        <n v="141"/>
        <n v="142"/>
        <n v="143"/>
        <n v="2142"/>
        <n v="144"/>
        <n v="147"/>
        <n v="1057"/>
        <n v="149"/>
        <n v="152"/>
        <n v="939"/>
        <n v="940"/>
        <n v="941"/>
        <n v="2224"/>
        <n v="154"/>
        <n v="155"/>
        <n v="988"/>
        <n v="1077"/>
        <n v="2230"/>
        <n v="1346"/>
        <n v="158"/>
        <n v="159"/>
        <n v="160"/>
        <n v="276"/>
        <n v="1423"/>
        <n v="161"/>
        <n v="162"/>
        <n v="2286"/>
        <n v="637"/>
        <n v="163"/>
        <n v="689"/>
        <n v="164"/>
        <n v="165"/>
        <n v="524"/>
        <n v="2001"/>
        <n v="2200"/>
        <n v="167"/>
        <n v="169"/>
        <n v="170"/>
        <n v="171"/>
        <n v="1410"/>
        <n v="2193"/>
        <n v="172"/>
        <n v="989"/>
        <n v="173"/>
        <n v="174"/>
        <n v="175"/>
        <n v="176"/>
        <n v="2273"/>
        <n v="179"/>
        <n v="131"/>
        <n v="145"/>
        <n v="182"/>
        <n v="183"/>
        <n v="1265"/>
        <n v="2241"/>
        <n v="184"/>
        <n v="2336"/>
        <n v="185"/>
        <n v="1067"/>
        <n v="188"/>
        <n v="2280"/>
        <n v="2281"/>
        <n v="2282"/>
        <n v="2325"/>
        <n v="189"/>
        <n v="192"/>
        <n v="193"/>
        <n v="194"/>
        <n v="195"/>
        <n v="196"/>
        <n v="197"/>
        <n v="198"/>
        <n v="199"/>
        <n v="202"/>
        <n v="663"/>
        <n v="1044"/>
        <n v="1241"/>
        <n v="1243"/>
        <n v="1244"/>
        <n v="1553"/>
        <n v="1642"/>
        <n v="2008"/>
        <n v="207"/>
        <n v="312"/>
        <n v="2300"/>
        <n v="208"/>
        <n v="209"/>
        <n v="210"/>
        <n v="211"/>
        <n v="212"/>
        <n v="213"/>
        <n v="214"/>
        <n v="215"/>
        <n v="2027"/>
        <n v="1841"/>
        <n v="216"/>
        <n v="217"/>
        <n v="218"/>
        <n v="219"/>
        <n v="220"/>
        <n v="221"/>
        <n v="222"/>
        <n v="223"/>
        <n v="1648"/>
        <n v="1908"/>
        <n v="224"/>
        <n v="2284"/>
        <n v="226"/>
        <n v="80"/>
        <n v="227"/>
        <n v="228"/>
        <n v="1443"/>
        <n v="2249"/>
        <n v="229"/>
        <n v="230"/>
        <n v="273"/>
        <n v="232"/>
        <n v="2066"/>
        <n v="1064"/>
        <n v="991"/>
        <n v="2251"/>
        <n v="235"/>
        <n v="236"/>
        <n v="2075"/>
        <n v="2076"/>
        <n v="2154"/>
        <n v="2185"/>
        <n v="2303"/>
        <n v="237"/>
        <n v="2073"/>
        <n v="238"/>
        <n v="240"/>
        <n v="244"/>
        <n v="245"/>
        <n v="246"/>
        <n v="2030"/>
        <n v="2195"/>
        <n v="247"/>
        <n v="1111"/>
        <n v="2132"/>
        <n v="945"/>
        <n v="249"/>
        <n v="250"/>
        <n v="1083"/>
        <n v="1440"/>
        <n v="1475"/>
        <n v="2020"/>
        <n v="2128"/>
        <n v="254"/>
        <n v="255"/>
        <n v="381"/>
        <n v="1847"/>
        <n v="1848"/>
        <n v="1918"/>
        <n v="260"/>
        <n v="261"/>
        <n v="1015"/>
        <n v="1321"/>
        <n v="1446"/>
        <n v="2202"/>
        <n v="2203"/>
        <n v="265"/>
        <n v="267"/>
        <n v="2040"/>
        <n v="268"/>
        <n v="284"/>
        <n v="285"/>
        <n v="1857"/>
        <n v="2223"/>
        <n v="296"/>
        <n v="297"/>
        <n v="298"/>
        <n v="299"/>
        <n v="1286"/>
        <n v="300"/>
        <n v="307"/>
        <n v="309"/>
        <n v="310"/>
        <n v="311"/>
        <n v="324"/>
        <n v="2264"/>
        <n v="325"/>
        <n v="1972"/>
        <n v="329"/>
        <n v="334"/>
        <n v="1826"/>
        <n v="337"/>
        <n v="2302"/>
        <n v="338"/>
        <n v="339"/>
        <n v="676"/>
        <n v="1366"/>
        <n v="2339"/>
        <n v="344"/>
        <n v="2258"/>
        <n v="346"/>
        <n v="418"/>
        <n v="2211"/>
        <n v="518"/>
        <n v="2231"/>
        <n v="349"/>
        <n v="350"/>
        <n v="1400"/>
        <n v="2144"/>
        <n v="2160"/>
        <n v="351"/>
        <n v="352"/>
        <n v="354"/>
        <n v="356"/>
        <n v="357"/>
        <n v="358"/>
        <n v="359"/>
        <n v="262"/>
        <n v="365"/>
        <n v="366"/>
        <n v="367"/>
        <n v="368"/>
        <n v="694"/>
        <n v="952"/>
        <n v="1195"/>
        <n v="2371"/>
        <n v="372"/>
        <n v="2301"/>
        <n v="373"/>
        <n v="374"/>
        <n v="375"/>
        <n v="376"/>
        <n v="377"/>
        <n v="2133"/>
        <n v="378"/>
        <n v="589"/>
        <n v="1968"/>
        <n v="2317"/>
        <n v="379"/>
        <n v="380"/>
        <n v="1065"/>
        <n v="382"/>
        <n v="996"/>
        <n v="384"/>
        <n v="386"/>
        <n v="387"/>
        <n v="383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1239"/>
        <n v="1755"/>
        <n v="408"/>
        <n v="414"/>
        <n v="257"/>
        <n v="415"/>
        <n v="416"/>
        <n v="960"/>
        <n v="1490"/>
        <n v="419"/>
        <n v="420"/>
        <n v="422"/>
        <n v="423"/>
        <n v="290"/>
        <n v="425"/>
        <n v="702"/>
        <n v="2373"/>
        <n v="434"/>
        <n v="252"/>
        <n v="435"/>
        <n v="539"/>
        <n v="1884"/>
        <n v="436"/>
        <n v="965"/>
        <n v="1885"/>
        <n v="437"/>
        <n v="439"/>
        <n v="440"/>
        <n v="441"/>
        <n v="444"/>
        <n v="445"/>
        <n v="446"/>
        <n v="447"/>
        <n v="2289"/>
        <n v="967"/>
        <n v="449"/>
        <n v="2140"/>
        <n v="451"/>
        <n v="457"/>
        <n v="458"/>
        <n v="979"/>
        <n v="459"/>
        <n v="1449"/>
        <n v="460"/>
        <n v="241"/>
        <n v="242"/>
        <n v="461"/>
        <n v="462"/>
        <n v="968"/>
        <n v="463"/>
        <n v="464"/>
        <n v="465"/>
        <n v="291"/>
        <n v="1997"/>
        <n v="1383"/>
        <n v="470"/>
        <n v="471"/>
        <n v="2292"/>
        <n v="472"/>
        <n v="473"/>
        <n v="279"/>
        <n v="326"/>
        <n v="327"/>
        <n v="475"/>
        <n v="476"/>
        <n v="477"/>
        <n v="478"/>
        <n v="2204"/>
        <n v="1068"/>
        <n v="480"/>
        <n v="481"/>
        <n v="2324"/>
        <n v="487"/>
        <n v="488"/>
        <n v="489"/>
        <n v="1964"/>
        <n v="490"/>
        <n v="1871"/>
        <n v="491"/>
        <n v="997"/>
        <n v="231"/>
        <n v="493"/>
        <n v="494"/>
        <n v="495"/>
        <n v="496"/>
        <n v="497"/>
        <n v="2029"/>
        <n v="499"/>
        <n v="502"/>
        <n v="503"/>
        <n v="504"/>
        <n v="505"/>
        <n v="506"/>
        <n v="1959"/>
        <n v="1409"/>
        <n v="1825"/>
        <n v="509"/>
        <n v="511"/>
        <n v="512"/>
        <n v="514"/>
        <n v="515"/>
        <n v="2057"/>
        <n v="2157"/>
        <n v="2158"/>
        <n v="2240"/>
        <n v="516"/>
        <n v="525"/>
        <n v="526"/>
        <n v="529"/>
        <n v="681"/>
        <n v="682"/>
        <n v="530"/>
        <n v="531"/>
        <n v="532"/>
        <n v="533"/>
        <n v="534"/>
        <n v="2293"/>
        <n v="535"/>
        <n v="536"/>
        <n v="543"/>
        <n v="545"/>
        <n v="1352"/>
        <n v="2272"/>
        <n v="547"/>
        <n v="2043"/>
        <n v="548"/>
        <n v="549"/>
        <n v="550"/>
        <n v="551"/>
        <n v="554"/>
        <n v="555"/>
        <n v="558"/>
        <n v="559"/>
        <n v="1970"/>
        <n v="736"/>
        <n v="970"/>
        <n v="561"/>
        <n v="562"/>
        <n v="564"/>
        <n v="567"/>
        <n v="677"/>
        <n v="569"/>
        <n v="667"/>
        <n v="570"/>
        <n v="571"/>
        <n v="2108"/>
        <n v="574"/>
        <n v="2229"/>
        <n v="575"/>
        <n v="443"/>
        <n v="577"/>
        <n v="578"/>
        <n v="579"/>
        <n v="580"/>
        <n v="581"/>
        <n v="998"/>
        <n v="1246"/>
        <n v="2232"/>
        <n v="2233"/>
        <n v="119"/>
        <n v="258"/>
        <n v="590"/>
        <n v="591"/>
        <n v="595"/>
        <n v="597"/>
        <n v="598"/>
        <n v="601"/>
        <n v="604"/>
        <n v="607"/>
        <n v="608"/>
        <n v="611"/>
        <n v="613"/>
        <n v="620"/>
        <n v="632"/>
        <n v="936"/>
        <n v="975"/>
        <n v="976"/>
        <n v="1683"/>
        <n v="1684"/>
        <n v="2003"/>
        <n v="2004"/>
        <n v="2005"/>
        <n v="2039"/>
        <n v="2296"/>
        <n v="2297"/>
        <n v="2298"/>
        <n v="621"/>
        <n v="622"/>
        <n v="1557"/>
        <n v="624"/>
        <n v="1933"/>
        <n v="625"/>
        <n v="626"/>
        <n v="627"/>
        <n v="2335"/>
        <n v="486"/>
        <n v="629"/>
        <n v="630"/>
        <n v="634"/>
        <n v="640"/>
        <n v="641"/>
        <n v="648"/>
        <n v="649"/>
        <n v="651"/>
        <n v="656"/>
        <n v="657"/>
        <n v="658"/>
        <n v="661"/>
        <n v="664"/>
        <n v="668"/>
        <n v="1827"/>
        <n v="674"/>
        <n v="675"/>
        <n v="678"/>
        <n v="679"/>
        <n v="680"/>
        <n v="1263"/>
        <n v="1478"/>
        <n v="1486"/>
        <n v="1497"/>
        <n v="1535"/>
        <n v="1577"/>
        <n v="1645"/>
        <n v="1646"/>
        <n v="683"/>
        <n v="684"/>
        <n v="685"/>
        <n v="687"/>
        <n v="699"/>
        <n v="1679"/>
        <n v="1767"/>
        <n v="1769"/>
        <n v="1137"/>
        <n v="293"/>
        <n v="294"/>
        <n v="295"/>
        <n v="1069"/>
        <n v="1371"/>
        <n v="1836"/>
        <n v="1138"/>
        <n v="1139"/>
        <n v="313"/>
        <n v="314"/>
        <n v="315"/>
        <n v="316"/>
        <n v="317"/>
        <n v="320"/>
        <n v="321"/>
        <n v="322"/>
        <n v="343"/>
        <n v="1632"/>
        <n v="1633"/>
        <n v="1634"/>
        <n v="1635"/>
        <n v="1636"/>
        <n v="1965"/>
        <n v="2031"/>
        <n v="2032"/>
        <n v="2033"/>
        <n v="2034"/>
        <n v="2035"/>
        <n v="2319"/>
        <n v="2320"/>
        <n v="2321"/>
        <n v="2322"/>
        <n v="2323"/>
        <n v="1143"/>
        <n v="482"/>
        <n v="483"/>
        <n v="484"/>
        <n v="485"/>
        <n v="815"/>
        <n v="1059"/>
        <n v="1441"/>
        <n v="1442"/>
        <n v="703"/>
        <n v="705"/>
        <n v="706"/>
        <n v="707"/>
        <n v="708"/>
        <n v="709"/>
        <n v="710"/>
        <n v="2285"/>
        <n v="1046"/>
        <n v="713"/>
        <n v="715"/>
        <n v="716"/>
        <n v="717"/>
        <n v="718"/>
        <n v="720"/>
        <n v="721"/>
        <n v="722"/>
        <n v="1047"/>
        <n v="1043"/>
        <n v="723"/>
        <n v="724"/>
        <n v="726"/>
        <n v="728"/>
        <n v="39"/>
        <n v="1674"/>
        <n v="730"/>
        <n v="731"/>
        <n v="732"/>
        <n v="733"/>
        <n v="500"/>
        <n v="740"/>
        <n v="744"/>
        <n v="754"/>
        <n v="760"/>
        <n v="779"/>
        <n v="784"/>
        <n v="786"/>
        <n v="787"/>
        <n v="788"/>
        <n v="1051"/>
        <n v="1053"/>
        <n v="1054"/>
        <n v="830"/>
        <n v="1647"/>
        <n v="2213"/>
        <n v="820"/>
        <n v="846"/>
        <n v="852"/>
        <n v="1036"/>
        <n v="1087"/>
        <n v="1231"/>
        <n v="921"/>
        <n v="1742"/>
        <n v="928"/>
        <n v="1472"/>
        <n v="929"/>
        <n v="1074"/>
        <n v="1075"/>
        <n v="1076"/>
        <n v="823"/>
        <n v="966"/>
        <n v="2146"/>
        <n v="1006"/>
        <n v="1989"/>
        <n v="1063"/>
        <n v="1073"/>
        <n v="1078"/>
        <n v="1079"/>
        <n v="1081"/>
        <n v="1084"/>
        <n v="1085"/>
        <n v="1088"/>
        <n v="1090"/>
        <n v="1092"/>
        <n v="1098"/>
        <n v="1094"/>
        <n v="1096"/>
        <n v="1099"/>
        <n v="1104"/>
        <n v="1105"/>
        <n v="1110"/>
        <n v="1112"/>
        <n v="1116"/>
        <n v="1233"/>
        <n v="1124"/>
        <n v="1155"/>
        <n v="1161"/>
        <n v="1171"/>
        <n v="1179"/>
        <n v="1177"/>
        <n v="1178"/>
        <n v="1173"/>
        <n v="1174"/>
        <n v="1176"/>
        <n v="2148"/>
        <n v="1202"/>
        <n v="1213"/>
        <n v="1214"/>
        <n v="1215"/>
        <n v="1217"/>
        <n v="1434"/>
        <n v="1268"/>
        <n v="1276"/>
        <n v="1280"/>
        <n v="1282"/>
        <n v="1283"/>
        <n v="1289"/>
        <n v="1295"/>
        <n v="1615"/>
        <n v="1298"/>
        <n v="1300"/>
        <n v="1302"/>
        <n v="1304"/>
        <n v="1322"/>
        <n v="2151"/>
        <n v="1328"/>
        <n v="1348"/>
        <n v="253"/>
        <n v="263"/>
        <n v="1345"/>
        <n v="1354"/>
        <n v="1365"/>
        <n v="1369"/>
        <n v="1411"/>
        <n v="1372"/>
        <n v="1318"/>
        <n v="1373"/>
        <n v="1375"/>
        <n v="1376"/>
        <n v="1381"/>
        <n v="1389"/>
        <n v="1395"/>
        <n v="1396"/>
        <n v="1398"/>
        <n v="1408"/>
        <n v="2326"/>
        <n v="1417"/>
        <n v="1437"/>
        <n v="1438"/>
        <n v="1439"/>
        <n v="1932"/>
        <n v="1459"/>
        <n v="1465"/>
        <n v="1469"/>
        <n v="1473"/>
        <n v="1474"/>
        <n v="2050"/>
        <n v="753"/>
        <n v="1501"/>
        <n v="1503"/>
        <n v="1504"/>
        <n v="1506"/>
        <n v="2021"/>
        <n v="1507"/>
        <n v="1510"/>
        <n v="1511"/>
        <n v="1512"/>
        <n v="1513"/>
        <n v="1517"/>
        <n v="1518"/>
        <n v="1519"/>
        <n v="1525"/>
        <n v="1526"/>
        <n v="1527"/>
        <n v="1530"/>
        <n v="1536"/>
        <n v="1575"/>
        <n v="1576"/>
        <n v="1620"/>
        <n v="1990"/>
        <n v="2019"/>
        <n v="1544"/>
        <n v="1548"/>
        <n v="1550"/>
        <n v="1554"/>
        <n v="1565"/>
        <n v="1568"/>
        <n v="1323"/>
        <n v="2136"/>
        <n v="1140"/>
        <n v="1014"/>
        <n v="289"/>
        <n v="926"/>
        <n v="1091"/>
        <n v="1101"/>
        <n v="1102"/>
        <n v="2305"/>
        <n v="1582"/>
        <n v="75"/>
        <n v="1705"/>
        <n v="1829"/>
        <n v="1580"/>
        <n v="1583"/>
        <n v="1585"/>
        <n v="1587"/>
        <n v="1588"/>
        <n v="1592"/>
        <n v="1593"/>
        <n v="1045"/>
        <n v="1210"/>
        <n v="1598"/>
        <n v="1612"/>
        <n v="1617"/>
        <n v="1608"/>
        <n v="1609"/>
        <n v="1623"/>
        <n v="1627"/>
        <n v="1625"/>
        <n v="1622"/>
        <n v="1614"/>
        <n v="1621"/>
        <n v="1649"/>
        <n v="318"/>
        <n v="1658"/>
        <n v="1660"/>
        <n v="1662"/>
        <n v="1665"/>
        <n v="2191"/>
        <n v="1766"/>
        <n v="1752"/>
        <n v="783"/>
        <n v="1736"/>
        <n v="1772"/>
        <n v="1828"/>
        <n v="992"/>
        <n v="994"/>
        <n v="995"/>
        <n v="1859"/>
        <n v="1860"/>
        <n v="1862"/>
        <n v="1863"/>
        <n v="1835"/>
        <n v="1872"/>
        <n v="1891"/>
        <n v="1934"/>
        <n v="1940"/>
        <n v="1952"/>
        <n v="1993"/>
        <n v="2014"/>
        <n v="1898"/>
        <n v="1883"/>
        <n v="1904"/>
        <n v="1920"/>
        <n v="1109"/>
        <n v="124"/>
        <n v="275"/>
        <n v="341"/>
        <n v="780"/>
        <n v="811"/>
        <n v="814"/>
        <n v="821"/>
        <n v="822"/>
        <n v="826"/>
        <n v="831"/>
        <n v="832"/>
        <n v="847"/>
        <n v="849"/>
        <n v="872"/>
        <n v="875"/>
        <n v="893"/>
        <n v="898"/>
        <n v="903"/>
        <n v="905"/>
        <n v="909"/>
        <n v="910"/>
        <n v="911"/>
        <n v="912"/>
        <n v="913"/>
        <n v="918"/>
        <n v="1020"/>
        <n v="1024"/>
        <n v="1049"/>
        <n v="1306"/>
        <n v="1307"/>
        <n v="1309"/>
        <n v="1310"/>
        <n v="1311"/>
        <n v="1358"/>
        <n v="1360"/>
        <n v="1487"/>
        <n v="1603"/>
        <n v="1675"/>
        <n v="1362"/>
        <n v="1921"/>
        <n v="1922"/>
        <n v="1924"/>
        <n v="1929"/>
        <n v="2060"/>
        <n v="122"/>
        <n v="123"/>
        <n v="635"/>
        <n v="2279"/>
        <n v="1492"/>
        <n v="1946"/>
        <n v="1948"/>
        <n v="1949"/>
        <n v="1950"/>
        <n v="978"/>
        <n v="1355"/>
        <n v="1963"/>
        <n v="1966"/>
        <n v="1969"/>
        <n v="1973"/>
        <n v="1115"/>
        <n v="1407"/>
        <n v="2056"/>
        <n v="1978"/>
        <n v="840"/>
        <n v="1005"/>
        <n v="1991"/>
        <n v="1992"/>
        <n v="1211"/>
        <n v="1435"/>
        <n v="452"/>
        <n v="453"/>
        <n v="454"/>
        <n v="1042"/>
        <n v="2184"/>
        <n v="2291"/>
        <n v="931"/>
        <n v="203"/>
        <n v="204"/>
        <n v="205"/>
        <n v="206"/>
        <n v="1937"/>
        <n v="2059"/>
        <n v="2159"/>
        <n v="333"/>
        <n v="1149"/>
        <n v="91"/>
        <n v="342"/>
        <n v="639"/>
        <n v="2063"/>
        <n v="2064"/>
        <n v="2074"/>
        <n v="2186"/>
        <n v="2010"/>
        <n v="2012"/>
        <n v="2015"/>
        <n v="2016"/>
        <n v="1967"/>
        <n v="68"/>
        <n v="308"/>
        <n v="335"/>
        <n v="355"/>
        <n v="982"/>
        <n v="1080"/>
        <n v="1975"/>
        <n v="2135"/>
        <n v="81"/>
        <n v="2023"/>
        <n v="1999"/>
        <n v="88"/>
        <n v="2274"/>
        <n v="24"/>
        <n v="986"/>
        <n v="304"/>
        <n v="948"/>
        <n v="361"/>
        <n v="510"/>
        <n v="1913"/>
        <n v="2141"/>
        <n v="522"/>
        <n v="523"/>
        <n v="1939"/>
        <n v="2"/>
        <n v="1792"/>
        <n v="94"/>
        <n v="95"/>
        <n v="96"/>
        <n v="97"/>
        <n v="98"/>
        <n v="99"/>
        <n v="100"/>
        <n v="101"/>
        <n v="556"/>
        <n v="557"/>
        <n v="1416"/>
        <n v="2138"/>
        <n v="2275"/>
        <n v="2276"/>
        <n v="2277"/>
        <n v="2311"/>
        <n v="1159"/>
        <n v="2197"/>
        <n v="2234"/>
        <n v="2259"/>
        <n v="572"/>
        <n v="573"/>
        <n v="370"/>
        <n v="371"/>
        <n v="1196"/>
        <n v="156"/>
        <n v="2260"/>
        <n v="839"/>
        <n v="190"/>
        <n v="191"/>
        <n v="856"/>
        <n v="64"/>
        <n v="67"/>
        <n v="1070"/>
        <n v="2370"/>
        <n v="1189"/>
        <n v="1494"/>
        <n v="1151"/>
        <n v="871"/>
        <n v="1208"/>
        <n v="1327"/>
        <n v="2045"/>
        <n v="2047"/>
        <n v="86"/>
        <n v="2278"/>
        <n v="2054"/>
        <n v="125"/>
        <n v="126"/>
        <n v="363"/>
        <n v="1082"/>
        <n v="301"/>
        <n v="2061"/>
        <n v="2065"/>
        <n v="565"/>
        <n v="566"/>
        <n v="1496"/>
        <n v="1181"/>
        <n v="837"/>
        <n v="1186"/>
        <n v="430"/>
        <n v="432"/>
        <n v="963"/>
        <n v="1493"/>
        <n v="272"/>
        <n v="1072"/>
        <n v="1367"/>
        <n v="1488"/>
        <n v="2307"/>
        <n v="827"/>
        <n v="1002"/>
        <n v="181"/>
        <n v="1996"/>
        <n v="1855"/>
        <n v="271"/>
        <n v="2083"/>
        <n v="2105"/>
        <n v="544"/>
        <n v="1188"/>
        <n v="1893"/>
        <n v="426"/>
        <n v="2131"/>
        <n v="1428"/>
        <n v="922"/>
        <n v="1574"/>
        <n v="225"/>
        <n v="714"/>
        <n v="1420"/>
        <n v="270"/>
        <n v="1731"/>
        <n v="833"/>
        <n v="259"/>
        <n v="269"/>
        <n v="274"/>
        <n v="277"/>
        <n v="280"/>
        <n v="282"/>
        <n v="288"/>
        <n v="331"/>
        <n v="332"/>
        <n v="990"/>
        <n v="693"/>
        <n v="1717"/>
        <n v="670"/>
        <n v="673"/>
        <n v="2147"/>
        <n v="2150"/>
        <n v="829"/>
        <n v="1056"/>
        <n v="1998"/>
        <n v="1865"/>
        <n v="330"/>
        <n v="283"/>
        <n v="2363"/>
        <n v="2190"/>
        <n v="1106"/>
        <n v="1130"/>
        <n v="200"/>
        <n v="1353"/>
        <n v="1107"/>
        <n v="428"/>
        <n v="429"/>
        <n v="1680"/>
        <n v="2183"/>
        <n v="2283"/>
        <n v="808"/>
        <n v="2153"/>
        <n v="655"/>
        <n v="2011"/>
        <n v="2208"/>
        <n v="305"/>
        <n v="2198"/>
        <n v="834"/>
        <n v="2201"/>
        <n v="2104"/>
        <n v="251"/>
        <n v="568"/>
        <n v="2162"/>
        <n v="2156"/>
        <n v="895"/>
        <n v="1368"/>
        <n v="864"/>
        <n v="802"/>
        <n v="1403"/>
        <n v="2205"/>
        <n v="7"/>
        <n v="2209"/>
        <n v="2212"/>
        <n v="2219"/>
        <n v="2220"/>
        <n v="2221"/>
        <n v="2222"/>
        <n v="34"/>
        <n v="35"/>
        <n v="36"/>
        <n v="166"/>
        <n v="187"/>
        <n v="501"/>
        <n v="636"/>
        <n v="582"/>
        <n v="583"/>
        <n v="585"/>
        <n v="586"/>
        <n v="587"/>
        <n v="588"/>
        <n v="704"/>
        <n v="973"/>
        <n v="974"/>
        <n v="1638"/>
        <n v="2163"/>
        <n v="336"/>
        <n v="541"/>
        <n v="659"/>
        <n v="711"/>
        <n v="727"/>
        <n v="1058"/>
        <n v="2228"/>
        <n v="1319"/>
        <n v="139"/>
        <n v="140"/>
        <n v="413"/>
        <n v="642"/>
        <n v="818"/>
        <n v="1182"/>
        <n v="1541"/>
        <n v="2242"/>
        <n v="2244"/>
        <n v="2227"/>
        <n v="2245"/>
        <n v="2306"/>
        <n v="2247"/>
        <n v="2248"/>
        <n v="2009"/>
        <n v="712"/>
        <n v="1191"/>
        <n v="1482"/>
        <n v="2253"/>
        <n v="2254"/>
        <n v="2255"/>
        <n v="2256"/>
        <n v="2257"/>
        <n v="2261"/>
        <n v="2262"/>
        <n v="2263"/>
        <n v="2270"/>
        <n v="2265"/>
        <n v="2266"/>
        <n v="1567"/>
        <n v="1216"/>
        <n v="2290"/>
        <n v="2294"/>
        <n v="2299"/>
        <n v="817"/>
        <n v="848"/>
        <n v="914"/>
        <n v="2327"/>
        <n v="2308"/>
        <n v="1483"/>
        <n v="2310"/>
        <n v="1529"/>
        <n v="1590"/>
        <n v="2312"/>
        <n v="2313"/>
        <n v="2314"/>
        <n v="2315"/>
        <n v="2316"/>
        <n v="2318"/>
        <n v="1563"/>
        <n v="2328"/>
        <n v="353"/>
        <n v="1626"/>
        <n v="2329"/>
        <n v="2330"/>
        <n v="1305"/>
        <n v="2331"/>
        <n v="2333"/>
        <n v="2342"/>
        <n v="2344"/>
        <n v="2345"/>
        <n v="2348"/>
        <n v="2350"/>
        <n v="2351"/>
        <n v="1"/>
        <n v="3"/>
        <n v="4"/>
        <n v="5"/>
        <n v="6"/>
        <n v="8"/>
        <n v="9"/>
        <n v="10"/>
        <n v="11"/>
        <n v="12"/>
        <n v="13"/>
        <n v="949"/>
        <n v="1942"/>
        <n v="2288"/>
        <n v="15"/>
        <n v="16"/>
        <n v="1976"/>
        <n v="17"/>
        <n v="18"/>
        <n v="57"/>
        <n v="92"/>
        <n v="2237"/>
        <n v="22"/>
        <n v="23"/>
        <n v="25"/>
        <n v="1223"/>
        <n v="2000"/>
        <n v="2225"/>
        <n v="26"/>
        <n v="27"/>
        <n v="2295"/>
        <n v="28"/>
        <n v="29"/>
        <n v="30"/>
        <n v="32"/>
        <n v="33"/>
        <n v="1907"/>
        <n v="2070"/>
        <n v="2194"/>
        <n v="1245"/>
        <n v="38"/>
        <n v="40"/>
        <n v="41"/>
        <n v="42"/>
        <n v="1994"/>
        <n v="1432"/>
        <n v="44"/>
        <n v="45"/>
        <n v="2137"/>
        <n v="46"/>
        <n v="47"/>
        <n v="48"/>
        <n v="49"/>
        <n v="50"/>
        <n v="51"/>
        <n v="52"/>
        <n v="552"/>
        <n v="987"/>
        <n v="2187"/>
        <n v="2364"/>
        <n v="2356"/>
        <n v="2366"/>
        <n v="2367"/>
        <n v="2332"/>
        <n v="2343"/>
        <n v="2360"/>
        <n v="2337"/>
        <n v="2355"/>
        <n v="1604"/>
        <n v="2357"/>
        <n v="2354"/>
        <n v="2369"/>
        <n v="2352"/>
        <n v="2368"/>
        <n v="2346"/>
        <n v="2347"/>
        <n v="2349"/>
        <n v="2379"/>
        <n v="2365"/>
        <n v="2376"/>
        <n v="2358"/>
        <n v="2374"/>
        <n v="2380"/>
        <n v="2359"/>
        <n v="2384"/>
        <n v="2381"/>
        <n v="2382"/>
        <n v="804"/>
        <n v="2152"/>
        <n v="2361"/>
        <n v="2353"/>
        <n v="2375"/>
        <n v="2378"/>
        <n v="2383"/>
        <m/>
      </sharedItems>
    </cacheField>
    <cacheField name="Gl_anlaeg_ID" numFmtId="0">
      <sharedItems containsBlank="1"/>
    </cacheField>
    <cacheField name="VrkAnl_ny" numFmtId="0">
      <sharedItems containsBlank="1" count="3004">
        <s v="178-1"/>
        <s v="60-1"/>
        <s v="60-3"/>
        <s v="2071-1"/>
        <s v="61-1"/>
        <s v="61-2"/>
        <s v="61-6"/>
        <s v="61-7"/>
        <s v="61-8"/>
        <s v="62-1"/>
        <s v="62-2"/>
        <s v="2048-1"/>
        <s v="2048-2"/>
        <s v="63-2"/>
        <s v="63-3"/>
        <s v="63-4"/>
        <s v="63-5"/>
        <s v="63-6"/>
        <s v="63-7"/>
        <s v="1830-1"/>
        <s v="1830-2"/>
        <s v="53-5"/>
        <s v="53-6"/>
        <s v="53-7"/>
        <s v="54-1"/>
        <s v="55-1"/>
        <s v="56-1"/>
        <s v="58-1"/>
        <s v="1830-3"/>
        <s v="1831-1"/>
        <s v="1831-2"/>
        <s v="1831-3"/>
        <s v="1832-1"/>
        <s v="1832-2"/>
        <s v="1832-3"/>
        <s v="1888-1"/>
        <s v="1889-1"/>
        <s v="934-1"/>
        <s v="934-2"/>
        <s v="934-3"/>
        <s v="70-1"/>
        <s v="70-2"/>
        <s v="70-3"/>
        <s v="73-1"/>
        <s v="73-2"/>
        <s v="74-1"/>
        <s v="74-2"/>
        <s v="121-10"/>
        <s v="121-11"/>
        <s v="121-7"/>
        <s v="121-8"/>
        <s v="121-9"/>
        <s v="646-1"/>
        <s v="646-3"/>
        <s v="646-4"/>
        <s v="1351-1"/>
        <s v="1551-1"/>
        <s v="1551-2"/>
        <s v="1917-1"/>
        <s v="1917-2"/>
        <s v="1917-3"/>
        <s v="2192-1"/>
        <s v="2192-2"/>
        <s v="78-1"/>
        <s v="1003-1"/>
        <s v="1003-2"/>
        <s v="1003-3"/>
        <s v="1003-4"/>
        <s v="79-1"/>
        <s v="79-2"/>
        <s v="82-1"/>
        <s v="82-2"/>
        <s v="1833-2"/>
        <s v="1833-3"/>
        <s v="1833-4"/>
        <s v="84-1"/>
        <s v="85-1"/>
        <s v="85-2"/>
        <s v="2199-1"/>
        <s v="87-1"/>
        <s v="87-2"/>
        <s v="89-1"/>
        <s v="89-3"/>
        <s v="89-4"/>
        <s v="90-1"/>
        <s v="90-3"/>
        <s v="90-4"/>
        <s v="93-1"/>
        <s v="1678-1"/>
        <s v="2214-1"/>
        <s v="2215-1"/>
        <s v="2216-1"/>
        <s v="2217-1"/>
        <s v="2218-1"/>
        <s v="102-1"/>
        <s v="102-2"/>
        <s v="102-3"/>
        <s v="103-1"/>
        <s v="103-2"/>
        <s v="103-3"/>
        <s v="104-7"/>
        <s v="104-8"/>
        <s v="104-9"/>
        <s v="105-1"/>
        <s v="105-2"/>
        <s v="105-3"/>
        <s v="105-4"/>
        <s v="106-1"/>
        <s v="106-2"/>
        <s v="107-1"/>
        <s v="107-2"/>
        <s v="110-1"/>
        <s v="110-3"/>
        <s v="110-4"/>
        <s v="110-5"/>
        <s v="111-4"/>
        <s v="111-5"/>
        <s v="111-6"/>
        <s v="2196-1"/>
        <s v="2196-2"/>
        <s v="112-1"/>
        <s v="112-2"/>
        <s v="112-3"/>
        <s v="1935-1"/>
        <s v="113-1"/>
        <s v="114-2"/>
        <s v="114-3"/>
        <s v="115-1"/>
        <s v="115-3"/>
        <s v="116-1"/>
        <s v="116-2"/>
        <s v="1737-8"/>
        <s v="118-4"/>
        <s v="118-5"/>
        <s v="118-6"/>
        <s v="120-2"/>
        <s v="120-3"/>
        <s v="120-4"/>
        <s v="120-5"/>
        <s v="127-2"/>
        <s v="127-3"/>
        <s v="127-4"/>
        <s v="129-1"/>
        <s v="129-3"/>
        <s v="129-4"/>
        <s v="129-5"/>
        <s v="129-6"/>
        <s v="937-1"/>
        <s v="937-2"/>
        <s v="132-2"/>
        <s v="133-1"/>
        <s v="1837-1"/>
        <s v="1235-1"/>
        <s v="1235-2"/>
        <s v="1235-3"/>
        <s v="1235-4"/>
        <s v="135-1"/>
        <s v="136-1"/>
        <s v="950-1"/>
        <s v="950-3"/>
        <s v="950-4"/>
        <s v="137-2"/>
        <s v="137-3"/>
        <s v="138-1"/>
        <s v="141-1"/>
        <s v="141-2"/>
        <s v="141-3"/>
        <s v="141-5"/>
        <s v="141-6"/>
        <s v="142-1"/>
        <s v="142-2"/>
        <s v="143-2"/>
        <s v="143-3"/>
        <s v="2142-1"/>
        <s v="144-1"/>
        <s v="144-2"/>
        <s v="144-3"/>
        <s v="147-1"/>
        <s v="147-2"/>
        <s v="1057-1"/>
        <s v="1057-2"/>
        <s v="1057-3"/>
        <s v="1057-4"/>
        <s v="1057-5"/>
        <s v="1057-7"/>
        <s v="1057-8"/>
        <s v="149-1"/>
        <s v="152-3"/>
        <s v="152-4"/>
        <s v="152-5"/>
        <s v="152-6"/>
        <s v="939-1"/>
        <s v="939-2"/>
        <s v="939-3"/>
        <s v="940-1"/>
        <s v="941-1"/>
        <s v="2224-1"/>
        <s v="154-3"/>
        <s v="154-4"/>
        <s v="154-5"/>
        <s v="155-1"/>
        <s v="155-2"/>
        <s v="155-3"/>
        <s v="988-1"/>
        <s v="988-2"/>
        <s v="988-3"/>
        <s v="988-4"/>
        <s v="988-6"/>
        <s v="988-7"/>
        <s v="1077-1"/>
        <s v="1077-2"/>
        <s v="2230-1"/>
        <s v="1346-2"/>
        <s v="1346-3"/>
        <s v="1346-4"/>
        <s v="1346-5"/>
        <s v="1346-6"/>
        <s v="158-1"/>
        <s v="159-1"/>
        <s v="159-2"/>
        <s v="160-1"/>
        <s v="276-1"/>
        <s v="276-2"/>
        <s v="1423-1"/>
        <s v="161-1"/>
        <s v="161-2"/>
        <s v="161-3"/>
        <s v="161-4"/>
        <s v="161-5"/>
        <s v="161-6"/>
        <s v="162-2"/>
        <s v="162-3"/>
        <s v="2286-1"/>
        <s v="637-1"/>
        <s v="637-2"/>
        <s v="163-1"/>
        <s v="689-1"/>
        <s v="164-1"/>
        <s v="165-1"/>
        <s v="524-1"/>
        <s v="2001-1"/>
        <s v="2200-1"/>
        <s v="167-2"/>
        <s v="167-3"/>
        <s v="169-1"/>
        <s v="169-2"/>
        <s v="169-3"/>
        <s v="169-4"/>
        <s v="170-1"/>
        <s v="170-2"/>
        <s v="170-3"/>
        <s v="170-4"/>
        <s v="170-5"/>
        <s v="170-6"/>
        <s v="171-1"/>
        <s v="1410-1"/>
        <s v="1410-4"/>
        <s v="1410-5"/>
        <s v="2193-1"/>
        <s v="2193-2"/>
        <s v="2193-3"/>
        <s v="172-1"/>
        <s v="172-2"/>
        <s v="172-3"/>
        <s v="172-4"/>
        <s v="172-5"/>
        <s v="989-1"/>
        <s v="173-1"/>
        <s v="173-2"/>
        <s v="174-3"/>
        <s v="174-4"/>
        <s v="175-2"/>
        <s v="176-2"/>
        <s v="176-3"/>
        <s v="2273-1"/>
        <s v="179-3"/>
        <s v="179-4"/>
        <s v="179-5"/>
        <s v="131-4"/>
        <s v="131-5"/>
        <s v="131-6"/>
        <s v="145-1"/>
        <s v="182-1"/>
        <s v="182-2"/>
        <s v="182-3"/>
        <s v="182-4"/>
        <s v="182-5"/>
        <s v="182-8"/>
        <s v="182-9"/>
        <s v="183-1"/>
        <s v="1265-1"/>
        <s v="1265-2"/>
        <s v="1265-3"/>
        <s v="2241-1"/>
        <s v="2241-2"/>
        <s v="184-1"/>
        <s v="184-3"/>
        <s v="2336-1"/>
        <s v="185-2"/>
        <s v="185-3"/>
        <s v="185-4"/>
        <s v="1067-1"/>
        <s v="1067-2"/>
        <s v="1067-3"/>
        <s v="188-1"/>
        <s v="188-2"/>
        <s v="188-3"/>
        <s v="188-4"/>
        <s v="188-5"/>
        <s v="188-6"/>
        <s v="188-7"/>
        <s v="188-8"/>
        <s v="2280-1"/>
        <s v="2281-1"/>
        <s v="2282-1"/>
        <s v="2325-1"/>
        <s v="189-1"/>
        <s v="189-2"/>
        <s v="189-3"/>
        <s v="189-4"/>
        <s v="192-1"/>
        <s v="192-2"/>
        <s v="192-3"/>
        <s v="192-4"/>
        <s v="193-3"/>
        <s v="193-4"/>
        <s v="193-5"/>
        <s v="193-6"/>
        <s v="194-1"/>
        <s v="195-1"/>
        <s v="196-1"/>
        <s v="197-1"/>
        <s v="198-1"/>
        <s v="199-1"/>
        <s v="199-2"/>
        <s v="202-1"/>
        <s v="663-2"/>
        <s v="663-4"/>
        <s v="1044-1"/>
        <s v="1241-1"/>
        <s v="1243-1"/>
        <s v="1244-1"/>
        <s v="1244-2"/>
        <s v="1244-3"/>
        <s v="1553-1"/>
        <s v="1642-1"/>
        <s v="2008-1"/>
        <s v="207-1"/>
        <s v="207-2"/>
        <s v="207-3"/>
        <s v="207-4"/>
        <s v="207-5"/>
        <s v="312-2"/>
        <s v="312-3"/>
        <s v="2300-1"/>
        <s v="2300-2"/>
        <s v="208-3"/>
        <s v="208-4"/>
        <s v="208-5"/>
        <s v="209-1"/>
        <s v="210-1"/>
        <s v="210-2"/>
        <s v="210-3"/>
        <s v="210-4"/>
        <s v="210-5"/>
        <s v="211-1"/>
        <s v="212-1"/>
        <s v="213-1"/>
        <s v="214-1"/>
        <s v="214-2"/>
        <s v="214-3"/>
        <s v="215-1"/>
        <s v="2027-1"/>
        <s v="2027-2"/>
        <s v="1841-1"/>
        <s v="1841-2"/>
        <s v="1841-3"/>
        <s v="216-1"/>
        <s v="216-2"/>
        <s v="216-3"/>
        <s v="216-4"/>
        <s v="216-5"/>
        <s v="217-1"/>
        <s v="217-2"/>
        <s v="217-3"/>
        <s v="217-4"/>
        <s v="218-2"/>
        <s v="218-3"/>
        <s v="218-4"/>
        <s v="219-1"/>
        <s v="219-2"/>
        <s v="219-3"/>
        <s v="220-1"/>
        <s v="220-2"/>
        <s v="221-1"/>
        <s v="222-1"/>
        <s v="223-1"/>
        <s v="223-2"/>
        <s v="1648-1"/>
        <s v="1908-1"/>
        <s v="224-1"/>
        <s v="224-2"/>
        <s v="2284-1"/>
        <s v="226-1"/>
        <s v="80-1"/>
        <s v="80-2"/>
        <s v="80-3"/>
        <s v="227-1"/>
        <s v="227-2"/>
        <s v="227-3"/>
        <s v="227-4"/>
        <s v="228-1"/>
        <s v="228-2"/>
        <s v="228-3"/>
        <s v="1443-1"/>
        <s v="2249-1"/>
        <s v="2249-2"/>
        <s v="229-1"/>
        <s v="229-2"/>
        <s v="229-3"/>
        <s v="230-1"/>
        <s v="273-2"/>
        <s v="273-3"/>
        <s v="273-4"/>
        <s v="273-5"/>
        <s v="232-2"/>
        <s v="232-3"/>
        <s v="232-4"/>
        <s v="232-5"/>
        <s v="232-6"/>
        <s v="2066-4"/>
        <s v="1064-1"/>
        <s v="1064-2"/>
        <s v="991-1"/>
        <s v="991-2"/>
        <s v="991-4"/>
        <s v="991-5"/>
        <s v="991-7"/>
        <s v="2251-1"/>
        <s v="235-1"/>
        <s v="235-2"/>
        <s v="235-3"/>
        <s v="235-4"/>
        <s v="236-1"/>
        <s v="236-2"/>
        <s v="236-3"/>
        <s v="236-4"/>
        <s v="2075-1"/>
        <s v="2075-2"/>
        <s v="2076-1"/>
        <s v="2154-1"/>
        <s v="2185-1"/>
        <s v="2303-1"/>
        <s v="237-1"/>
        <s v="2073-1"/>
        <s v="238-1"/>
        <s v="238-2"/>
        <s v="238-4"/>
        <s v="238-5"/>
        <s v="238-6"/>
        <s v="238-7"/>
        <s v="240-1"/>
        <s v="240-2"/>
        <s v="244-1"/>
        <s v="244-2"/>
        <s v="245-2"/>
        <s v="245-3"/>
        <s v="245-5"/>
        <s v="245-6"/>
        <s v="245-7"/>
        <s v="246-1"/>
        <s v="246-3"/>
        <s v="246-4"/>
        <s v="246-5"/>
        <s v="246-6"/>
        <s v="2030-1"/>
        <s v="2195-1"/>
        <s v="2195-2"/>
        <s v="247-1"/>
        <s v="247-3"/>
        <s v="247-7"/>
        <s v="247-9"/>
        <s v="1111-1"/>
        <s v="2132-1"/>
        <s v="945-1"/>
        <s v="945-10"/>
        <s v="945-11"/>
        <s v="945-4"/>
        <s v="945-5"/>
        <s v="945-6"/>
        <s v="945-7"/>
        <s v="945-8"/>
        <s v="945-9"/>
        <s v="249-2"/>
        <s v="249-3"/>
        <s v="249-5"/>
        <s v="249-6"/>
        <s v="249-7"/>
        <s v="249-8"/>
        <s v="250-2"/>
        <s v="1083-1"/>
        <s v="1440-2"/>
        <s v="1440-3"/>
        <s v="1440-4"/>
        <s v="1475-1"/>
        <s v="2020-1"/>
        <s v="2128-1"/>
        <s v="254-1"/>
        <s v="254-2"/>
        <s v="254-3"/>
        <s v="254-4"/>
        <s v="254-5"/>
        <s v="254-6"/>
        <s v="254-7"/>
        <s v="254-8"/>
        <s v="255-2"/>
        <s v="255-3"/>
        <s v="381-1"/>
        <s v="381-2"/>
        <s v="381-3"/>
        <s v="1847-1"/>
        <s v="1847-2"/>
        <s v="1847-3"/>
        <s v="1847-4"/>
        <s v="1847-5"/>
        <s v="1847-6"/>
        <s v="1848-1"/>
        <s v="1848-2"/>
        <s v="1848-3"/>
        <s v="1918-1"/>
        <s v="1918-2"/>
        <s v="260-1"/>
        <s v="261-3"/>
        <s v="261-4"/>
        <s v="261-6"/>
        <s v="261-7"/>
        <s v="1015-1"/>
        <s v="1015-2"/>
        <s v="1321-1"/>
        <s v="1321-2"/>
        <s v="1446-1"/>
        <s v="1446-2"/>
        <s v="2202-1"/>
        <s v="2202-2"/>
        <s v="2203-1"/>
        <s v="2203-2"/>
        <s v="265-3"/>
        <s v="265-4"/>
        <s v="265-5"/>
        <s v="265-6"/>
        <s v="265-7"/>
        <s v="265-8"/>
        <s v="267-1"/>
        <s v="267-2"/>
        <s v="267-3"/>
        <s v="2040-1"/>
        <s v="268-1"/>
        <s v="268-2"/>
        <s v="284-1"/>
        <s v="284-2"/>
        <s v="285-1"/>
        <s v="285-10"/>
        <s v="285-11"/>
        <s v="285-12"/>
        <s v="285-2"/>
        <s v="285-5"/>
        <s v="285-6"/>
        <s v="285-7"/>
        <s v="1857-8"/>
        <s v="1857-9"/>
        <s v="2223-1"/>
        <s v="2223-2"/>
        <s v="296-1"/>
        <s v="296-10"/>
        <s v="296-3"/>
        <s v="296-4"/>
        <s v="296-6"/>
        <s v="296-7"/>
        <s v="296-8"/>
        <s v="296-9"/>
        <s v="297-1"/>
        <s v="297-2"/>
        <s v="298-1"/>
        <s v="298-2"/>
        <s v="298-3"/>
        <s v="298-4"/>
        <s v="299-1"/>
        <s v="299-3"/>
        <s v="299-4"/>
        <s v="1286-1"/>
        <s v="1286-2"/>
        <s v="1286-3"/>
        <s v="300-1"/>
        <s v="300-2"/>
        <s v="300-3"/>
        <s v="300-4"/>
        <s v="307-1"/>
        <s v="307-2"/>
        <s v="307-3"/>
        <s v="309-1"/>
        <s v="310-1"/>
        <s v="310-2"/>
        <s v="310-3"/>
        <s v="311-2"/>
        <s v="311-3"/>
        <s v="324-1"/>
        <s v="324-2"/>
        <s v="324-3"/>
        <s v="324-4"/>
        <s v="2264-1"/>
        <s v="325-1"/>
        <s v="325-2"/>
        <s v="325-3"/>
        <s v="325-4"/>
        <s v="1972-1"/>
        <s v="329-1"/>
        <s v="329-4"/>
        <s v="329-5"/>
        <s v="334-2"/>
        <s v="334-4"/>
        <s v="1826-1"/>
        <s v="1826-2"/>
        <s v="1826-3"/>
        <s v="337-3"/>
        <s v="337-4"/>
        <s v="337-5"/>
        <s v="2302-1"/>
        <s v="338-1"/>
        <s v="338-2"/>
        <s v="338-3"/>
        <s v="338-4"/>
        <s v="338-5"/>
        <s v="339-1"/>
        <s v="339-2"/>
        <s v="339-3"/>
        <s v="339-4"/>
        <s v="339-5"/>
        <s v="339-6"/>
        <s v="339-7"/>
        <s v="339-8"/>
        <s v="339-9"/>
        <s v="676-1"/>
        <s v="676-2"/>
        <s v="1366-1"/>
        <s v="1366-3"/>
        <s v="1366-4"/>
        <s v="2339-1"/>
        <s v="2339-2"/>
        <s v="2339-3"/>
        <s v="344-2"/>
        <s v="344-4"/>
        <s v="344-5"/>
        <s v="2258-1"/>
        <s v="346-3"/>
        <s v="346-4"/>
        <s v="346-5"/>
        <s v="346-7"/>
        <s v="346-8"/>
        <s v="346-9"/>
        <s v="418-2"/>
        <s v="418-3"/>
        <s v="418-4"/>
        <s v="2211-1"/>
        <s v="2211-2"/>
        <s v="2211-3"/>
        <s v="518-1"/>
        <s v="2231-1"/>
        <s v="2231-2"/>
        <s v="2231-3"/>
        <s v="2231-4"/>
        <s v="349-1"/>
        <s v="349-2"/>
        <s v="350-1"/>
        <s v="1400-1"/>
        <s v="2144-1"/>
        <s v="2144-2"/>
        <s v="2160-1"/>
        <s v="351-1"/>
        <s v="352-1"/>
        <s v="352-2"/>
        <s v="352-3"/>
        <s v="352-4"/>
        <s v="354-1"/>
        <s v="354-2"/>
        <s v="354-3"/>
        <s v="354-4"/>
        <s v="356-1"/>
        <s v="356-2"/>
        <s v="357-1"/>
        <s v="357-2"/>
        <s v="357-3"/>
        <s v="357-4"/>
        <s v="358-1"/>
        <s v="359-1"/>
        <s v="359-2"/>
        <s v="359-3"/>
        <s v="262-10"/>
        <s v="262-12"/>
        <s v="262-13"/>
        <s v="262-3"/>
        <s v="262-4"/>
        <s v="262-7"/>
        <s v="262-8"/>
        <s v="262-9"/>
        <s v="365-1"/>
        <s v="366-1"/>
        <s v="367-1"/>
        <s v="368-1"/>
        <s v="694-1"/>
        <s v="694-2"/>
        <s v="694-3"/>
        <s v="694-4"/>
        <s v="952-1"/>
        <s v="1195-1"/>
        <s v="2371-1"/>
        <s v="372-1"/>
        <s v="372-2"/>
        <s v="372-4"/>
        <s v="372-5"/>
        <s v="372-6"/>
        <s v="372-7"/>
        <s v="372-8"/>
        <s v="372-9"/>
        <s v="2301-1"/>
        <s v="373-1"/>
        <s v="373-2"/>
        <s v="373-3"/>
        <s v="373-4"/>
        <s v="374-1"/>
        <s v="374-2"/>
        <s v="375-1"/>
        <s v="375-2"/>
        <s v="376-1"/>
        <s v="376-2"/>
        <s v="376-3"/>
        <s v="377-1"/>
        <s v="2133-1"/>
        <s v="378-1"/>
        <s v="378-2"/>
        <s v="378-3"/>
        <s v="589-3"/>
        <s v="589-4"/>
        <s v="1968-1"/>
        <s v="2317-2"/>
        <s v="379-1"/>
        <s v="380-1"/>
        <s v="1065-1"/>
        <s v="1065-2"/>
        <s v="382-1"/>
        <s v="996-2"/>
        <s v="996-3"/>
        <s v="384-1"/>
        <s v="384-2"/>
        <s v="384-3"/>
        <s v="384-4"/>
        <s v="386-1"/>
        <s v="386-2"/>
        <s v="386-3"/>
        <s v="386-4"/>
        <s v="387-1"/>
        <s v="383-1"/>
        <s v="383-4"/>
        <s v="383-5"/>
        <s v="388-1"/>
        <s v="388-2"/>
        <s v="389-1"/>
        <s v="389-2"/>
        <s v="389-3"/>
        <s v="389-4"/>
        <s v="389-5"/>
        <s v="389-6"/>
        <s v="390-1"/>
        <s v="390-2"/>
        <s v="391-1"/>
        <s v="391-2"/>
        <s v="392-1"/>
        <s v="392-2"/>
        <s v="392-3"/>
        <s v="393-1"/>
        <s v="393-2"/>
        <s v="394-1"/>
        <s v="395-1"/>
        <s v="395-2"/>
        <s v="395-3"/>
        <s v="395-4"/>
        <s v="396-1"/>
        <s v="396-2"/>
        <s v="397-1"/>
        <s v="397-2"/>
        <s v="398-1"/>
        <s v="398-2"/>
        <s v="398-3"/>
        <s v="399-1"/>
        <s v="399-2"/>
        <s v="400-1"/>
        <s v="400-2"/>
        <s v="400-3"/>
        <s v="401-1"/>
        <s v="401-2"/>
        <s v="402-1"/>
        <s v="402-2"/>
        <s v="402-3"/>
        <s v="403-1"/>
        <s v="403-2"/>
        <s v="404-1"/>
        <s v="405-1"/>
        <s v="405-2"/>
        <s v="405-3"/>
        <s v="406-1"/>
        <s v="406-2"/>
        <s v="406-3"/>
        <s v="407-2"/>
        <s v="407-3"/>
        <s v="407-4"/>
        <s v="1239-1"/>
        <s v="1755-1"/>
        <s v="1755-2"/>
        <s v="1755-3"/>
        <s v="408-1"/>
        <s v="408-2"/>
        <s v="408-3"/>
        <s v="408-4"/>
        <s v="414-1"/>
        <s v="414-2"/>
        <s v="414-3"/>
        <s v="257-1"/>
        <s v="257-2"/>
        <s v="415-1"/>
        <s v="415-2"/>
        <s v="415-3"/>
        <s v="416-1"/>
        <s v="416-2"/>
        <s v="416-3"/>
        <s v="416-4"/>
        <s v="960-1"/>
        <s v="960-2"/>
        <s v="960-3"/>
        <s v="1490-1"/>
        <s v="1490-2"/>
        <s v="419-1"/>
        <s v="419-2"/>
        <s v="420-1"/>
        <s v="420-11"/>
        <s v="420-2"/>
        <s v="420-3"/>
        <s v="420-4"/>
        <s v="420-5"/>
        <s v="420-6"/>
        <s v="420-7"/>
        <s v="420-8"/>
        <s v="420-9"/>
        <s v="422-1"/>
        <s v="422-2"/>
        <s v="423-1"/>
        <s v="423-2"/>
        <s v="423-3"/>
        <s v="423-4"/>
        <s v="423-5"/>
        <s v="423-7"/>
        <s v="290-1"/>
        <s v="290-3"/>
        <s v="290-4"/>
        <s v="425-2"/>
        <s v="425-3"/>
        <s v="425-4"/>
        <s v="425-5"/>
        <s v="425-6"/>
        <s v="425-7"/>
        <s v="425-8"/>
        <s v="702-1"/>
        <s v="702-3"/>
        <s v="2373-1"/>
        <s v="434-1"/>
        <s v="434-2"/>
        <s v="252-1"/>
        <s v="252-2"/>
        <s v="435-1"/>
        <s v="539-2"/>
        <s v="1884-1"/>
        <s v="436-1"/>
        <s v="436-2"/>
        <s v="436-3"/>
        <s v="436-4"/>
        <s v="965-1"/>
        <s v="1885-1"/>
        <s v="1885-2"/>
        <s v="437-1"/>
        <s v="437-2"/>
        <s v="439-2"/>
        <s v="439-3"/>
        <s v="439-4"/>
        <s v="440-3"/>
        <s v="440-4"/>
        <s v="441-1"/>
        <s v="444-1"/>
        <s v="444-2"/>
        <s v="445-2"/>
        <s v="445-3"/>
        <s v="445-4"/>
        <s v="446-1"/>
        <s v="447-2"/>
        <s v="2289-1"/>
        <s v="967-1"/>
        <s v="449-1"/>
        <s v="449-2"/>
        <s v="449-3"/>
        <s v="2140-1"/>
        <s v="2140-2"/>
        <s v="451-1"/>
        <s v="451-2"/>
        <s v="451-3"/>
        <s v="451-4"/>
        <s v="457-2"/>
        <s v="457-3"/>
        <s v="457-4"/>
        <s v="458-1"/>
        <s v="979-1"/>
        <s v="459-1"/>
        <s v="459-2"/>
        <s v="459-3"/>
        <s v="459-4"/>
        <s v="459-5"/>
        <s v="1449-1"/>
        <s v="1449-2"/>
        <s v="1449-3"/>
        <s v="1449-4"/>
        <s v="1449-5"/>
        <s v="460-1"/>
        <s v="460-2"/>
        <s v="241-1"/>
        <s v="241-2"/>
        <s v="242-1"/>
        <s v="242-2"/>
        <s v="461-1"/>
        <s v="461-2"/>
        <s v="461-3"/>
        <s v="461-4"/>
        <s v="461-5"/>
        <s v="461-6"/>
        <s v="462-1"/>
        <s v="968-1"/>
        <s v="463-1"/>
        <s v="463-2"/>
        <s v="463-3"/>
        <s v="463-4"/>
        <s v="463-5"/>
        <s v="463-6"/>
        <s v="463-7"/>
        <s v="463-8"/>
        <s v="463-9"/>
        <s v="464-1"/>
        <s v="464-3"/>
        <s v="464-4"/>
        <s v="464-5"/>
        <s v="464-6"/>
        <s v="465-1"/>
        <s v="291-1"/>
        <s v="291-4"/>
        <s v="291-6"/>
        <s v="291-9"/>
        <s v="1997-1"/>
        <s v="1997-2"/>
        <s v="1383-1"/>
        <s v="1383-2"/>
        <s v="1383-3"/>
        <s v="1383-4"/>
        <s v="470-1"/>
        <s v="470-2"/>
        <s v="471-1"/>
        <s v="471-3"/>
        <s v="471-4"/>
        <s v="471-5"/>
        <s v="2292-1"/>
        <s v="472-1"/>
        <s v="472-2"/>
        <s v="473-1"/>
        <s v="473-2"/>
        <s v="473-3"/>
        <s v="473-4"/>
        <s v="473-5"/>
        <s v="279-1"/>
        <s v="326-10"/>
        <s v="326-11"/>
        <s v="326-13"/>
        <s v="326-14"/>
        <s v="326-15"/>
        <s v="326-3"/>
        <s v="326-4"/>
        <s v="326-5"/>
        <s v="326-6"/>
        <s v="326-7"/>
        <s v="326-8"/>
        <s v="326-9"/>
        <s v="327-2"/>
        <s v="327-3"/>
        <s v="475-2"/>
        <s v="475-3"/>
        <s v="475-4"/>
        <s v="475-5"/>
        <s v="476-2"/>
        <s v="476-3"/>
        <s v="476-4"/>
        <s v="477-2"/>
        <s v="477-3"/>
        <s v="478-1"/>
        <s v="478-3"/>
        <s v="478-4"/>
        <s v="478-5"/>
        <s v="2204-1"/>
        <s v="1068-1"/>
        <s v="1068-4"/>
        <s v="1068-5"/>
        <s v="1068-6"/>
        <s v="1068-7"/>
        <s v="1068-8"/>
        <s v="1068-9"/>
        <s v="480-2"/>
        <s v="480-3"/>
        <s v="480-4"/>
        <s v="480-5"/>
        <s v="480-6"/>
        <s v="480-7"/>
        <s v="481-1"/>
        <s v="481-2"/>
        <s v="2324-1"/>
        <s v="487-1"/>
        <s v="487-2"/>
        <s v="487-3"/>
        <s v="487-4"/>
        <s v="488-1"/>
        <s v="488-3"/>
        <s v="488-5"/>
        <s v="489-1"/>
        <s v="489-2"/>
        <s v="1964-1"/>
        <s v="490-2"/>
        <s v="490-3"/>
        <s v="1871-1"/>
        <s v="1871-2"/>
        <s v="1871-3"/>
        <s v="491-1"/>
        <s v="997-1"/>
        <s v="997-2"/>
        <s v="997-3"/>
        <s v="231-1"/>
        <s v="493-1"/>
        <s v="494-1"/>
        <s v="495-1"/>
        <s v="496-1"/>
        <s v="497-1"/>
        <s v="2029-1"/>
        <s v="499-1"/>
        <s v="499-3"/>
        <s v="499-5"/>
        <s v="499-6"/>
        <s v="499-7"/>
        <s v="499-8"/>
        <s v="502-1"/>
        <s v="502-2"/>
        <s v="503-2"/>
        <s v="503-3"/>
        <s v="504-1"/>
        <s v="504-3"/>
        <s v="504-4"/>
        <s v="504-5"/>
        <s v="504-6"/>
        <s v="504-7"/>
        <s v="505-1"/>
        <s v="505-4"/>
        <s v="506-1"/>
        <s v="506-3"/>
        <s v="1959-1"/>
        <s v="1959-2"/>
        <s v="1959-3"/>
        <s v="1959-4"/>
        <s v="1959-5"/>
        <s v="1959-6"/>
        <s v="1409-4"/>
        <s v="1409-6"/>
        <s v="1825-1"/>
        <s v="1825-2"/>
        <s v="1825-3"/>
        <s v="1825-4"/>
        <s v="509-3"/>
        <s v="509-4"/>
        <s v="509-5"/>
        <s v="509-6"/>
        <s v="509-7"/>
        <s v="509-8"/>
        <s v="509-9"/>
        <s v="511-1"/>
        <s v="511-2"/>
        <s v="511-3"/>
        <s v="512-2"/>
        <s v="512-3"/>
        <s v="512-4"/>
        <s v="514-2"/>
        <s v="514-3"/>
        <s v="515-1"/>
        <s v="515-2"/>
        <s v="515-3"/>
        <s v="515-4"/>
        <s v="2057-1"/>
        <s v="2057-2"/>
        <s v="2057-3"/>
        <s v="2157-1"/>
        <s v="2158-1"/>
        <s v="2240-1"/>
        <s v="516-1"/>
        <s v="516-2"/>
        <s v="516-3"/>
        <s v="525-1"/>
        <s v="525-2"/>
        <s v="525-4"/>
        <s v="525-5"/>
        <s v="526-1"/>
        <s v="529-1"/>
        <s v="529-2"/>
        <s v="681-1"/>
        <s v="681-2"/>
        <s v="682-1"/>
        <s v="682-2"/>
        <s v="530-1"/>
        <s v="530-2"/>
        <s v="531-1"/>
        <s v="531-2"/>
        <s v="531-3"/>
        <s v="532-1"/>
        <s v="532-2"/>
        <s v="532-3"/>
        <s v="533-1"/>
        <s v="533-2"/>
        <s v="533-4"/>
        <s v="533-5"/>
        <s v="533-6"/>
        <s v="534-3"/>
        <s v="534-4"/>
        <s v="2293-1"/>
        <s v="535-1"/>
        <s v="535-2"/>
        <s v="536-2"/>
        <s v="536-3"/>
        <s v="543-1"/>
        <s v="543-2"/>
        <s v="543-3"/>
        <s v="543-4"/>
        <s v="543-5"/>
        <s v="543-6"/>
        <s v="545-1"/>
        <s v="545-2"/>
        <s v="545-5"/>
        <s v="1352-1"/>
        <s v="1352-2"/>
        <s v="2272-1"/>
        <s v="547-1"/>
        <s v="547-2"/>
        <s v="547-3"/>
        <s v="547-5"/>
        <s v="547-7"/>
        <s v="547-8"/>
        <s v="2043-1"/>
        <s v="2043-2"/>
        <s v="548-1"/>
        <s v="548-2"/>
        <s v="548-3"/>
        <s v="548-4"/>
        <s v="549-1"/>
        <s v="550-1"/>
        <s v="551-1"/>
        <s v="551-2"/>
        <s v="551-3"/>
        <s v="551-4"/>
        <s v="554-1"/>
        <s v="554-2"/>
        <s v="554-3"/>
        <s v="554-4"/>
        <s v="555-1"/>
        <s v="558-3"/>
        <s v="558-4"/>
        <s v="558-5"/>
        <s v="559-1"/>
        <s v="559-2"/>
        <s v="1970-1"/>
        <s v="736-2"/>
        <s v="736-3"/>
        <s v="736-8"/>
        <s v="736-9"/>
        <s v="970-2"/>
        <s v="970-3"/>
        <s v="970-4"/>
        <s v="561-2"/>
        <s v="561-3"/>
        <s v="561-4"/>
        <s v="562-2"/>
        <s v="562-3"/>
        <s v="562-4"/>
        <s v="564-1"/>
        <s v="564-2"/>
        <s v="564-3"/>
        <s v="567-1"/>
        <s v="567-2"/>
        <s v="567-3"/>
        <s v="567-4"/>
        <s v="567-5"/>
        <s v="567-6"/>
        <s v="677-1"/>
        <s v="677-2"/>
        <s v="569-3"/>
        <s v="667-2"/>
        <s v="570-1"/>
        <s v="570-6"/>
        <s v="570-7"/>
        <s v="571-1"/>
        <s v="571-10"/>
        <s v="571-6"/>
        <s v="571-7"/>
        <s v="571-8"/>
        <s v="571-9"/>
        <s v="2108-1"/>
        <s v="2108-2"/>
        <s v="2108-3"/>
        <s v="574-1"/>
        <s v="574-2"/>
        <s v="574-3"/>
        <s v="574-4"/>
        <s v="2229-1"/>
        <s v="575-1"/>
        <s v="575-2"/>
        <s v="575-3"/>
        <s v="443-1"/>
        <s v="443-2"/>
        <s v="443-3"/>
        <s v="443-4"/>
        <s v="577-1"/>
        <s v="577-2"/>
        <s v="577-3"/>
        <s v="577-4"/>
        <s v="578-3"/>
        <s v="579-1"/>
        <s v="580-3"/>
        <s v="580-4"/>
        <s v="581-1"/>
        <s v="998-1"/>
        <s v="1246-1"/>
        <s v="2232-1"/>
        <s v="2232-2"/>
        <s v="2232-3"/>
        <s v="2233-1"/>
        <s v="2233-2"/>
        <s v="2233-3"/>
        <s v="119-1"/>
        <s v="119-2"/>
        <s v="119-5"/>
        <s v="258-2"/>
        <s v="258-3"/>
        <s v="590-1"/>
        <s v="591-1"/>
        <s v="591-2"/>
        <s v="595-1"/>
        <s v="597-1"/>
        <s v="597-2"/>
        <s v="597-3"/>
        <s v="597-4"/>
        <s v="598-1"/>
        <s v="598-2"/>
        <s v="598-3"/>
        <s v="598-4"/>
        <s v="598-5"/>
        <s v="601-1"/>
        <s v="604-1"/>
        <s v="604-2"/>
        <s v="604-3"/>
        <s v="607-1"/>
        <s v="608-1"/>
        <s v="611-1"/>
        <s v="613-1"/>
        <s v="620-1"/>
        <s v="632-1"/>
        <s v="936-1"/>
        <s v="975-2"/>
        <s v="976-2"/>
        <s v="1683-1"/>
        <s v="1684-1"/>
        <s v="2003-1"/>
        <s v="2004-1"/>
        <s v="2005-1"/>
        <s v="2039-1"/>
        <s v="2296-1"/>
        <s v="2297-1"/>
        <s v="2298-1"/>
        <s v="621-1"/>
        <s v="621-7"/>
        <s v="621-8"/>
        <s v="622-1"/>
        <s v="1557-1"/>
        <s v="1557-2"/>
        <s v="1557-3"/>
        <s v="624-1"/>
        <s v="1933-1"/>
        <s v="1933-2"/>
        <s v="1933-3"/>
        <s v="625-1"/>
        <s v="625-2"/>
        <s v="625-3"/>
        <s v="625-4"/>
        <s v="626-3"/>
        <s v="626-4"/>
        <s v="627-1"/>
        <s v="627-2"/>
        <s v="2335-1"/>
        <s v="486-2"/>
        <s v="486-3"/>
        <s v="629-1"/>
        <s v="629-2"/>
        <s v="629-3"/>
        <s v="630-1"/>
        <s v="634-1"/>
        <s v="640-1"/>
        <s v="640-2"/>
        <s v="640-3"/>
        <s v="641-1"/>
        <s v="648-1"/>
        <s v="648-2"/>
        <s v="648-3"/>
        <s v="648-4"/>
        <s v="649-1"/>
        <s v="649-2"/>
        <s v="649-3"/>
        <s v="651-1"/>
        <s v="656-2"/>
        <s v="656-3"/>
        <s v="657-1"/>
        <s v="657-2"/>
        <s v="657-3"/>
        <s v="658-1"/>
        <s v="658-2"/>
        <s v="661-1"/>
        <s v="661-2"/>
        <s v="661-4"/>
        <s v="661-6"/>
        <s v="661-7"/>
        <s v="664-1"/>
        <s v="664-2"/>
        <s v="664-3"/>
        <s v="668-1"/>
        <s v="1827-2"/>
        <s v="1827-3"/>
        <s v="1827-4"/>
        <s v="1827-5"/>
        <s v="674-1"/>
        <s v="675-2"/>
        <s v="678-1"/>
        <s v="678-2"/>
        <s v="679-2"/>
        <s v="679-3"/>
        <s v="680-1"/>
        <s v="680-2"/>
        <s v="680-3"/>
        <s v="1263-2"/>
        <s v="1263-4"/>
        <s v="1263-5"/>
        <s v="1478-1"/>
        <s v="1478-2"/>
        <s v="1486-1"/>
        <s v="1486-2"/>
        <s v="1497-1"/>
        <s v="1497-2"/>
        <s v="1535-1"/>
        <s v="1535-2"/>
        <s v="1577-1"/>
        <s v="1577-2"/>
        <s v="1645-1"/>
        <s v="1645-2"/>
        <s v="1645-3"/>
        <s v="1646-1"/>
        <s v="1646-2"/>
        <s v="683-1"/>
        <s v="683-2"/>
        <s v="683-3"/>
        <s v="683-4"/>
        <s v="683-5"/>
        <s v="684-1"/>
        <s v="684-2"/>
        <s v="684-3"/>
        <s v="685-1"/>
        <s v="685-2"/>
        <s v="687-2"/>
        <s v="687-3"/>
        <s v="687-4"/>
        <s v="687-5"/>
        <s v="699-1"/>
        <s v="1679-2"/>
        <s v="1767-19"/>
        <s v="1769-25"/>
        <s v="1137-1"/>
        <s v="293-1"/>
        <s v="293-2"/>
        <s v="293-3"/>
        <s v="293-4"/>
        <s v="294-1"/>
        <s v="295-1"/>
        <s v="295-2"/>
        <s v="295-3"/>
        <s v="1069-1"/>
        <s v="1069-6"/>
        <s v="1069-7"/>
        <s v="1371-3"/>
        <s v="1836-1"/>
        <s v="1138-1"/>
        <s v="1139-1"/>
        <s v="313-2"/>
        <s v="313-3"/>
        <s v="313-4"/>
        <s v="314-1"/>
        <s v="315-2"/>
        <s v="315-3"/>
        <s v="315-4"/>
        <s v="316-1"/>
        <s v="317-2"/>
        <s v="317-3"/>
        <s v="317-4"/>
        <s v="320-1"/>
        <s v="321-1"/>
        <s v="321-2"/>
        <s v="322-1"/>
        <s v="343-1"/>
        <s v="1632-1"/>
        <s v="1632-2"/>
        <s v="1633-1"/>
        <s v="1634-1"/>
        <s v="1635-2"/>
        <s v="1635-3"/>
        <s v="1636-2"/>
        <s v="1636-3"/>
        <s v="1965-1"/>
        <s v="2031-1"/>
        <s v="2032-1"/>
        <s v="2033-1"/>
        <s v="2034-1"/>
        <s v="2035-1"/>
        <s v="2319-1"/>
        <s v="2320-1"/>
        <s v="2321-1"/>
        <s v="2322-1"/>
        <s v="2323-1"/>
        <s v="1143-1"/>
        <s v="482-1"/>
        <s v="482-2"/>
        <s v="483-1"/>
        <s v="483-2"/>
        <s v="484-1"/>
        <s v="484-2"/>
        <s v="484-3"/>
        <s v="485-1"/>
        <s v="485-2"/>
        <s v="815-1"/>
        <s v="1059-1"/>
        <s v="1059-2"/>
        <s v="1441-1"/>
        <s v="1441-2"/>
        <s v="1441-3"/>
        <s v="1441-4"/>
        <s v="1442-1"/>
        <s v="1442-2"/>
        <s v="1442-3"/>
        <s v="703-1"/>
        <s v="703-2"/>
        <s v="703-3"/>
        <s v="705-1"/>
        <s v="705-2"/>
        <s v="705-3"/>
        <s v="705-4"/>
        <s v="706-1"/>
        <s v="706-2"/>
        <s v="707-1"/>
        <s v="707-2"/>
        <s v="707-3"/>
        <s v="708-1"/>
        <s v="708-2"/>
        <s v="709-1"/>
        <s v="709-2"/>
        <s v="709-3"/>
        <s v="710-1"/>
        <s v="710-2"/>
        <s v="710-3"/>
        <s v="2285-1"/>
        <s v="1046-1"/>
        <s v="1046-2"/>
        <s v="713-2"/>
        <s v="713-3"/>
        <s v="715-1"/>
        <s v="715-2"/>
        <s v="715-3"/>
        <s v="715-4"/>
        <s v="715-5"/>
        <s v="716-1"/>
        <s v="716-2"/>
        <s v="716-3"/>
        <s v="717-1"/>
        <s v="717-2"/>
        <s v="717-3"/>
        <s v="717-4"/>
        <s v="718-1"/>
        <s v="718-3"/>
        <s v="720-2"/>
        <s v="720-3"/>
        <s v="721-1"/>
        <s v="721-2"/>
        <s v="721-3"/>
        <s v="721-4"/>
        <s v="722-1"/>
        <s v="722-2"/>
        <s v="722-3"/>
        <s v="722-4"/>
        <s v="1047-1"/>
        <s v="1047-2"/>
        <s v="1047-3"/>
        <s v="1043-1"/>
        <s v="1043-2"/>
        <s v="1043-3"/>
        <s v="723-1"/>
        <s v="723-2"/>
        <s v="724-1"/>
        <s v="724-2"/>
        <s v="724-3"/>
        <s v="726-1"/>
        <s v="726-2"/>
        <s v="726-3"/>
        <s v="728-1"/>
        <s v="728-2"/>
        <s v="39-2"/>
        <s v="1674-1"/>
        <s v="730-1"/>
        <s v="730-3"/>
        <s v="731-1"/>
        <s v="731-2"/>
        <s v="731-4"/>
        <s v="731-5"/>
        <s v="732-1"/>
        <s v="732-2"/>
        <s v="732-3"/>
        <s v="733-2"/>
        <s v="733-3"/>
        <s v="733-4"/>
        <s v="733-5"/>
        <s v="500-1"/>
        <s v="500-13"/>
        <s v="500-2"/>
        <s v="500-3"/>
        <s v="500-4"/>
        <s v="500-5"/>
        <s v="740-2"/>
        <s v="740-5"/>
        <s v="740-6"/>
        <s v="740-7"/>
        <s v="744-1"/>
        <s v="744-2"/>
        <s v="754-1"/>
        <s v="754-2"/>
        <s v="754-3"/>
        <s v="754-4"/>
        <s v="760-1"/>
        <s v="779-1"/>
        <s v="779-3"/>
        <s v="784-1"/>
        <s v="784-2"/>
        <s v="786-1"/>
        <s v="786-2"/>
        <s v="786-3"/>
        <s v="786-4"/>
        <s v="787-1"/>
        <s v="787-2"/>
        <s v="787-3"/>
        <s v="787-4"/>
        <s v="787-5"/>
        <s v="788-1"/>
        <s v="788-2"/>
        <s v="788-3"/>
        <s v="1051-1"/>
        <s v="1051-2"/>
        <s v="1051-3"/>
        <s v="1053-1"/>
        <s v="1053-2"/>
        <s v="1053-3"/>
        <s v="1054-1"/>
        <s v="1054-2"/>
        <s v="830-1"/>
        <s v="1647-1"/>
        <s v="1647-2"/>
        <s v="2213-1"/>
        <s v="820-1"/>
        <s v="846-2"/>
        <s v="852-1"/>
        <s v="1036-1"/>
        <s v="1087-1"/>
        <s v="1231-1"/>
        <s v="1231-2"/>
        <s v="921-1"/>
        <s v="921-2"/>
        <s v="1742-4"/>
        <s v="928-4"/>
        <s v="928-5"/>
        <s v="928-6"/>
        <s v="928-7"/>
        <s v="1472-1"/>
        <s v="1472-2"/>
        <s v="929-1"/>
        <s v="929-2"/>
        <s v="929-3"/>
        <s v="929-4"/>
        <s v="929-5"/>
        <s v="1074-1"/>
        <s v="1074-2"/>
        <s v="1074-3"/>
        <s v="1075-1"/>
        <s v="1075-2"/>
        <s v="1075-3"/>
        <s v="1076-1"/>
        <s v="1076-2"/>
        <s v="1076-3"/>
        <s v="823-2"/>
        <s v="823-3"/>
        <s v="823-4"/>
        <s v="966-1"/>
        <s v="966-2"/>
        <s v="966-3"/>
        <s v="966-4"/>
        <s v="2146-1"/>
        <s v="1006-1"/>
        <s v="1989-1"/>
        <s v="1063-1"/>
        <s v="1073-1"/>
        <s v="1073-2"/>
        <s v="1073-3"/>
        <s v="1073-4"/>
        <s v="1078-1"/>
        <s v="1078-2"/>
        <s v="1078-3"/>
        <s v="1078-5"/>
        <s v="1078-6"/>
        <s v="1079-2"/>
        <s v="1079-3"/>
        <s v="1081-1"/>
        <s v="1081-2"/>
        <s v="1084-4"/>
        <s v="1084-5"/>
        <s v="1084-6"/>
        <s v="1085-1"/>
        <s v="1088-1"/>
        <s v="1088-2"/>
        <s v="1088-3"/>
        <s v="1090-1"/>
        <s v="1092-2"/>
        <s v="1092-3"/>
        <s v="1098-1"/>
        <s v="1094-1"/>
        <s v="1094-2"/>
        <s v="1096-2"/>
        <s v="1096-3"/>
        <s v="1096-4"/>
        <s v="1096-5"/>
        <s v="1099-1"/>
        <s v="1099-2"/>
        <s v="1099-3"/>
        <s v="1099-4"/>
        <s v="1104-1"/>
        <s v="1105-1"/>
        <s v="1110-1"/>
        <s v="1112-1"/>
        <s v="1116-1"/>
        <s v="1233-1"/>
        <s v="1233-2"/>
        <s v="1124-1"/>
        <s v="1155-1"/>
        <s v="1161-1"/>
        <s v="1171-1"/>
        <s v="1179-1"/>
        <s v="1179-2"/>
        <s v="1177-1"/>
        <s v="1177-2"/>
        <s v="1178-1"/>
        <s v="1173-3"/>
        <s v="1173-4"/>
        <s v="1174-1"/>
        <s v="1174-2"/>
        <s v="1174-3"/>
        <s v="1176-2"/>
        <s v="1176-3"/>
        <s v="1176-4"/>
        <s v="1176-5"/>
        <s v="1176-6"/>
        <s v="2148-1"/>
        <s v="1202-1"/>
        <s v="1213-1"/>
        <s v="1213-2"/>
        <s v="1214-1"/>
        <s v="1214-2"/>
        <s v="1214-3"/>
        <s v="1215-1"/>
        <s v="1217-1"/>
        <s v="1434-1"/>
        <s v="1268-3"/>
        <s v="1268-4"/>
        <s v="1268-5"/>
        <s v="1268-6"/>
        <s v="1268-7"/>
        <s v="1276-1"/>
        <s v="1280-1"/>
        <s v="1282-2"/>
        <s v="1282-3"/>
        <s v="1283-2"/>
        <s v="1289-1"/>
        <s v="1295-1"/>
        <s v="1295-2"/>
        <s v="1615-1"/>
        <s v="1298-1"/>
        <s v="1298-2"/>
        <s v="1300-1"/>
        <s v="1302-1"/>
        <s v="1302-2"/>
        <s v="1302-3"/>
        <s v="1304-1"/>
        <s v="1322-1"/>
        <s v="1322-2"/>
        <s v="1322-3"/>
        <s v="2151-1"/>
        <s v="1328-1"/>
        <s v="1328-2"/>
        <s v="1348-1"/>
        <s v="1348-2"/>
        <s v="253-1"/>
        <s v="263-1"/>
        <s v="263-2"/>
        <s v="1345-1"/>
        <s v="1345-2"/>
        <s v="1354-1"/>
        <s v="1365-1"/>
        <s v="1365-2"/>
        <s v="1369-1"/>
        <s v="1411-1"/>
        <s v="1411-2"/>
        <s v="1372-1"/>
        <s v="1318-1"/>
        <s v="1318-2"/>
        <s v="1318-3"/>
        <s v="1318-4"/>
        <s v="1318-5"/>
        <s v="1318-6"/>
        <s v="1373-1"/>
        <s v="1373-2"/>
        <s v="1373-3"/>
        <s v="1373-4"/>
        <s v="1373-5"/>
        <s v="1375-1"/>
        <s v="1375-2"/>
        <s v="1376-2"/>
        <s v="1376-3"/>
        <s v="1376-4"/>
        <s v="1381-1"/>
        <s v="1389-1"/>
        <s v="1395-3"/>
        <s v="1396-1"/>
        <s v="1396-25"/>
        <s v="1396-3"/>
        <s v="1398-1"/>
        <s v="1408-1"/>
        <s v="1408-2"/>
        <s v="2326-1"/>
        <s v="1417-1"/>
        <s v="1437-1"/>
        <s v="1438-1"/>
        <s v="1439-2"/>
        <s v="1932-1"/>
        <s v="1459-1"/>
        <s v="1465-1"/>
        <s v="1469-1"/>
        <s v="1473-1"/>
        <s v="1474-1"/>
        <s v="1474-3"/>
        <s v="1474-4"/>
        <s v="2050-1"/>
        <s v="2050-2"/>
        <s v="753-5"/>
        <s v="1501-1"/>
        <s v="1503-1"/>
        <s v="1504-1"/>
        <s v="1506-1"/>
        <s v="2021-1"/>
        <s v="1507-1"/>
        <s v="1510-1"/>
        <s v="1511-1"/>
        <s v="1512-1"/>
        <s v="1513-1"/>
        <s v="1517-1"/>
        <s v="1518-1"/>
        <s v="1519-1"/>
        <s v="1525-1"/>
        <s v="1526-1"/>
        <s v="1527-1"/>
        <s v="1530-1"/>
        <s v="1536-1"/>
        <s v="1575-1"/>
        <s v="1576-1"/>
        <s v="1620-1"/>
        <s v="1990-1"/>
        <s v="2019-1"/>
        <s v="1544-4"/>
        <s v="1548-1"/>
        <s v="1550-1"/>
        <s v="1554-1"/>
        <s v="1565-1"/>
        <s v="1568-1"/>
        <s v="1568-5"/>
        <s v="1323-3"/>
        <s v="1323-4"/>
        <s v="1323-5"/>
        <s v="2136-2"/>
        <s v="1140-1"/>
        <s v="1014-1"/>
        <s v="289-1"/>
        <s v="289-2"/>
        <s v="926-11"/>
        <s v="1091-4"/>
        <s v="1101-2"/>
        <s v="1101-6"/>
        <s v="1101-7"/>
        <s v="1102-5"/>
        <s v="2305-1"/>
        <s v="1582-1"/>
        <s v="75-1"/>
        <s v="75-2"/>
        <s v="75-3"/>
        <s v="75-4"/>
        <s v="75-5"/>
        <s v="1705-1"/>
        <s v="1829-1"/>
        <s v="1829-2"/>
        <s v="1829-3"/>
        <s v="1829-4"/>
        <s v="1829-5"/>
        <s v="1580-1"/>
        <s v="1583-1"/>
        <s v="1585-1"/>
        <s v="1587-1"/>
        <s v="1588-1"/>
        <s v="1592-1"/>
        <s v="1593-1"/>
        <s v="1045-1"/>
        <s v="1045-2"/>
        <s v="1210-1"/>
        <s v="1210-2"/>
        <s v="1598-1"/>
        <s v="1612-1"/>
        <s v="1617-1"/>
        <s v="1608-1"/>
        <s v="1608-2"/>
        <s v="1608-3"/>
        <s v="1609-1"/>
        <s v="1623-1"/>
        <s v="1627-1"/>
        <s v="1625-1"/>
        <s v="1622-1"/>
        <s v="1614-1"/>
        <s v="1621-1"/>
        <s v="1649-1"/>
        <s v="1649-2"/>
        <s v="1649-3"/>
        <s v="318-1"/>
        <s v="318-4"/>
        <s v="1658-1"/>
        <s v="1660-1"/>
        <s v="1662-1"/>
        <s v="1665-1"/>
        <s v="2191-1"/>
        <s v="1766-14"/>
        <s v="1752-1"/>
        <s v="783-1"/>
        <s v="783-14"/>
        <s v="783-2"/>
        <s v="783-4"/>
        <s v="1736-71"/>
        <s v="1772-3"/>
        <s v="1772-4"/>
        <s v="1772-5"/>
        <s v="1828-1"/>
        <s v="1828-2"/>
        <s v="1828-3"/>
        <s v="1828-4"/>
        <s v="1828-5"/>
        <s v="1828-6"/>
        <s v="992-1"/>
        <s v="994-1"/>
        <s v="994-2"/>
        <s v="994-3"/>
        <s v="995-10"/>
        <s v="995-11"/>
        <s v="995-7"/>
        <s v="995-8"/>
        <s v="995-9"/>
        <s v="1859-1"/>
        <s v="1860-1"/>
        <s v="1862-1"/>
        <s v="1863-1"/>
        <s v="1835-1"/>
        <s v="1872-1"/>
        <s v="1891-1"/>
        <s v="1891-2"/>
        <s v="1934-1"/>
        <s v="1934-2"/>
        <s v="1934-3"/>
        <s v="1934-4"/>
        <s v="1934-5"/>
        <s v="1934-6"/>
        <s v="1934-7"/>
        <s v="1934-8"/>
        <s v="1934-9"/>
        <s v="1940-1"/>
        <s v="1940-2"/>
        <s v="1940-3"/>
        <s v="1940-4"/>
        <s v="1940-5"/>
        <s v="1940-6"/>
        <s v="1940-7"/>
        <s v="1940-8"/>
        <s v="1940-9"/>
        <s v="1952-1"/>
        <s v="1952-2"/>
        <s v="1952-3"/>
        <s v="1952-4"/>
        <s v="1952-5"/>
        <s v="1952-6"/>
        <s v="1952-7"/>
        <s v="1952-8"/>
        <s v="1993-1"/>
        <s v="2014-1"/>
        <s v="2014-2"/>
        <s v="2014-3"/>
        <s v="2014-4"/>
        <s v="2014-5"/>
        <s v="2014-6"/>
        <s v="2014-7"/>
        <s v="2014-8"/>
        <s v="1898-1"/>
        <s v="1898-2"/>
        <s v="1883-1"/>
        <s v="1883-2"/>
        <s v="1883-3"/>
        <s v="1883-4"/>
        <s v="1904-1"/>
        <s v="1920-1"/>
        <s v="1920-2"/>
        <s v="1920-3"/>
        <s v="1109-5"/>
        <s v="124-1"/>
        <s v="124-3"/>
        <s v="124-4"/>
        <s v="124-5"/>
        <s v="124-6"/>
        <s v="124-7"/>
        <s v="124-8"/>
        <s v="275-1"/>
        <s v="341-2"/>
        <s v="780-1"/>
        <s v="811-1"/>
        <s v="814-1"/>
        <s v="821-1"/>
        <s v="822-2"/>
        <s v="826-1"/>
        <s v="831-1"/>
        <s v="832-1"/>
        <s v="847-1"/>
        <s v="847-2"/>
        <s v="849-1"/>
        <s v="872-1"/>
        <s v="875-1"/>
        <s v="893-1"/>
        <s v="898-1"/>
        <s v="903-1"/>
        <s v="905-1"/>
        <s v="909-1"/>
        <s v="910-1"/>
        <s v="911-1"/>
        <s v="912-1"/>
        <s v="913-1"/>
        <s v="918-1"/>
        <s v="1020-1"/>
        <s v="1024-1"/>
        <s v="1049-1"/>
        <s v="1049-2"/>
        <s v="1049-3"/>
        <s v="1306-1"/>
        <s v="1307-1"/>
        <s v="1309-1"/>
        <s v="1310-1"/>
        <s v="1311-1"/>
        <s v="1311-2"/>
        <s v="1358-1"/>
        <s v="1358-2"/>
        <s v="1360-1"/>
        <s v="1360-2"/>
        <s v="1487-1"/>
        <s v="1603-1"/>
        <s v="1675-2"/>
        <s v="1362-2"/>
        <s v="1921-1"/>
        <s v="1922-1"/>
        <s v="1924-1"/>
        <s v="1929-1"/>
        <s v="2060-1"/>
        <s v="122-1"/>
        <s v="122-2"/>
        <s v="122-3"/>
        <s v="122-4"/>
        <s v="122-5"/>
        <s v="122-6"/>
        <s v="123-1"/>
        <s v="123-2"/>
        <s v="123-3"/>
        <s v="123-4"/>
        <s v="635-1"/>
        <s v="2279-1"/>
        <s v="1492-1"/>
        <s v="1946-1"/>
        <s v="1948-1"/>
        <s v="1949-1"/>
        <s v="1950-1"/>
        <s v="978-2"/>
        <s v="978-3"/>
        <s v="978-4"/>
        <s v="1355-1"/>
        <s v="1963-1"/>
        <s v="1966-1"/>
        <s v="1969-10"/>
        <s v="1969-8"/>
        <s v="1969-9"/>
        <s v="1973-1"/>
        <s v="1115-1"/>
        <s v="1407-1"/>
        <s v="2056-1"/>
        <s v="1978-1"/>
        <s v="840-1"/>
        <s v="840-2"/>
        <s v="1005-1"/>
        <s v="1991-1"/>
        <s v="1992-1"/>
        <s v="1211-6"/>
        <s v="1211-7"/>
        <s v="1435-1"/>
        <s v="452-1"/>
        <s v="452-10"/>
        <s v="452-2"/>
        <s v="452-3"/>
        <s v="452-4"/>
        <s v="452-5"/>
        <s v="452-6"/>
        <s v="452-7"/>
        <s v="452-8"/>
        <s v="452-9"/>
        <s v="453-1"/>
        <s v="453-2"/>
        <s v="453-3"/>
        <s v="453-4"/>
        <s v="453-5"/>
        <s v="453-6"/>
        <s v="453-7"/>
        <s v="453-8"/>
        <s v="453-9"/>
        <s v="454-1"/>
        <s v="454-2"/>
        <s v="1042-1"/>
        <s v="1042-2"/>
        <s v="1042-3"/>
        <s v="1042-4"/>
        <s v="1042-5"/>
        <s v="1042-6"/>
        <s v="2184-1"/>
        <s v="2184-2"/>
        <s v="2291-1"/>
        <s v="931-1"/>
        <s v="203-2"/>
        <s v="203-3"/>
        <s v="203-4"/>
        <s v="203-5"/>
        <s v="203-6"/>
        <s v="204-2"/>
        <s v="204-3"/>
        <s v="204-4"/>
        <s v="204-5"/>
        <s v="205-2"/>
        <s v="205-3"/>
        <s v="205-4"/>
        <s v="205-5"/>
        <s v="206-2"/>
        <s v="206-3"/>
        <s v="206-4"/>
        <s v="206-5"/>
        <s v="206-6"/>
        <s v="1937-1"/>
        <s v="2059-1"/>
        <s v="2159-2"/>
        <s v="333-1"/>
        <s v="1149-1"/>
        <s v="91-1"/>
        <s v="91-2"/>
        <s v="91-3"/>
        <s v="342-2"/>
        <s v="342-3"/>
        <s v="639-4"/>
        <s v="639-5"/>
        <s v="2063-1"/>
        <s v="2063-2"/>
        <s v="2064-1"/>
        <s v="2074-1"/>
        <s v="2074-2"/>
        <s v="2186-1"/>
        <s v="2186-2"/>
        <s v="2186-3"/>
        <s v="2010-1"/>
        <s v="2012-1"/>
        <s v="2012-2"/>
        <s v="2015-1"/>
        <s v="2016-1"/>
        <s v="1967-1"/>
        <s v="68-1"/>
        <s v="308-1"/>
        <s v="308-2"/>
        <s v="308-3"/>
        <s v="308-4"/>
        <s v="308-5"/>
        <s v="335-1"/>
        <s v="335-2"/>
        <s v="335-3"/>
        <s v="335-4"/>
        <s v="355-1"/>
        <s v="982-1"/>
        <s v="1080-1"/>
        <s v="1080-2"/>
        <s v="1080-3"/>
        <s v="1975-1"/>
        <s v="2135-1"/>
        <s v="2135-2"/>
        <s v="2135-3"/>
        <s v="2135-4"/>
        <s v="2135-5"/>
        <s v="81-1"/>
        <s v="81-11"/>
        <s v="2023-1"/>
        <s v="1999-1"/>
        <s v="1999-2"/>
        <s v="88-1"/>
        <s v="88-3"/>
        <s v="88-4"/>
        <s v="88-5"/>
        <s v="88-6"/>
        <s v="88-7"/>
        <s v="2274-1"/>
        <s v="24-1"/>
        <s v="24-2"/>
        <s v="986-1"/>
        <s v="304-1"/>
        <s v="304-3"/>
        <s v="304-4"/>
        <s v="304-5"/>
        <s v="304-6"/>
        <s v="948-1"/>
        <s v="361-1"/>
        <s v="510-2"/>
        <s v="510-3"/>
        <s v="1913-1"/>
        <s v="2141-1"/>
        <s v="522-1"/>
        <s v="523-1"/>
        <s v="523-2"/>
        <s v="523-3"/>
        <s v="523-4"/>
        <s v="1939-1"/>
        <s v="1939-2"/>
        <s v="1939-3"/>
        <s v="1939-4"/>
        <s v="1939-5"/>
        <s v="2-1"/>
        <s v="2-4"/>
        <s v="1792-1"/>
        <s v="94-2"/>
        <s v="95-3"/>
        <s v="95-4"/>
        <s v="96-1"/>
        <s v="97-2"/>
        <s v="97-3"/>
        <s v="98-2"/>
        <s v="98-3"/>
        <s v="99-2"/>
        <s v="99-3"/>
        <s v="99-4"/>
        <s v="99-5"/>
        <s v="100-1"/>
        <s v="101-1"/>
        <s v="556-1"/>
        <s v="556-2"/>
        <s v="557-2"/>
        <s v="557-3"/>
        <s v="557-4"/>
        <s v="1416-1"/>
        <s v="2138-1"/>
        <s v="2138-2"/>
        <s v="2275-1"/>
        <s v="2276-1"/>
        <s v="2277-1"/>
        <s v="2311-1"/>
        <s v="1159-6"/>
        <s v="1159-7"/>
        <s v="1159-8"/>
        <s v="2197-1"/>
        <s v="2234-1"/>
        <s v="2259-1"/>
        <s v="572-1"/>
        <s v="572-2"/>
        <s v="573-1"/>
        <s v="573-2"/>
        <s v="370-1"/>
        <s v="370-2"/>
        <s v="370-3"/>
        <s v="370-4"/>
        <s v="370-5"/>
        <s v="371-1"/>
        <s v="371-2"/>
        <s v="371-3"/>
        <s v="371-4"/>
        <s v="371-5"/>
        <s v="371-6"/>
        <s v="1196-1"/>
        <s v="156-1"/>
        <s v="156-2"/>
        <s v="156-3"/>
        <s v="156-4"/>
        <s v="156-5"/>
        <s v="2260-1"/>
        <s v="2260-2"/>
        <s v="839-3"/>
        <s v="190-1"/>
        <s v="190-2"/>
        <s v="190-3"/>
        <s v="190-4"/>
        <s v="190-5"/>
        <s v="191-1"/>
        <s v="191-2"/>
        <s v="191-3"/>
        <s v="191-4"/>
        <s v="191-5"/>
        <s v="856-1"/>
        <s v="856-2"/>
        <s v="64-1"/>
        <s v="67-1"/>
        <s v="1070-1"/>
        <s v="1070-10"/>
        <s v="1070-11"/>
        <s v="1070-2"/>
        <s v="1070-3"/>
        <s v="1070-4"/>
        <s v="1070-5"/>
        <s v="1070-6"/>
        <s v="1070-7"/>
        <s v="1070-8"/>
        <s v="1070-9"/>
        <s v="2370-1"/>
        <s v="1189-2"/>
        <s v="1494-1"/>
        <s v="1151-1"/>
        <s v="871-1"/>
        <s v="1208-1"/>
        <s v="1327-1"/>
        <s v="2045-1"/>
        <s v="2047-1"/>
        <s v="86-1"/>
        <s v="86-3"/>
        <s v="2278-1"/>
        <s v="2054-1"/>
        <s v="125-3"/>
        <s v="125-5"/>
        <s v="125-6"/>
        <s v="125-7"/>
        <s v="125-8"/>
        <s v="126-1"/>
        <s v="126-2"/>
        <s v="363-1"/>
        <s v="1082-1"/>
        <s v="301-1"/>
        <s v="301-2"/>
        <s v="301-3"/>
        <s v="301-4"/>
        <s v="301-5"/>
        <s v="2061-1"/>
        <s v="2061-2"/>
        <s v="2065-1"/>
        <s v="565-1"/>
        <s v="565-3"/>
        <s v="566-1"/>
        <s v="566-2"/>
        <s v="566-3"/>
        <s v="566-4"/>
        <s v="1496-1"/>
        <s v="1496-2"/>
        <s v="1181-4"/>
        <s v="837-3"/>
        <s v="1186-3"/>
        <s v="430-1"/>
        <s v="430-2"/>
        <s v="430-3"/>
        <s v="430-4"/>
        <s v="430-5"/>
        <s v="432-1"/>
        <s v="432-2"/>
        <s v="963-2"/>
        <s v="1493-1"/>
        <s v="272-1"/>
        <s v="272-3"/>
        <s v="1072-1"/>
        <s v="1072-2"/>
        <s v="1072-3"/>
        <s v="1367-2"/>
        <s v="1367-3"/>
        <s v="1488-1"/>
        <s v="1488-2"/>
        <s v="2307-1"/>
        <s v="827-3"/>
        <s v="1002-1"/>
        <s v="181-1"/>
        <s v="1996-1"/>
        <s v="1855-1"/>
        <s v="1855-2"/>
        <s v="1855-3"/>
        <s v="271-1"/>
        <s v="271-2"/>
        <s v="2083-1"/>
        <s v="2105-1"/>
        <s v="544-2"/>
        <s v="544-3"/>
        <s v="1188-2"/>
        <s v="1893-1"/>
        <s v="1893-2"/>
        <s v="1893-3"/>
        <s v="426-2"/>
        <s v="426-3"/>
        <s v="2131-3"/>
        <s v="2131-4"/>
        <s v="1428-2"/>
        <s v="1428-3"/>
        <s v="922-11"/>
        <s v="922-5"/>
        <s v="922-6"/>
        <s v="922-7"/>
        <s v="922-8"/>
        <s v="1574-1"/>
        <s v="225-3"/>
        <s v="714-1"/>
        <s v="714-2"/>
        <s v="714-3"/>
        <s v="1420-1"/>
        <s v="270-2"/>
        <s v="1731-1"/>
        <s v="1731-2"/>
        <s v="1731-3"/>
        <s v="833-2"/>
        <s v="833-3"/>
        <s v="259-10"/>
        <s v="259-11"/>
        <s v="259-3"/>
        <s v="259-4"/>
        <s v="259-5"/>
        <s v="259-6"/>
        <s v="259-7"/>
        <s v="259-8"/>
        <s v="259-9"/>
        <s v="269-1"/>
        <s v="269-2"/>
        <s v="269-3"/>
        <s v="269-4"/>
        <s v="269-5"/>
        <s v="274-2"/>
        <s v="274-3"/>
        <s v="274-4"/>
        <s v="274-5"/>
        <s v="274-6"/>
        <s v="274-7"/>
        <s v="274-8"/>
        <s v="274-9"/>
        <s v="277-1"/>
        <s v="277-10"/>
        <s v="277-4"/>
        <s v="277-6"/>
        <s v="277-7"/>
        <s v="277-8"/>
        <s v="277-9"/>
        <s v="280-2"/>
        <s v="282-3"/>
        <s v="282-4"/>
        <s v="282-5"/>
        <s v="282-6"/>
        <s v="282-7"/>
        <s v="288-1"/>
        <s v="288-2"/>
        <s v="288-3"/>
        <s v="288-4"/>
        <s v="331-2"/>
        <s v="331-4"/>
        <s v="331-5"/>
        <s v="331-6"/>
        <s v="331-7"/>
        <s v="331-8"/>
        <s v="332-2"/>
        <s v="332-3"/>
        <s v="332-4"/>
        <s v="990-1"/>
        <s v="990-2"/>
        <s v="990-3"/>
        <s v="693-1"/>
        <s v="693-2"/>
        <s v="1717-1"/>
        <s v="1717-2"/>
        <s v="1717-3"/>
        <s v="1717-8"/>
        <s v="670-2"/>
        <s v="670-3"/>
        <s v="670-4"/>
        <s v="673-1"/>
        <s v="673-3"/>
        <s v="673-4"/>
        <s v="2147-1"/>
        <s v="2150-1"/>
        <s v="829-4"/>
        <s v="1056-1"/>
        <s v="1056-2"/>
        <s v="1056-3"/>
        <s v="1998-1"/>
        <s v="1998-2"/>
        <s v="1998-3"/>
        <s v="1998-4"/>
        <s v="1865-1"/>
        <s v="330-1"/>
        <s v="330-3"/>
        <s v="330-4"/>
        <s v="283-1"/>
        <s v="283-2"/>
        <s v="2363-1"/>
        <s v="2190-1"/>
        <s v="2190-2"/>
        <s v="1106-1"/>
        <s v="1130-3"/>
        <s v="1130-5"/>
        <s v="1130-6"/>
        <s v="200-1"/>
        <s v="200-2"/>
        <s v="1353-1"/>
        <s v="1353-2"/>
        <s v="1107-1"/>
        <s v="428-1"/>
        <s v="429-1"/>
        <s v="1680-2"/>
        <s v="2183-1"/>
        <s v="2283-1"/>
        <s v="808-3"/>
        <s v="808-4"/>
        <s v="808-5"/>
        <s v="2153-1"/>
        <s v="655-3"/>
        <s v="655-7"/>
        <s v="2011-1"/>
        <s v="2208-1"/>
        <s v="305-1"/>
        <s v="2198-1"/>
        <s v="834-3"/>
        <s v="834-4"/>
        <s v="834-5"/>
        <s v="2201-1"/>
        <s v="2104-1"/>
        <s v="251-3"/>
        <s v="251-6"/>
        <s v="251-7"/>
        <s v="251-8"/>
        <s v="568-1"/>
        <s v="568-3"/>
        <s v="568-4"/>
        <s v="568-5"/>
        <s v="568-6"/>
        <s v="2162-1"/>
        <s v="2156-1"/>
        <s v="895-2"/>
        <s v="895-3"/>
        <s v="895-4"/>
        <s v="1368-1"/>
        <s v="1368-3"/>
        <s v="1368-4"/>
        <s v="1368-5"/>
        <s v="864-4"/>
        <s v="864-5"/>
        <s v="802-2"/>
        <s v="802-3"/>
        <s v="1403-1"/>
        <s v="1403-2"/>
        <s v="1403-3"/>
        <s v="2205-1"/>
        <s v="2205-2"/>
        <s v="7-16"/>
        <s v="7-17"/>
        <s v="2209-1"/>
        <s v="2212-1"/>
        <s v="2219-1"/>
        <s v="2220-1"/>
        <s v="2221-1"/>
        <s v="2222-1"/>
        <s v="2222-2"/>
        <s v="2222-3"/>
        <s v="2222-4"/>
        <s v="34-1"/>
        <s v="34-2"/>
        <s v="34-4"/>
        <s v="34-8"/>
        <s v="35-1"/>
        <s v="36-1"/>
        <s v="166-2"/>
        <s v="166-3"/>
        <s v="166-4"/>
        <s v="166-6"/>
        <s v="187-1"/>
        <s v="187-2"/>
        <s v="501-1"/>
        <s v="501-2"/>
        <s v="501-3"/>
        <s v="636-4"/>
        <s v="636-5"/>
        <s v="636-7"/>
        <s v="636-8"/>
        <s v="582-1"/>
        <s v="583-1"/>
        <s v="585-1"/>
        <s v="586-1"/>
        <s v="586-2"/>
        <s v="586-3"/>
        <s v="586-4"/>
        <s v="587-1"/>
        <s v="587-2"/>
        <s v="587-3"/>
        <s v="587-4"/>
        <s v="588-1"/>
        <s v="588-2"/>
        <s v="588-3"/>
        <s v="704-1"/>
        <s v="704-2"/>
        <s v="704-3"/>
        <s v="973-1"/>
        <s v="974-1"/>
        <s v="974-2"/>
        <s v="1638-1"/>
        <s v="1638-2"/>
        <s v="1638-3"/>
        <s v="1638-4"/>
        <s v="1638-5"/>
        <s v="2163-1"/>
        <s v="2163-2"/>
        <s v="2163-3"/>
        <s v="336-1"/>
        <s v="336-2"/>
        <s v="336-3"/>
        <s v="541-1"/>
        <s v="541-2"/>
        <s v="659-1"/>
        <s v="659-2"/>
        <s v="659-3"/>
        <s v="711-1"/>
        <s v="711-2"/>
        <s v="711-3"/>
        <s v="727-1"/>
        <s v="727-2"/>
        <s v="1058-1"/>
        <s v="1058-2"/>
        <s v="2228-1"/>
        <s v="1319-1"/>
        <s v="1319-2"/>
        <s v="139-1"/>
        <s v="140-1"/>
        <s v="140-2"/>
        <s v="413-4"/>
        <s v="413-5"/>
        <s v="413-6"/>
        <s v="413-7"/>
        <s v="413-8"/>
        <s v="413-9"/>
        <s v="642-2"/>
        <s v="818-1"/>
        <s v="818-2"/>
        <s v="1182-1"/>
        <s v="1182-2"/>
        <s v="1182-3"/>
        <s v="1541-1"/>
        <s v="2242-1"/>
        <s v="2242-2"/>
        <s v="2242-3"/>
        <s v="2244-1"/>
        <s v="2227-1"/>
        <s v="2245-1"/>
        <s v="2306-1"/>
        <s v="2247-1"/>
        <s v="2248-1"/>
        <s v="2009-1"/>
        <s v="712-4"/>
        <s v="712-5"/>
        <s v="1191-1"/>
        <s v="1482-2"/>
        <s v="1482-3"/>
        <s v="1482-4"/>
        <s v="1482-5"/>
        <s v="1482-6"/>
        <s v="2253-1"/>
        <s v="2253-2"/>
        <s v="2253-3"/>
        <s v="2254-1"/>
        <s v="2254-2"/>
        <s v="2254-3"/>
        <s v="2255-1"/>
        <s v="2255-2"/>
        <s v="2255-3"/>
        <s v="2255-4"/>
        <s v="2256-1"/>
        <s v="2256-2"/>
        <s v="2256-3"/>
        <s v="2257-1"/>
        <s v="2257-2"/>
        <s v="2261-1"/>
        <s v="2262-1"/>
        <s v="2263-1"/>
        <s v="2263-2"/>
        <s v="2270-1"/>
        <s v="2265-1"/>
        <s v="2266-1"/>
        <s v="1567-1"/>
        <s v="1216-2"/>
        <s v="2290-1"/>
        <s v="2294-1"/>
        <s v="2294-2"/>
        <s v="2299-1"/>
        <s v="2299-2"/>
        <s v="817-3"/>
        <s v="848-1"/>
        <s v="914-1"/>
        <s v="2327-1"/>
        <s v="2327-2"/>
        <s v="2308-1"/>
        <s v="1483-1"/>
        <s v="1483-2"/>
        <s v="1483-3"/>
        <s v="1483-4"/>
        <s v="1483-5"/>
        <s v="2310-1"/>
        <s v="1529-1"/>
        <s v="1590-1"/>
        <s v="2312-1"/>
        <s v="2313-1"/>
        <s v="2314-1"/>
        <s v="2315-1"/>
        <s v="2316-1"/>
        <s v="2318-1"/>
        <s v="1563-1"/>
        <s v="2328-1"/>
        <s v="353-1"/>
        <s v="353-2"/>
        <s v="1626-1"/>
        <s v="1626-2"/>
        <s v="2329-1"/>
        <s v="2330-1"/>
        <s v="1305-1"/>
        <s v="2331-1"/>
        <s v="2333-1"/>
        <s v="2342-1"/>
        <s v="2344-1"/>
        <s v="2345-1"/>
        <s v="2348-1"/>
        <s v="2350-1"/>
        <s v="2351-1"/>
        <s v="1-14"/>
        <s v="1-2"/>
        <s v="3-2"/>
        <s v="3-3"/>
        <s v="4-2"/>
        <s v="4-3"/>
        <s v="4-5"/>
        <s v="5-2"/>
        <s v="5-3"/>
        <s v="5-4"/>
        <s v="5-5"/>
        <s v="5-6"/>
        <s v="6-10"/>
        <s v="6-8"/>
        <s v="6-9"/>
        <s v="8-1"/>
        <s v="8-2"/>
        <s v="9-3"/>
        <s v="9-5"/>
        <s v="10-10"/>
        <s v="10-2"/>
        <s v="10-3"/>
        <s v="10-4"/>
        <s v="10-5"/>
        <s v="10-6"/>
        <s v="10-7"/>
        <s v="10-8"/>
        <s v="10-9"/>
        <s v="11-1"/>
        <s v="11-3"/>
        <s v="12-1"/>
        <s v="13-1"/>
        <s v="13-2"/>
        <s v="949-1"/>
        <s v="1942-2"/>
        <s v="1942-3"/>
        <s v="1942-4"/>
        <s v="2288-1"/>
        <s v="15-1"/>
        <s v="15-2"/>
        <s v="15-3"/>
        <s v="16-1"/>
        <s v="16-2"/>
        <s v="16-3"/>
        <s v="1976-1"/>
        <s v="17-1"/>
        <s v="17-2"/>
        <s v="17-3"/>
        <s v="17-4"/>
        <s v="18-1"/>
        <s v="18-2"/>
        <s v="18-3"/>
        <s v="57-3"/>
        <s v="57-4"/>
        <s v="57-5"/>
        <s v="57-6"/>
        <s v="57-7"/>
        <s v="57-8"/>
        <s v="92-1"/>
        <s v="92-2"/>
        <s v="2237-1"/>
        <s v="22-1"/>
        <s v="23-1"/>
        <s v="25-1"/>
        <s v="25-2"/>
        <s v="25-3"/>
        <s v="25-4"/>
        <s v="25-5"/>
        <s v="25-6"/>
        <s v="25-7"/>
        <s v="25-8"/>
        <s v="25-9"/>
        <s v="1223-1"/>
        <s v="1223-2"/>
        <s v="1223-3"/>
        <s v="1223-4"/>
        <s v="2000-1"/>
        <s v="2225-1"/>
        <s v="26-1"/>
        <s v="26-2"/>
        <s v="26-3"/>
        <s v="26-4"/>
        <s v="26-5"/>
        <s v="26-6"/>
        <s v="27-1"/>
        <s v="27-2"/>
        <s v="2295-1"/>
        <s v="28-1"/>
        <s v="28-2"/>
        <s v="28-3"/>
        <s v="29-1"/>
        <s v="29-2"/>
        <s v="29-3"/>
        <s v="29-4"/>
        <s v="29-5"/>
        <s v="30-1"/>
        <s v="30-2"/>
        <s v="32-4"/>
        <s v="32-5"/>
        <s v="33-1"/>
        <s v="33-2"/>
        <s v="33-3"/>
        <s v="33-4"/>
        <s v="33-5"/>
        <s v="1907-1"/>
        <s v="1907-2"/>
        <s v="1907-3"/>
        <s v="2070-1"/>
        <s v="2194-1"/>
        <s v="2194-2"/>
        <s v="1245-1"/>
        <s v="1245-2"/>
        <s v="1245-3"/>
        <s v="38-1"/>
        <s v="38-2"/>
        <s v="38-3"/>
        <s v="38-4"/>
        <s v="38-5"/>
        <s v="40-2"/>
        <s v="40-3"/>
        <s v="40-4"/>
        <s v="40-5"/>
        <s v="40-6"/>
        <s v="41-2"/>
        <s v="41-3"/>
        <s v="42-1"/>
        <s v="1994-1"/>
        <s v="1994-2"/>
        <s v="1432-1"/>
        <s v="1432-3"/>
        <s v="44-1"/>
        <s v="44-4"/>
        <s v="44-5"/>
        <s v="44-6"/>
        <s v="45-1"/>
        <s v="45-2"/>
        <s v="45-6"/>
        <s v="45-7"/>
        <s v="2137-1"/>
        <s v="2137-2"/>
        <s v="46-1"/>
        <s v="46-2"/>
        <s v="46-3"/>
        <s v="46-4"/>
        <s v="46-5"/>
        <s v="47-1"/>
        <s v="47-2"/>
        <s v="48-1"/>
        <s v="49-2"/>
        <s v="49-3"/>
        <s v="50-1"/>
        <s v="50-2"/>
        <s v="50-3"/>
        <s v="50-4"/>
        <s v="50-5"/>
        <s v="50-6"/>
        <s v="50-7"/>
        <s v="50-9"/>
        <s v="51-1"/>
        <s v="52-1"/>
        <s v="52-2"/>
        <s v="52-3"/>
        <s v="52-4"/>
        <s v="552-3"/>
        <s v="552-4"/>
        <s v="987-1"/>
        <s v="987-2"/>
        <s v="987-3"/>
        <s v="987-4"/>
        <s v="987-5"/>
        <s v="2187-1"/>
        <s v="2187-2"/>
        <s v="2187-3"/>
        <s v="53-1"/>
        <s v="53-2"/>
        <s v="53-3"/>
        <s v="53-4"/>
        <s v="178-2"/>
        <s v="1003-5"/>
        <s v="2364-1"/>
        <s v="161-8"/>
        <s v="2356-1"/>
        <s v="194-2"/>
        <s v="195-2"/>
        <s v="196-2"/>
        <s v="197-2"/>
        <s v="198-2"/>
        <s v="199-3"/>
        <s v="200-3"/>
        <s v="1044-2"/>
        <s v="1243-2"/>
        <s v="2008-2"/>
        <s v="312-4"/>
        <s v="273-6"/>
        <s v="2076-2"/>
        <s v="2132-2"/>
        <s v="2366-1"/>
        <s v="2367-1"/>
        <s v="310-4"/>
        <s v="2332-1"/>
        <s v="1400-2"/>
        <s v="444-4"/>
        <s v="2343-1"/>
        <s v="460-3"/>
        <s v="461-10"/>
        <s v="461-8"/>
        <s v="461-9"/>
        <s v="470-3"/>
        <s v="2360-1"/>
        <s v="481-3"/>
        <s v="487-5"/>
        <s v="997-4"/>
        <s v="533-7"/>
        <s v="2337-1"/>
        <s v="2337-2"/>
        <s v="562-5"/>
        <s v="567-7"/>
        <s v="667-3"/>
        <s v="578-4"/>
        <s v="998-2"/>
        <s v="1933-4"/>
        <s v="706-3"/>
        <s v="760-8"/>
        <s v="786-5"/>
        <s v="786-6"/>
        <s v="1372-2"/>
        <s v="1396-28"/>
        <s v="1396-29"/>
        <s v="2355-1"/>
        <s v="1604-2"/>
        <s v="1609-2"/>
        <s v="992-4"/>
        <s v="992-5"/>
        <s v="992-6"/>
        <s v="992-7"/>
        <s v="2357-1"/>
        <s v="2260-3"/>
        <s v="2354-1"/>
        <s v="2354-2"/>
        <s v="271-3"/>
        <s v="271-4"/>
        <s v="2369-1"/>
        <s v="2221-2"/>
        <s v="2221-3"/>
        <s v="2352-1"/>
        <s v="1182-4"/>
        <s v="2257-3"/>
        <s v="2368-1"/>
        <s v="2313-2"/>
        <s v="2346-1"/>
        <s v="2347-1"/>
        <s v="2349-1"/>
        <s v="1625-3"/>
        <s v="6-11"/>
        <s v="2379-1"/>
        <s v="2379-3"/>
        <s v="2379-4"/>
        <s v="53-9"/>
        <s v="1003-7"/>
        <s v="90-5"/>
        <s v="2365-1"/>
        <s v="989-2"/>
        <s v="2376-1"/>
        <s v="273-7"/>
        <s v="238-8"/>
        <s v="238-9"/>
        <s v="381-4"/>
        <s v="261-8"/>
        <s v="261-9"/>
        <s v="265-9"/>
        <s v="2358-1"/>
        <s v="262-14"/>
        <s v="384-5"/>
        <s v="2374-1"/>
        <s v="2380-1"/>
        <s v="434-3"/>
        <s v="252-3"/>
        <s v="437-3"/>
        <s v="437-4"/>
        <s v="460-4"/>
        <s v="2359-1"/>
        <s v="2359-2"/>
        <s v="497-2"/>
        <s v="499-9"/>
        <s v="503-4"/>
        <s v="509-10"/>
        <s v="509-11"/>
        <s v="516-4"/>
        <s v="532-4"/>
        <s v="558-6"/>
        <s v="558-7"/>
        <s v="683-6"/>
        <s v="1742-5"/>
        <s v="1742-6"/>
        <s v="1742-7"/>
        <s v="1302-4"/>
        <s v="1369-2"/>
        <s v="1091-11"/>
        <s v="1091-12"/>
        <s v="81-13"/>
        <s v="2384-1"/>
        <s v="2138-3"/>
        <s v="2381-1"/>
        <s v="2382-1"/>
        <s v="2197-2"/>
        <s v="2234-2"/>
        <s v="804-5"/>
        <s v="804-6"/>
        <s v="270-3"/>
        <s v="277-11"/>
        <s v="2152-1"/>
        <s v="330-6"/>
        <s v="655-8"/>
        <s v="2361-1"/>
        <s v="2104-2"/>
        <s v="864-6"/>
        <s v="864-7"/>
        <s v="802-5"/>
        <s v="2209-2"/>
        <s v="2353-1"/>
        <s v="2375-1"/>
        <s v="1567-2"/>
        <s v="1216-3"/>
        <s v="2378-1"/>
        <s v="2383-1"/>
        <m/>
      </sharedItems>
    </cacheField>
    <cacheField name="År" numFmtId="0">
      <sharedItems containsString="0" containsBlank="1" containsNumber="1" containsInteger="1" minValue="2017" maxValue="2019"/>
    </cacheField>
    <cacheField name="Cvr" numFmtId="0">
      <sharedItems containsString="0" containsBlank="1" containsNumber="1" containsInteger="1" minValue="10007127" maxValue="89711215"/>
    </cacheField>
    <cacheField name="Selskab_Navn" numFmtId="0">
      <sharedItems containsBlank="1" count="752">
        <s v="BORUP VARMEVÆRK A M B A"/>
        <s v="BREDEBRO VARMEVÆRK A M B A"/>
        <s v="Bredsten-Balle Kraftvarmeværk amba"/>
        <s v="BROAGER FJERNVARMESELSKAB AMBA"/>
        <s v="BROVST FJERNVARME ANDELSSELSKAB"/>
        <s v="BRØNDBY FJERNVARME A M B A"/>
        <s v="Bogense Forsyningsselskab"/>
        <s v="BOLIGSELSKABET DANBO"/>
        <s v="BÆLUM VARMEVÆRK AMBA"/>
        <s v="BØVLING VARMEVÆRK"/>
        <s v="CTR I/S"/>
        <s v="CHR FELD FJERNVS AMBA"/>
        <s v="DURUP FJERNVARME"/>
        <s v="DAVINDE BIOENERGI ApS"/>
        <s v="Avedøre Fjernvarme"/>
        <s v="DRONNINGLUND FJERNVARMEVÆRK AMBA"/>
        <s v="Dybvad Varmeværk"/>
        <s v="EJBY FJERNVARMECENTRAL AMBA"/>
        <s v="Ejstrupholm Varmeværk A. m. b. a."/>
        <s v="ALLERØD KOMMUNE"/>
        <s v="FARUM FJERNVARME A M B A"/>
        <s v="FREDERICIA FJERNVARME A.M.B.A."/>
        <s v="FANGEL BIOENERGI ApS"/>
        <s v="Farsø Varmeværk A M B A"/>
        <s v="FAXE FJERNVARMESELSKAB A M B A"/>
        <s v="FAXE KALK A/S"/>
        <s v="FENSMARK FJERNVARMEVÆRK A M B A"/>
        <s v="FERRITSLEV FJERNVARME A.M.B.A."/>
        <s v="FF SKAGEN A/S"/>
        <s v="FJERRITSLEV FJERNVARME"/>
        <s v="FREDERIKS VARMEVÆRK A M B A"/>
        <s v="FUGLEBJERG FJERNVARMEVÆRK"/>
        <s v="FFV VARME A/S"/>
        <s v="GAUERSLUND FJERNVARME A M B A"/>
        <s v="GILLELEJE FJERNVARME A M B A"/>
        <s v="GIVE FJERNVARME A M B A"/>
        <s v="GALTEN VARMEVÆRK A M B A"/>
        <s v="GANDRUP - VESTER-HASSING VARMEVÆRK A M B A"/>
        <s v="GEDSTED VARMEVÆRK A M B A"/>
        <s v="GELSTED FJERNVARMECENTRAL"/>
        <s v="GIVE ENERGIANLÆG ApS"/>
        <s v="Gjerlev Varmeværk A.M.B.A"/>
        <s v="GLYNGØRE FJERNVARMEVÆRK AMBA"/>
        <s v="Gram Fjernvarme"/>
        <s v="GRENAA FORBRÆNDING A/S"/>
        <s v="GRENÅ VARMEVÆRK A M B A"/>
        <s v="GEV VARME A/S"/>
        <s v="Græsted Fjernvarme AMBA"/>
        <s v="GØRDING VARMEVÆRK A M B A"/>
        <s v="HASLEV FJERNVARME I M B A"/>
        <s v="Hinnerup Fjernvarme"/>
        <s v="HIRTSHALS FJERNVARME"/>
        <s v="Holeby Fjernvarme"/>
        <s v="HOLTE FJERNVARME A M B A"/>
        <s v="HVIDBJERG FJERNVARME A M B A"/>
        <s v="Haderslev Fjernvarme"/>
        <s v="HADSTEN VARMEVÆRK A M B A"/>
        <s v="Hadsund Fjernvarmeværk A.m.b.a."/>
        <s v="HALS FJERNVARME A M B A"/>
        <s v="HAMMEL FJERNVARME A M B A"/>
        <s v="HAMMERSHØJ FJERNVARMEVÆRK"/>
        <s v="HANSTHOLM VARMEVÆRK A M B A"/>
        <s v="HEDENSTED FJERNVARME"/>
        <s v="HEJNSVIG VARMEVÆRK A M B A"/>
        <s v="Eniig Varme A/S"/>
        <s v="HJALLERUP FJERNVARMEVÆRK"/>
        <s v="HJORDKÆR FJERNVARMEVÆRK AMBA"/>
        <s v="HJØRRING VARMEFORSYNING A M B A"/>
        <s v="HOBRO VARMEVÆRK A M B A"/>
        <s v="HOLME-LUNDSHØJ FJERNVARMEV A M B A"/>
        <s v="VESTFORSYNING VARME A/S"/>
        <s v="Holsted Varmeværk Amba"/>
        <s v="Hornbæk Fjernvarme A.m.b.a."/>
        <s v="Fjernvarme Horsens A.m.b.A"/>
        <s v="HOVEDGÅRD FJERNVARMEVÆRK AMBA"/>
        <s v="NOBIA DENMARK A/S"/>
        <s v="HUNDESTED VARMEVÆRK AMBA"/>
        <s v="Hurup Fjernvarme A m b A"/>
        <s v="Hvalsø Kraftvarmeværk A.m.b.a"/>
        <s v="Hvide Sande Fjernvarme A.M.B.A."/>
        <s v="HVIDEBÆK FJERNVARMEFORSYNING AMBA"/>
        <s v="Haarby Kraft-Varme Amba"/>
        <s v="HØJE TAASTRUP FJERNVARME A.M.B.A."/>
        <s v="HØJSLEV NR SØBY FJERNVARME"/>
        <s v="HØNG VARMEVÆRK"/>
        <s v="HØRBY VARMEVÆRK"/>
        <s v="I/S Amager Ressourcecenter"/>
        <s v="Billund Varmeværk"/>
        <s v="Brande Fjernvarme A.m.b.a."/>
        <s v="BRÆDSTRUP TOTALENERGIANLÆG A/S"/>
        <s v="BRØRUP FJERNVARME A M B A"/>
        <s v="I/S AffaldPlus"/>
        <s v="HELSINGE FJERNVARME"/>
        <s v="ARGO I/S"/>
        <s v="Middelfart Fjernvarme a.m.b.a."/>
        <s v="I/S Norfors"/>
        <s v="JETSMARK ENERGIVÆRK AMBA"/>
        <s v="I/S REFA"/>
        <s v="Renosyd i/s"/>
        <s v="Troldhede Kraftvarmeværk A.m.b.a."/>
        <s v="I/S VESTFORBRÆNDING"/>
        <s v="Vildbjerg Varmeværk A.m.b.a."/>
        <s v="INGSTRUP FJERNVARME ANDELSSELSKAB"/>
        <s v="ISHØJ KOMMUNE"/>
        <s v="JELLING VARMEVÆRK"/>
        <s v="JERSLEV VARMEVÆRK"/>
        <s v="KARUP VARMEVÆRK"/>
        <s v="KIBÆK VARMEVÆRK ADMINISTRATIONSKONTORET"/>
        <s v="KLEJTRUP VARMEVÆRK"/>
        <s v="Fortum Waste Solutions A/S"/>
        <s v="KONGERSLEV FJERNVARMEVÆRK AMBA"/>
        <s v="Kværndrup Fjernvarme"/>
        <s v="KØLVRÅ FJERNVARMECENTRAL"/>
        <s v="Lystrup Fjernvarme A.m.b.A."/>
        <s v="LANGAA VARMEVÆRK AMBA"/>
        <s v="LEM VARMEVÆRK"/>
        <s v="LEMVIG VARMEVÆRK A M B A"/>
        <s v="LØGSTRUP VARMEVÆRK A M B A"/>
        <s v="LØGSTØR FJERNVARMEVÆRK AMBA"/>
        <s v="LØGUMKLOSTER FJERNVARME"/>
        <s v="Løsning Fjernvarme A m b a"/>
        <s v="MARSTAL FJERNVARME A M B A"/>
        <s v="MALLING VARMEVÆRK AMBA"/>
        <s v="MARIAGER FJERNVARME A M B A"/>
        <s v="MOU KRAFTVARME AMBA"/>
        <s v="Møldrup Varmeværk"/>
        <s v="ANDELSSELSKABET MØLHOLM VARMEVÆRK"/>
        <s v="MØRKE FJERNVARMESELSKAB A M B A"/>
        <s v="MØRKØV VARMEVÆRK AMBA"/>
        <s v="NIBE VARMEVÆRK A M B A"/>
        <s v="NYBORG FORSYNING OG SERVICE A/S"/>
        <s v="NYKØBING M FJERNVARMEVÆRK A M B A"/>
        <s v="Næstved Fjernvarme A.M.B.A."/>
        <s v="Aalestrup-Nørager Energi A.M.B.A"/>
        <s v="Nørre-Snede Varmeværk A.m.b.a"/>
        <s v="Nørre Alslev Fjernvarmeværk A M B A"/>
        <s v="NØRRE NEBEL FJERNVARME"/>
        <s v="ODDER VARMEVÆRK A M B A"/>
        <s v="FJERNVARME FYN DISTRIBUTION A/S"/>
        <s v="Outrup Varmeværk"/>
        <s v="RAMME VARMEVÆRK"/>
        <s v="VERDO PRODUKTION A/S"/>
        <s v="Ribe Fjernvarme AMBA"/>
        <s v="Ringe Fjernvarmeselskab A M B A"/>
        <s v="RINGKØBING FJERNVARMEVÆRK A M B A"/>
        <s v="Roslev Fjernvarmeselskab A.m.b.A."/>
        <s v="Midtlangeland Fjernvarme A.m.b.a"/>
        <s v="RUNDHØJ FJERNVARME AMBA"/>
        <s v="RY VARMEVÆRK A M B A"/>
        <s v="Ryomgård Fjernvarmeværk Amba"/>
        <s v="Rødby Varmeværk A M B A"/>
        <s v="RØDBYHAVN FJERNVARME A M B A"/>
        <s v="RØDKÆRSBRO FJERNVARMEVÆRK"/>
        <s v="RØNDE FJERNVARMEVÆRK"/>
        <s v="STEGE FJERNVARME AMBA POSTBOX 76"/>
        <s v="SAKSKØBING FJERNVARMESELSKAB A M B A"/>
        <s v="SALTUM FJERNVARMEVÆRK A M B A"/>
        <s v="Sdr. Omme Varmeværk Amba"/>
        <s v="SIG VARMEVÆRK"/>
        <s v="SINDAL VARMEFORSYNING A M B A"/>
        <s v="FREDERIKSHAVN AFFALD A/S"/>
        <s v="SKAGEN VARMEVÆRK AMBA"/>
        <s v="SKALS KRAFTVARMEVÆRK A.M.B.A."/>
        <s v="Skanderborg-Hørning Fjernvarme"/>
        <s v="Skive Fjernvarme A.m.b.a"/>
        <s v="Skjern Fjernvarme"/>
        <s v="SKOVLUND VARMEVÆRK"/>
        <s v="SKOVSGAARD VARMEVÆRK"/>
        <s v="SKÅRUP FJERNVARME"/>
        <s v="SKÆRBÆK FJERNVARME A.M.B.A."/>
        <s v="SK VARME A/S"/>
        <s v="SMØRUM KRAFTVARME AMBA"/>
        <s v="SNEDSTED VARMEVÆRK"/>
        <s v="Solrød Fjernvarme a m b a"/>
        <s v="SPJALD FJERNVARME- OG VANDVÆRK"/>
        <s v="SPØTTRUP FJERNVARMEVÆRK"/>
        <s v="STENSTRUP FJERNVARME AMBA"/>
        <s v="Stoholm Fjernvarmeværk"/>
        <s v="STRANDBY VARMEVÆRK AMBA"/>
        <s v="STRUER FORSYNING FJERNVARME A/S"/>
        <s v="Støvring Kraftvarmeværk A.m.b.a."/>
        <s v="Sunds Vand- og Varmeværk A.m.b.a."/>
        <s v="SVEBØLLE-VISKINGE FJERNVARMESELSKAB A.M.B.A. V/SVEND MYLLER"/>
        <s v="Svendborg Fjernvarme A.m.b.a"/>
        <s v="SVENDBORG KRAFTVARME A/S"/>
        <s v="Svogerslev Fjernvarme"/>
        <s v="SÆBY VARMEVÆRK A M B A"/>
        <s v="SØNDERBORG FJERNVARME AMBA"/>
        <s v="SØNDERHOLM VARMEVÆRK AMBA"/>
        <s v="THISTED VARMEFORSYNING A M B A"/>
        <s v="THORSAGER FJERNVARMEVÆRK A M B A"/>
        <s v="THORSØ FJERNVARMEVÆRK A M B A"/>
        <s v="TIM KRAFTVARMEVÆRK A M B A"/>
        <s v="TOFTLUND FJERNVARME A.M.B.A."/>
        <s v="TOMMERUP BYS FJERNVARMEFORSYNING"/>
        <s v="TOMMERUP ST VARMEFORSYNING A M B A"/>
        <s v="TRANBJERG VARMEVÆRK A M B A"/>
        <s v="Tårs Varmeværk"/>
        <s v="TØNDER FJERNVARMESELSKAB A.M.B.A."/>
        <s v="Tørring Kraftvarmeværk A.M.B.A."/>
        <s v="Uldum Varmeværk Amba"/>
        <s v="ULFBORG FJERNVARME"/>
        <s v="ULSTED VARMEVÆRK"/>
        <s v="Vamdrup Fjernvarme A m b A"/>
        <s v="VEJEN VARMEVÆRK"/>
        <s v="VESTEGNENS KRAFTVARMESELSKAB I/S"/>
        <s v="VEMB VARMEVÆRK"/>
        <s v="V HJERMITSLEV VARMEVÆRK"/>
        <s v="Vestervig Fjernvarme A.m.b.a"/>
        <s v="VINDERUP VARMEVÆRK A M B A"/>
        <s v="VIVILD VARMEVÆRK A M B A"/>
        <s v="VOJENS FJERNVARME A.M.B.A."/>
        <s v="VRÅ VARMEVÆRK AMBA"/>
        <s v="VÆRLØSE VARMEVÆRK A M B A"/>
        <s v="Aabenraa - Rødekro Fjernvarme"/>
        <s v="Aarhus Kommune"/>
        <s v="ÆRØSKØBING FJERNVARME"/>
        <s v="Ølgod Fjernvarmeselskab AMBA"/>
        <s v="ØRNHØJ-GRØNBJERG KRAFTVARMEVÆRK AMBA"/>
        <s v="ØRSTED FJERNVARMEVÆRK"/>
        <s v="ØRUM VARMEVÆRK AMBA"/>
        <s v="Østbirk Varmeværk A M B A"/>
        <s v="Ø HORNUM VARMEVÆRK AMBA"/>
        <s v="ØSTERILD FJERNVARMESELSKAB A M B A"/>
        <s v="FRØSTRUP VARMEVÆRK A M B A"/>
        <s v="ULBJERG KRAFT/VARME A M B A"/>
        <s v="Bornholms Regionskommune"/>
        <s v="LØJT KIRKEBY FJERNVARMESELSKAB AMBA"/>
        <s v="MELLERUP KRAFTVARME A.M.B.A"/>
        <s v="DANSK TRÆEMBALLAGE A/S"/>
        <s v="LAURBJERG KRAFTVARMEVÆRK AMBA"/>
        <s v="TERNDRUP FJERNVARME A M B A"/>
        <s v="HARBOØRE VARMEVÆRK A.M.B.A. V/J.J. BIRCH"/>
        <s v="HASHØJ KRAFTVARMEFORSYNING A M B A"/>
        <s v="HVALPSUND KRAFTVARMEVÆRK AMBA"/>
        <s v="DOLLE A/S"/>
        <s v="Fjernvarmecentralen Avedøre Holme"/>
        <s v="Mosede Fjernvarmeværk A.M.B.A"/>
        <s v="JOHN RASMUSSEN"/>
        <s v="NRGI LOKALVARME A/S"/>
        <s v="HALVRIMMEN - ARENTSMINDE KRAFTVARMEVÆRK A M B A"/>
        <s v="LENDUM KRAFTVARMEVÆRK AMBA"/>
        <s v="BLENSTRUP KRAFTVARMEVÆRK A.M.B.A."/>
        <s v="FILSKOV ENERGISELSKAB A M B A"/>
        <s v="I/S KRAFTVARMEVÆRK THISTED"/>
        <s v="SPECIAL WASTE SYSTEM A/S"/>
        <s v="ROCKWOOL A/S"/>
        <s v="Gudenaacentralen A.m.b.a."/>
        <s v="ENERGI VIBORG KRAFTVARME A/S"/>
        <s v="Vestbirk Vandkraftanlæg"/>
        <s v="MIDTJYLLANDS ELEKTRICITETSFORSYNINGS SELSKAB A.M.B.A."/>
        <s v="TREFOR VARME A/S"/>
        <s v="Skov- og Naturstyrelsen"/>
        <s v="SEAS-NVE KV-PRODUKTION A/S"/>
        <s v="VOERSÅ KRAFTVARMEVÆRK A M B A"/>
        <s v="GJØL PRIVATE KRAFTVARMEVÆRK AMBA"/>
        <s v="RAMSING LEM LIHME KRAFTVARMEVÆRK AMBA"/>
        <s v="SDR HERREDS KRAFTVARMEVÆRKER AMBA"/>
        <s v="Bækmarksbro Varmeværk A.M.B.A."/>
        <s v="THORSMINDE VARMEVÆRK A.M.B.A."/>
        <s v="SYDLANGELAND FJERNVARME A.M.B.A."/>
        <s v="LOHALS VARMEFORSYNING A.M.B.A."/>
        <s v="THYBORØN FJERNVARME A.M.B.A."/>
        <s v="HAVNDAL FJERNVARME A M B A"/>
        <s v="ØLAND KRAFTVARMEVÆRK A M B A"/>
        <s v="FELDBORG KRAFTVARMEVÆRK A.M.B.A."/>
        <s v="HADERUP KRAFTVARMEVÆRK A.M.B.A."/>
        <s v="GASSUM-HVIDSTEN KRAFTVARMEVÆRK AMBA"/>
        <s v="ASTRUP KRAFTVARMEVÆRK A.M.B.A."/>
        <s v="ROSTRUP KRAFTVARMEVÆRK AMBA"/>
        <s v="OUE KRAFTVARMEVÆRK A.M.B.A."/>
        <s v="MANNA-THISE KRAFTVARMEVÆRK"/>
        <s v="RAVNKILDE KRAFTVARMEVÆRK A M B A"/>
        <s v="Rask Mølle Varmeværk"/>
        <s v="NYSTED VARMEVÆRK A.M.B.A"/>
        <s v="FJERNVARMEFORSYNINGEN I Ø TOREBY, TOREBY, SUNDBY OG NAGELSTI AMBA"/>
        <s v="SYDFALSTER VARMEVÆRK A M B A"/>
        <s v="TVERSTED KRAFTVARMEVÆRK A M B A"/>
        <s v="NORDIC SUGAR A/S"/>
        <s v="BRØDRENE HARTMANN A/S"/>
        <s v="AAK DENMARK A/S"/>
        <s v="CP KELCO ApS"/>
        <s v="PRÆSTBRO KRAFTVARMEVÆRK A M B A"/>
        <s v="RY MØLLE A/S"/>
        <s v="JÆGERSPRIS KRAFTVARME A.M.B.A"/>
        <s v="VORUPØR KRAFTVARMEVÆRK"/>
        <s v="HALLUND KRAFTVARMEVÆRK A M B A"/>
        <s v="ÅDUM KRAFTVARMEVÆRK A.M.B.A."/>
        <s v="VÆRUM-ØRUM KRAFTVARMEVÆRK AMBA"/>
        <s v="VESLØS FJERNVARME AMBA"/>
        <s v="Forsvaret og Forsvarsministeriets styrelser"/>
        <s v="AFFALDSREGION NORD I/S"/>
        <s v="KØGE AFLØB A/S"/>
        <s v="Carlshøj Varmecentral"/>
        <s v="GYMNASTIK OG IDRÆTSHØJSKOLEN V/VIBORG"/>
        <s v="SOPHUS FUGLSANG. EXPORT-MALTFABRIK A/S"/>
        <s v="GARTNERI PER KORTEGAARD A/S"/>
        <s v="Grundejerforeningen Smørmosen"/>
        <s v="A/S KNUD JEPSEN"/>
        <s v="FÆLLINGGAARD VARMEFORSYNING ApS"/>
        <s v="GENNER, HELLEVAD OG HOVSLUND FORENEDE KRAFT- VARMEVÆRKER A.M.B.A"/>
        <s v="VANDCENTER SYD A/S"/>
        <s v="Rødding Fjernvarme"/>
        <s v="Boligforeningen Dianalund"/>
        <s v="DRAGØR KOMMUNE"/>
        <s v="Sønderborg Kraftvarmeværk I/S"/>
        <s v="SKULDELEV ENERGISELSKAB A M B A"/>
        <s v="VEDDUM-SKELUND-VISBORG KRAFTVARMEVÆRK AMBA"/>
        <s v="HVAM-GL HVAM KRAFTVARMEVÆRK AMBA"/>
        <s v="FUR KRAFTVARMEVÆRK AMBA"/>
        <s v="ALFRED PEDERSEN &amp; SØN ApS"/>
        <s v="GARTNERIET ROSBORG-BELLINGE A/S"/>
        <s v="GARTNERIET &quot;KRONBORG&quot; ApS"/>
        <s v="SVEND NIELSEN"/>
        <s v="Gartneriet Sandet v/Kurt Christiansen"/>
        <s v="PEDERSHAAB CONCRETE TECHNOLOGIES A/S"/>
        <s v="JELD-WEN DANMARK A/S"/>
        <s v="HKSCAN DENMARK A/S"/>
        <s v="GARTNERIEJER LAUST ERIKSEN"/>
        <s v="KURT BÆKGAARD PEDERSEN"/>
        <s v="FELDBORG A/S"/>
        <s v="GARTNERIET NORDFYN ApS"/>
        <s v="MOGENS BØG"/>
        <s v="BANG &amp; OLUFSEN A/S"/>
        <s v="GARTNERNES VARMEFORSYNING I VEMMEDRUP ApS"/>
        <s v="GARTNERIET HEDEGÅRDEN V/R CHRISTIANSEN &amp; L CHRISTIANSEN"/>
        <s v="ESØ DEPONIGAS A/S"/>
        <s v="GOSMER BIOGAS ApS"/>
        <s v="Ellehavegaard Energy I/S v/Peter og Inge-Merete Palle Pedersen"/>
        <s v="REJSBY KRAFTVARMEVÆRK A.M.B.A."/>
        <s v="BRØNS KRAFTVARMEVÆRK A.M.B.A."/>
        <s v="FRIFELT/ROAGER KRAFTVARMEVÆRK A.M.B.A."/>
        <s v="GYLLING-ØRTING-FALLING KRAFTVARMEVÆRK A.M.B.A."/>
        <s v="Hundslund-Oldrup Kraftvarmeværk Amba"/>
        <s v="Snertinge, Særslev, Føllenslev Energiselskab A.M.B.A."/>
        <s v="Kolding kommune"/>
        <s v="ENERGI VIBORG VAND A/S"/>
        <s v="Benløseparkens Varmecentral A.M.B.A"/>
        <s v="DYSSEGÅRDSPARKENS KRAFTVARMEVÆRK A M B A"/>
        <s v="Filadelfia"/>
        <s v="GARTNER ERIK HØJVANG JENSEN"/>
        <s v="PARTAS A/S"/>
        <s v="RYE KRAFTVARMEVÆRK A.M.B.A."/>
        <s v="GARTNERIET ELLELUND I/S"/>
        <s v="ERIK &amp; STEEN MAGNUSSON I/S"/>
        <s v="SVENDBORG ANDELS-BOLIGFORENING"/>
        <s v="NORDBY FJERNVARME A M B A"/>
        <s v="OFFER MADSEN A/S"/>
        <s v="MOGENS EIBERG. ERHVERVSGARTNERI A/S"/>
        <s v="TRE-LÆRKE V/MORTEN FREDERIKSEN"/>
        <s v="BLÅHØJ ENERGISELSKAB A.M.B.A."/>
        <s v="Gartneriet Krebs/ Morten Krebs"/>
        <s v="Øster Hurup Kraftvarmeværk"/>
        <s v="HYLLINGE-MENSTRUP KRAFTVARMEVÆRKER A M B A"/>
        <s v="I/S RENO-NORD"/>
        <s v="Thorshøj Kraftvarmeværk Amba"/>
        <s v="EIGIL DAM"/>
        <s v="TRUSTRUP-LYNGBY VARMEVÆRK AMBA"/>
        <s v="Søndbjerg Fjernvarme Amba"/>
        <s v="HEMMET VARMEVÆRK AMBA"/>
        <s v="Nørrevejens Kraftvarmeværk"/>
        <s v="VEJBY-TISVILDE FJERNVARME AMBA"/>
        <s v="SANDVED-TORNEMARK KRAFTVARMEVÆRK AMBA U/STIFT"/>
        <s v="UGGELHUSE-LANGKASTRUP KRAFTVARMEVÆRK AMBA"/>
        <s v="Løkkensvejens Kraftvarmeværk Amba"/>
        <s v="GARTNERIET SVALEN ERWIND HANSEN"/>
        <s v="SILKEBORG GENBRUG OG AFFALD A/S"/>
        <s v="DANFOSS A/S"/>
        <s v="CHEMINOVA A/S"/>
        <s v="ØSTDEPONI GAS OG EL ApS"/>
        <s v="EGETÆPPER A/S"/>
        <s v="SKY-LIGHT A/S"/>
        <s v="HELGE RASMUSSEN"/>
        <s v="OLE KAPPEL"/>
        <s v="EJNAR KIRK"/>
        <s v="LILLEHEDEN A/S"/>
        <s v="THORSØ MILJØ- OG BIOGASANLÆG A.M.B.A."/>
        <s v="GARTNERIET MARKHAVEN ApS"/>
        <s v="NORDJYDSK MINKFODER A/S"/>
        <s v="Gartner Rasmus Henning Nielsen"/>
        <s v="NIELS MØLLER RASMUSSENS GARTNERIER I/S REGNEMARK"/>
        <s v="LINKOGAS A.M.B.A."/>
        <s v="MARICOGEN A/S"/>
        <s v="ARNE TRYNSKOV SØRENSEN"/>
        <s v="Brdr.Christensen"/>
        <s v="Steen Sørensen"/>
        <s v="FONDEN BRUUNSHÅB GAMLE PAPFABRIK"/>
        <s v="Eniig City Solutions A/S"/>
        <s v="BRANDE ELVÆRK AF 1976"/>
        <s v="Randbøldal"/>
        <s v="Det Grønske Skovdistrikt"/>
        <s v="A/S GØDDING MØLLE SKOVBRUG"/>
        <s v="HOPBALLE MØLLE V/J B CHRISTENSEN"/>
        <s v="Den Selvejende Institution Tørning Mølle"/>
        <s v="Gdr. Frits Ebbesen"/>
        <s v="GRAM OG NYBØL GODSER A/S"/>
        <s v="ROLFSTED MØLLE JENS RANDBØLL ENGGÅRD RASMUSSEN"/>
        <s v="Å-Møllen"/>
        <s v="Kærsgaard Avlsgaard/Godsejer Hage"/>
        <s v="KIM JENSEN"/>
        <s v="Lundsby Biogas A/S"/>
        <s v="DEPONIGAS ApS"/>
        <s v="VILLEMOES TEGLVÆRK A/S"/>
        <s v="FORSYNINGSVIRKSOMHEDEN GRØNHØJ STRAND A/S"/>
        <s v="Jens Peter Christensen"/>
        <s v="Sdr. Nissum Fjernvarme I/S Henry Toft/Britha Pilgaard Toft"/>
        <s v="UHRENHOLTGAARD V/MORTEN KNUDSGAARD"/>
        <s v="VIKING MALT A/S"/>
        <s v="BOULSTRUP-HOU KRAFTVARMEVÆRK AMBA"/>
        <s v="TREFOR EL-NET A/S"/>
        <s v="Køge Almennyttige Boligselskab Afd Ellemarken"/>
        <s v="Maabjerg Energy Center - BioHeat&amp;Power A/S"/>
        <s v="ARLA FOODS ENERGY A/S"/>
        <s v="SØREN LEEGAARD RIIS"/>
        <s v="Region Hovedstaden"/>
        <s v="KOPPERS DENMARK ApS"/>
        <s v="FLADDER DANMARK A/S"/>
        <s v="HENNING AABRIK"/>
        <s v="Poul Jensen"/>
        <s v="SKRÆDDERGÅRDEN A/S"/>
        <s v="ULSTED BIOGAS ApS"/>
        <s v="HERNING BIOENERGI A/S"/>
        <s v="ONSBJERG VARMEVÆRK ApS"/>
        <s v="BØRGE KUHR"/>
        <s v="JENS HENRY CHRISTENSEN"/>
        <s v="GRØNGAS, HJØRRING A/S"/>
        <s v="Claus P Hissel"/>
        <s v="Baunsgaard Biogas"/>
        <s v="ARNE LINDHOLT KRISTENSEN"/>
        <s v="GÅRDEJER BENT PEDERSEN"/>
        <s v="GÅRDEJER CARL CHRISTIAN BÆK"/>
        <s v="2 B BIOGAS A/S"/>
        <s v="MICHAEL SANGILD"/>
        <s v="FJERNVARME FYN AFFALDSENERGI A/S"/>
        <s v="Energnist"/>
        <s v="Proprietær Aksel Kirketerp"/>
        <s v="Feltengård I/S"/>
        <s v="Ringkøbing-Skjern Museum"/>
        <s v="NOVOZYMES A/S"/>
        <s v="ARDAGH GLASS HOLMEGAARD A/S"/>
        <s v="Ørsted Salg &amp; Service A/S"/>
        <s v="GARTNERIET MASNEDØ A/S"/>
        <s v="HALDOR TOPSØE A/S"/>
        <s v="SKJERN PAPIRFABRIK A/S"/>
        <s v="FD Hvidovre AMBA"/>
        <s v="HOFOR FJERNVARME P/S"/>
        <s v="GFE KROGENSKÆR P/S"/>
        <s v="Dammen Bioenergi A/S"/>
        <s v="CILAJ ENERGI A/S"/>
        <s v="HENRIK CLAUSEN"/>
        <s v="Ballen-Brundby Fjernvarme Amba"/>
        <s v="Bindslev Elværk"/>
        <s v="Effektpartner AS"/>
        <s v="ENERGI FYN PRODUKTION A/S"/>
        <s v="LEMVIG BIOGASANLÆG A.M.B.A."/>
        <s v="ENERGISELSKABET VED ANDELS- SAMFUNDET I HJORTSHØJ"/>
        <s v="Hans Andreas Jørgensen"/>
        <s v="Havneby Varmeværk A.m.b.a."/>
        <s v="ROULUNDS ENERGY ApS"/>
        <s v="E.ON PRODUKTION DANMARK A/S"/>
        <s v="Skive kommune"/>
        <s v="LARS FOVERSKOV"/>
        <s v="HGS - Hovedstadsområdets Geotermiske Samarbejde"/>
        <s v="HANS LORENZEN"/>
        <s v="BIOKRAFT A/S"/>
        <s v="Ørsted Sales &amp; Distribution A/S"/>
        <s v="FREDERIKSHAVN VARME A/S"/>
        <s v="HALS METAL A/S"/>
        <s v="VÆKST &amp; MILJØ V/ULRIK DAHL"/>
        <s v="MPM INVEST ApS"/>
        <s v="Skou Hansen I/S v/Carl Skou og Lars Peter Skou Hansen"/>
        <s v="FLEXENERGI A/S"/>
        <s v="BÅNLEV BIOGAS A/S"/>
        <s v="Tousgård v/Jens Kirk"/>
        <s v="ZITCOM A/S"/>
        <s v="DK PLANT ApS"/>
        <s v="REGULERKRAFT IKAST ApS"/>
        <s v="LP Springheste Lars Nørgaard Pedersen"/>
        <s v="Region Midtjylland"/>
        <s v="Grenaa Effektreserve AS"/>
        <s v="HJØRRING VANDSELSKAB A/S"/>
        <s v="Sorø kommune"/>
        <s v="Bodil Grønbek"/>
        <s v="DEIF A/S"/>
        <s v="NORDIC BIOENERGY ApS"/>
        <s v="SILKEBORG VARME A/S"/>
        <s v="KOHBERG BAKERY GROUP A/S"/>
        <s v="HILLERØD VARME A/S"/>
        <s v="KØGE VARME A/S"/>
        <s v="Jakob Snedker"/>
        <s v="BORNHOLMS VARME A/S"/>
        <s v="FUZION A/S"/>
        <s v="SILKEBORG SPILDEVAND A/S"/>
        <s v="HVALSØ SAVVÆRK A/S"/>
        <s v="ELMEGÅRD SMEDE &amp; MASKINFORRETNING"/>
        <s v="EWII A/S"/>
        <s v="KERTEMINDE FORSYNING - VARME A/S"/>
        <s v="DUPONT NUTRITION BIOSCIENCES ApS"/>
        <s v="Sulkendrup Vandmølle"/>
        <s v="REFA, STUBBEKØBING FJERNVARME A/S"/>
        <s v="EBELTOFT FJERNVARMEVÆRK"/>
        <s v="MARIBO VARMEVÆRK AMBA"/>
        <s v="KJELLERUP FJERNVARME AMBA"/>
        <s v="LOLLAND VARME A/S"/>
        <s v="TARM VARMEVÆRK A M B A"/>
        <s v="ØSTERMOSE BIOENERGI A/S"/>
        <s v="ASSENS FJERNVARME A M B A"/>
        <s v="DIN Forsyning Varme A/S"/>
        <s v="AARHUS VAND A/S"/>
        <s v="VORDINGBORG FJERNVARME A/S"/>
        <s v="GULDBORGSUND VARME A/S"/>
        <s v="GRÅSTEN VARME A/S"/>
        <s v="HERNING VAND HOLDING A/S"/>
        <s v="FORSYNING HELSINGØR VARME A/S"/>
        <s v="MIDDELFART SPILDEVAND A/S"/>
        <s v="BRØNDERSLEV VARME A/S"/>
        <s v="HØRSHOLM VAND ApS"/>
        <s v="REFA ENERGI A/S"/>
        <s v="TØNDER DEPONI A/S"/>
        <s v="RØNBJERG ATTRAKTIONER OG SERVICES A/S"/>
        <s v="Fyns Affalds Koordinerings Selskab"/>
        <s v="GARTNERIET TORUP ApS"/>
        <s v="VORDINGBORG SPILDEVAND A/S"/>
        <s v="BIO VÆKST A/S"/>
        <s v="MORSØ VARME A/S"/>
        <s v="Tønder kommune"/>
        <s v="HALSNÆS VARME A/S"/>
        <s v="ØSTERLUND VARME A/S"/>
        <s v="NORDBORG KRAFTVARMEVÆRK A/S"/>
        <s v="FORS Varme Holbæk, Jyderup A/S"/>
        <s v="EJENDOMSSELSKABET VANGEDE A/S"/>
        <s v="I/S Tandergård"/>
        <s v="VIDEBÆK VARME A/S"/>
        <s v="RINGKØBING-SKJERN FORSYNING A/S"/>
        <s v="FAXE SPILDEVAND A/S"/>
        <s v="FORSYNING HELSINGØR SPILDEVAND A/S"/>
        <s v="FORS Varme Roskilde A/S"/>
        <s v="HILLERØD KRAFTVARME ApS"/>
        <s v="DIN Forsyning Spildevand A/S"/>
        <s v="HALSTED HALMVARMEVÆRK ApS"/>
        <s v="FORSYNING HELSINGØR AFFALD A/S"/>
        <s v="RØNNE VARME A/S"/>
        <s v="HELSINGØR KRAFTVARMEVÆRK A/S"/>
        <s v="Holbæk Bioenergi I/S"/>
        <s v="ARWOS SPILDEVAND A/S"/>
        <s v="FORS Varme Holbæk, St. Merløse A/S"/>
        <s v="FORS Spildevand Holbæk A/S"/>
        <s v="EFFEKTMARKED.DK A/S"/>
        <s v="RINGSTED KRAFTVARMEVÆRK A/S"/>
        <s v="VORDINGBORG KRAFTVARME A/S"/>
        <s v="HORSENS VAND ENERGI A/S"/>
        <s v="ØSTERVANG SJÆLLAND A/S"/>
        <s v="ARWOS DEPONI A/S"/>
        <s v="REFA, HORBELEV FJERNVARME A/S"/>
        <s v="ODSHERRED VARME A/S"/>
        <s v="GARTNERIET SKOVLUNDEN ApS"/>
        <s v="DC GENERATION A/S"/>
        <s v="FREDERICIA SPILDEVAND OG ENERGI A/S"/>
        <s v="Ørsted Bioenergy &amp; Thermal Power A/S"/>
        <s v="DAKA DENMARK A/S"/>
        <s v="Greve Fjernvarme A.m.b.a."/>
        <s v="NIMA HALM ApS"/>
        <s v="MÅLØV RENS A/S"/>
        <s v="FURESØ SPILDEVAND A/S"/>
        <s v="Skørping Varmeværk"/>
        <s v="ROSALINA A/S"/>
        <s v="HOFOR ENERGIPRODUKTION A/S"/>
        <s v="FJERNVARME HORSENS A/S"/>
        <s v="Kolind Fjernvarmeværk A.M.B.A"/>
        <s v="HJORTEBJERG REAL ESTATE A/S"/>
        <s v="ENERGIGRUPPEN JYLLAND ELPRODUKTION A/S"/>
        <s v="GRAFF KRISTENSEN A/S"/>
        <s v="RINGSTED FJERNVARME A/S"/>
        <s v="BIOFOS SPILDEVANDSCENTER AVEDØRE A/S"/>
        <s v="HILLERØD BIOFORGASNING P/S"/>
        <s v="Energi Vegger A M B A"/>
        <s v="LIMFJORDENS BIOENERGI ApS"/>
        <s v="MARIAGERFJORD VAND A/S"/>
        <s v="KALUNDBORG VARMEFORSYNING A/S"/>
        <s v="ODENSE RENOVATION A/S"/>
        <s v="BILLUND ENERGI A/S"/>
        <s v="HILLERØD SPILDEVAND A/S"/>
        <s v="SØNDERBORG SPILDEVANDSFORSYNING A/S"/>
        <s v="FJERNVARME FYN PRODUKTION A/S"/>
        <s v="THISTED RENSEANLÆG A/S"/>
        <s v="AALBORG KLOAK A/S"/>
        <s v="NYSTED BIOENERGI ApS"/>
        <s v="Vandmiljø Randers A/S"/>
        <s v="SK SPILDEVAND A/S"/>
        <s v="CARLSBERG SUPPLY COMPANY DANMARK A/S"/>
        <s v="Maabjerg Energy Center - BioGas A/S"/>
        <s v="Aalborg Portland A/S"/>
        <s v="JENS KROGH"/>
        <s v="TREFOR VAND A/S"/>
        <s v="Skanderborg kommune"/>
        <s v="HANS MARTIN WESTERGAARD"/>
        <s v="Løkken Varmeværk"/>
        <s v="Aars Fjernvarme Amba"/>
        <s v="Nordjyllandsværket A/S"/>
        <s v="Aalborg Varme A/S"/>
        <s v="Aalborg Decentrale Værker A/S"/>
        <s v="RIBE BIOGAS A/S"/>
        <s v="Slagslunde Fjernvarme A.m.b.a."/>
        <s v="REFA Gedser Fjernvarme A/S"/>
        <s v="PRÆSTØ FJERNVARME"/>
        <s v="BIOFOS LYNETTEFÆLLESSKABET A/S"/>
        <s v="FREDERIKSHAVN FORSYNING A/S"/>
        <s v="JAYNET A/S"/>
        <s v="SEAWEST ATTRAKTIONER &amp; SERVICES ApS"/>
        <s v="ARLA FOODS AMBA"/>
        <s v="MØLLEÅVÆRKET A/S"/>
        <s v="SKOVBOHALLERNE"/>
        <s v="RENO DJURS I/S"/>
        <s v="LÆSØ VARME A/S"/>
        <s v="BlueKolding Energiproduktion A/S"/>
        <s v="Forsvarsministeriet, Departementet"/>
        <s v="EGEDAL FJERNVARME A/S"/>
        <s v="NORDALIM A/S"/>
        <s v="NORDISK PERLITE ApS"/>
        <s v="AGRI-NORCOLD A/S"/>
        <s v="SKAMOL A/S"/>
        <s v="DANSK LANDBRUGS GROVVARESELSKAB A.M.B.A."/>
        <s v="DSB VEDLIGEHOLD A/S"/>
        <s v="Aarhus Universitet"/>
        <s v="Glamsbjerg-Haarby Varmeværk I/S"/>
        <s v="Ejsing Fjernvarme A.M.B.A"/>
        <s v="AUTOREPARATØR ANTON NIELSEN"/>
        <s v="DAB"/>
        <s v="Føns Nærvarme A.m.b.a."/>
        <s v="Region Sjælland"/>
        <s v="RF-Anholt ApS"/>
        <s v="BIOMASSEFYRET KRAFTVARMEVÆRK A/S"/>
        <s v="Kongshøj Mølle v/ Lisbeth Larsen"/>
        <s v="Deponiselskabet Bobøl I/S"/>
        <s v="KERTEMINDE BIOGAS ApS"/>
        <s v="SKIVE BIOGAS ApS"/>
        <s v="Steffen Schmidt"/>
        <s v="GRENÅ ANDELSBOLIGFORENING"/>
        <s v="DANKALK K/S"/>
        <s v="Grøngas, Vraa A/S"/>
        <s v="Brdr. Thorsen Biogas I/S"/>
        <s v="Brdr. Thorsen Varmeværk I/S"/>
        <s v="Mejlby Fjernvarme AMBA"/>
        <s v="OL Biogas ApS"/>
        <s v="METALCOLOUR A/S"/>
        <s v="JSJ ApS"/>
        <s v="BBB-BOLL ApS"/>
        <s v="CLAUS SØRENSEN A/S"/>
        <s v="K. Zinck Varme"/>
        <s v="Den selvejende institution Kibæk Møllelaug"/>
        <s v="Tågholm Biogas I/S"/>
        <s v="Graugård I/S"/>
        <s v="LBJBIO I/S"/>
        <s v="GARTNERIET THORUPLUND A/S. FRAUGDE"/>
        <s v="FRILAND ÅRSLEV ApS"/>
        <s v="A/S DANSK SHELL"/>
        <s v="AULUM FJERNVARME AMBA"/>
        <s v="AABYBRO FJERNVARME"/>
        <s v="AFFALDSSELSKABET VENDSYSSEL VEST I/S"/>
        <s v="AGERSTED VARMEVÆRK"/>
        <s v="ALBERTSLUND KOMMUNE"/>
        <s v="ALLINGÅBRO VARMEVÆRK A M B A"/>
        <s v="ALS FJERNVARME AMBA"/>
        <s v="Egtved Varmeværk A.M.B.A."/>
        <s v="Flauenskjold Varmeværk A.m.b.a"/>
        <s v="Glamsbjerg-Haarby Varmeværk a.m.b.a."/>
        <s v="Energi Ikast Varme A/S"/>
        <s v="LØGTEN-SKØDSTR FJERNVARMEV A M B A"/>
        <s v="NYKØBING SJ VARMEVÆRK"/>
        <s v="ANDELSSELSKABET OKSBØL VARMEVÆRK"/>
        <s v="PADBORG FJERNVARME A.M.B.A."/>
        <s v="SDR FELDING VARMEVÆRK"/>
        <s v="TISTRUP VARMEVÆRK"/>
        <s v="TRANUM VARMEVÆRK"/>
        <s v="Vejlby Fjernvarme"/>
        <s v="Vejle Fjernvarme A M B A"/>
        <s v="Ø BRØNDERSLEV FJERNVARMEVÆRK"/>
        <s v="ØSTERVRÅ VARMEVÆRK AMBA"/>
        <s v="Bornholms El-Produktion A/S"/>
        <s v="ANS FJERNVARMEVÆRK A M B A"/>
        <s v="ANSAGER VARMEVÆRK"/>
        <s v="ARDEN VARMEVÆRK AMBA"/>
        <s v="Asaa Fjernvarme"/>
        <s v="AUGUSTENBORG FJERNVARME A M B A"/>
        <s v="AUNING VARMEVÆRK A M B A"/>
        <s v="Balling-Rødding Varmeværk A.m.b.a."/>
        <s v="Bedsted Fjernvarme"/>
        <s v="BINDSLEV FJERNVARME A M B A"/>
        <s v="BRAMMING FJERNVARME AMBA"/>
        <s v="LISTEFABRIKKEN I. C. A/S"/>
        <s v="Gudenådalens Energiselskab Amba"/>
        <s v="Durup Fjernvarme A.m.b.a."/>
        <s v="Ejby Fjernvarmecentral"/>
        <s v="Gelsted Fjernvarme a.m.b.a"/>
        <s v="Hadsund Fjernvarme a.m.b.a."/>
        <s v="Hjallerup Fjernvarmeværk A.m.b.a."/>
        <s v="Kibæk Varmeværk A.m.b.a           Administrationskontoret"/>
        <s v="SØNDERBORG FJERNVARME A.M.B.A."/>
        <s v="Vejen Varmeværk a.m.b.a."/>
        <s v="SEAS-NVE Finans A/S"/>
        <s v="Peder Andersen"/>
        <s v="Bornholms Bioenergi ApS"/>
        <s v="Sønderborg Varme A/S"/>
        <s v="REFA Maribo-Sakskøbing Kraftvarmeværk A/S"/>
        <s v="Lyngby Kraftvarmeværk A/S"/>
        <s v="ROSALINA ApS"/>
        <s v="Sentia Denmark A/S"/>
        <s v="J.H. PLANTER ApS"/>
        <s v="KW Energi A/S"/>
        <s v="Nørgård Bioenergi ApS"/>
        <s v="FORS Spildevand Roskilde A/S"/>
        <s v="Brandstrup Agro ApS"/>
        <s v="Sorø Fjernvarme A/S"/>
        <s v="Favrskov kommune"/>
        <s v="Haslev Fjernvarme  A.m.b.a."/>
        <s v="Hals Fjernvarme AmbA"/>
        <s v="Verdo Varme Herning A/S"/>
        <s v="Hovedgård Fjernvarme amba"/>
        <s v="Billund Varmeværk A.m.b.a."/>
        <s v="STRUER ENERGI FJERNVARME A/S"/>
        <s v="Aktieselskabet af 1. oktober 1998"/>
        <s v="Viborg Idrætshøjskole S/I"/>
        <s v="FELDBORG ENERGY ApS"/>
        <s v="FELDBORG GROWERS A/S"/>
        <s v="Dyssegårdsparken A M B A"/>
        <s v="Sandved-Tornemark Kraftvarmeværk A.m.b.a"/>
        <s v="Ege Carpets A/S"/>
        <s v="HERNING BIOENERGI ApS"/>
        <s v="SKJERN PAPER A/S"/>
        <s v="Nature Energy Bånlev A/S"/>
        <s v="team.blue Denmark A/S"/>
        <s v="EG Smede &amp; Maskinforretning"/>
        <s v="ØSTERMOSE BIOENERGI ApS"/>
        <s v="Vejle Kommune"/>
        <s v="EFFEKTMARKED.DK ApS"/>
        <s v="Novafos Måløv Rens A/S"/>
        <s v="Novafos Spildevand Furesø A/S"/>
        <s v="EC POWER A/S"/>
        <s v="Selskabet af 15. juni 2019 ApS"/>
        <s v="AffaldVarme Aarhus Biomasse A/S"/>
        <s v="Baunsgaard  Agro ApS"/>
        <s v="LBT AGRO K/S"/>
        <s v="Assens Fjernvarme Produktion A/S"/>
        <s v="VESTHIMMERLANDS VAND A/S"/>
        <s v="Gartneriet Svend Erik Nielsen ApS"/>
        <s v="Novafos Spildevand Hørsholm A/S"/>
        <s v="ApS GAMMELMARK 20"/>
        <s v="Ørbæk Biomasse ApS"/>
        <s v="KOPENHAGEN FUR INTERNATIONAL A/S"/>
        <s v="Glamsbjerg Fjernvarme A.m.b.a."/>
        <s v="BALLING FJERNVARMEVÆRK AMBA"/>
        <m/>
      </sharedItems>
    </cacheField>
    <cacheField name="Værk_Navn" numFmtId="0">
      <sharedItems containsBlank="1" count="1311">
        <s v="Halmvarmeværket Borup"/>
        <s v="Bredebro Varmeværk, Søndergade"/>
        <s v="Bredebro Varmeværk, Langagervej"/>
        <s v="Bredsten-Balle Kraftvarmeværk A.m.b.a."/>
        <s v="Broager Fjernvarmeselskab"/>
        <s v="Broager FV - Solvarmeanlæg"/>
        <s v="Brovst Fjernvarme"/>
        <s v="Brøndbyøster Fjernvarmecentral"/>
        <s v="Bogense Forsyningsselskab"/>
        <s v="Nordborg Varmecentral"/>
        <s v="Havnbjerg Varmecentral"/>
        <s v="Langesø Varmecentral"/>
        <s v="Borup Varmeværk Amba"/>
        <s v="Brøndbyvester Fjernvarmecentral"/>
        <s v="Brøndby Strand Fjernvarmecentral"/>
        <s v="Priorparkens Varmecentral"/>
        <s v="Brokær Varmecentral"/>
        <s v="Bælum Varmeværk"/>
        <s v="Bøvling Varmeværk"/>
        <s v="CTR, Nybrovej Centralen"/>
        <s v="CTR, Spidslastcentral Phistersvej"/>
        <s v="Frederiksberg Varmecentral"/>
        <s v="Høje Gladsaxe Varmecentral"/>
        <s v="Gladsaxe Spidslastanlæg"/>
        <s v="CTR, Utterslev Varmecentral"/>
        <s v="CTR, KLC2 - Københavns Lufthavn"/>
        <s v="CTR I/S GRC (Gladsaxe Ringvej Centralen)"/>
        <s v="Christiansfeld Fjernvarmeselskab Amba"/>
        <s v="Christiansfeld-Tyrstrup Fjernvarme"/>
        <s v="Durup Fjernvarme"/>
        <s v="Davinde Bioenergi"/>
        <s v="Avedøre Fjernvarme A.m.b.a"/>
        <s v="Dronninglund Fjernvarme, Tidselbak Alle 18"/>
        <s v="Dronninglund Fjernvarme, Søndervangsvej 3"/>
        <s v="Dronninglund Fjernvarme, Lunderbjerg 6A"/>
        <s v="Dybvad Varmeværk Amba"/>
        <s v="Ejby Fjernvarme A.m.b.a."/>
        <s v="Ejstrupholm Varmeværk"/>
        <s v="Engholm Varmecentral, Allerød Kommune"/>
        <s v="Lillerød Øst Fjernvarmecentral"/>
        <s v="Ravnsholtskolen &amp;#43; SFO"/>
        <s v="Rådhuset"/>
        <s v="Blovstrød Skole &amp;#43; SFO"/>
        <s v="Lillerød Skole &amp;#43; SFO"/>
        <s v="Lynge Skole &amp;#43; SFO"/>
        <s v="Farum Fjernvarme, Stavnsholtvej 33"/>
        <s v="Farum Fjernvarme, Rugmarken 25"/>
        <s v="Fredericia Fjernvarme, Danmarksgade 37"/>
        <s v="Fredericia Fjernvarme, Venusvej 12"/>
        <s v="Fredericia Fjernvarme, Indre Ringvej 93"/>
        <s v="Fredericia Fjernvarme, Zartmannsvej 29"/>
        <s v="Fangel Bioenergi"/>
        <s v="Farsø Fjernvarmeværk"/>
        <s v="Farsø Varmeværk Fredbjergvej"/>
        <s v="Faxe Fjernvarmeselskab, Knudsvej 2"/>
        <s v="Faxe Fjernvarmeselskab, Schjølervej 7"/>
        <s v="Faxe Kalk Ovnanlægget Stubberup"/>
        <s v="Fensmark Fjernvarmeværk"/>
        <s v="Ferritslev Fjernvarmeværk"/>
        <s v="FF Skagen A/S"/>
        <s v="Fjerritslev Fjernvarme, Industrivej 27"/>
        <s v="Frederiks Varmeværk"/>
        <s v="Fuglebjerg Fjernvarme"/>
        <s v="FFV Varme A/S"/>
        <s v="FFV Varme"/>
        <s v="Gauerslund Fjernvarme, Industrivej 2c"/>
        <s v="Gauerslund Fjernvarme, Brejning Søndergade 30"/>
        <s v="Kellers Park Varmeværk"/>
        <s v="Gilleleje Fjernvarmeselskab, Fiskerengen 2"/>
        <s v="Give Fjernvarme (Energivej 3)"/>
        <s v="Galten Varmeværk, Skolebakken 29"/>
        <s v="Galten Varmeværk, Rødikvej 87"/>
        <s v="Gandrup - Vester Hassing Varmeforsyning, Meretesvej 6"/>
        <s v="Gandrup - Vester Hassing Varmeforsyning, Skolegade 1"/>
        <s v="Gedsted Varmeværk"/>
        <s v="Gelsted Fjernvarme a.m.b.a."/>
        <s v="Give Energianlæg ApS (Energivej 8)"/>
        <s v="Give Energianlæg (Østerhovedvej)"/>
        <s v="Gjerlev Varmeværk"/>
        <s v="Glyngøre Fjernvarmeværk"/>
        <s v="Gram Fjernvarme"/>
        <s v="Grenaa Forbrænding a/s"/>
        <s v="Grenå Varmeværk"/>
        <s v="Grenå Varmeværk AMBA - Bredstrup Varmeværk"/>
        <s v="Søndre Skole Varmeværk (SSV)"/>
        <s v="Fuglsang Varmeværk"/>
        <s v="Grenå Fjernvarme - Sol 1"/>
        <s v="KVV Grønningen-Central 2"/>
        <s v="GEV Varme AS, Sydtoften 600"/>
        <s v="KVV Tårnvej"/>
        <s v="GEV Varme AS, Ansager Landevej 9"/>
        <s v="Flisværket"/>
        <s v="Græsted Fjernvarme A.m.b.a"/>
        <s v="Gørding Varmeværk, Nørregade 55"/>
        <s v="Gørding Varmeværk, Annesmindevej 7"/>
        <s v="Haslev Fjernvarme Imba, Nygade 68"/>
        <s v="Haslev Kraftvarmeværk"/>
        <s v="Haslev Fjernvarme Imba, Humlevænget 1"/>
        <s v="Hinnerup Fjernvarme, Fanøvej 15"/>
        <s v="Hinnerup Fjernvarme, Århusvej 3"/>
        <s v="Hinnerup Fjernvarme, Skanderborgvej -"/>
        <s v="Hirtshals Kraftvarmeværk"/>
        <s v="Holeby Fjernvarme Amba"/>
        <s v="Nærumcentralen"/>
        <s v="Øverødcentralen"/>
        <s v="Teknikerbycentralen"/>
        <s v="Skodsborgcentralen"/>
        <s v="Vejlesøparkcentralen"/>
        <s v="Hvidbjerg Fjernvarme A.m.b.a., Håndværkervej 2"/>
        <s v="Haderslev Fjernvarme, Posthussvinget 1"/>
        <s v="Haderslev Fjernvarme, Fjordagervej 15-17"/>
        <s v="Haderslev Fjernvarme, Nederbyvænget 442"/>
        <s v="Niels Finsensvej central"/>
        <s v="Knokbjerg - Haderslev Fjernvarme A.m.b.a."/>
        <s v="Hadsten Varmeværk, Central Syd"/>
        <s v="Hadsten Varmeværk Hovvej"/>
        <s v="Hornbech"/>
        <s v="Hadsund Fjernvarme a.m.b.a."/>
        <s v="Hedeparken"/>
        <s v="Transbjergholt"/>
        <s v="Solvarme - Sandelsmosevej"/>
        <s v="Hals Fjernvarme, Bygmestervej 9-11"/>
        <s v="Fårvang Varmeværk"/>
        <s v="Gjern Varmeværk"/>
        <s v="Hammel Fjernvarmeselskab"/>
        <s v="Hammel Fjernvarme Amba"/>
        <s v="Lading-Fajstrup Varmeforsyningsselskab a.m.b.a"/>
        <s v="Finlandsvej 3A"/>
        <s v="Hammershøj Fjernvarmeværk"/>
        <s v="Hammersøj Fjernvarmeværk Solvarme"/>
        <s v="Hanstholm Varmeværk"/>
        <s v="Hanstholm Kraftvarme,"/>
        <s v="Hedensted Fjernvarme, Løsningvej 26"/>
        <s v="Jacobsens Backery Ltd. A/S"/>
        <s v="SuperBrugsen Hedensted"/>
        <s v="R2 Agro"/>
        <s v="Satellit Centralen Hedensted"/>
        <s v="Hejnsvig Varmeværk A.m.b.a."/>
        <s v="Verdo Varme Herning, Holstebrovej"/>
        <s v="Verdo Varme Herning, Nord varmecentral"/>
        <s v="Verdo Varme Herning, Lind"/>
        <s v="Verdo Varme Herning, Sinding"/>
        <s v="Verdo Varme Herning, Simmelkær"/>
        <s v="Verdo Varme Herning, Fasterholt"/>
        <s v="Verdo Varme Herning, Høgild"/>
        <s v="Verdo Varme Herning, Kølkær"/>
        <s v="Verdo Varme Herning, Hammerum"/>
        <s v="Verdo Varme Herning, Hodsager"/>
        <s v="Verdo Varme Herning, Haunstrup"/>
        <s v="Verdo Varme Herning, Gjellerup"/>
        <s v="Verdo Varme Herning, Snejbjerg"/>
        <s v="Verdo Varme Herning, Vest"/>
        <s v="Verdo Varme Herning, Nødforsyningskedel"/>
        <s v="Verdo Varme Herning, Ilskov"/>
        <s v="Verdo Varme Herning, HI-Park"/>
        <s v="Hjallerup Fjernvarmeselskab"/>
        <s v="Klokkerholm Fjernvarme"/>
        <s v="Hjallerup Bio/solvarme"/>
        <s v="Hjordkær Fjernvarmeværk"/>
        <s v="Hjørring Varmeforsyning, Buen 7"/>
        <s v="Hjørring Varmeforsyning, Mandøvej 10"/>
        <s v="Hjørring Varmeforsyning, Anemonevej 4"/>
        <s v="Hjørring Varmeforsyning, Vandværksvej 41"/>
        <s v="Hjørring Varmeforsyning, Aastrupvej 50"/>
        <s v="Hjørring Varmeforsyning, Gasværksbakken 5-7"/>
        <s v="Hobro Varmeværk"/>
        <s v="Hobro Varmeværk, Lupinvej"/>
        <s v="Holme Lundshøj Fjernvarme amba"/>
        <s v="Vestforsyning Varme A/S, Central H"/>
        <s v="Vestforsyning Varme A/S, Central Nord"/>
        <s v="Vestforsyning Varme A/S, Central Ellebæk"/>
        <s v="Vestforsyning Varme A/S, Central Vest"/>
        <s v="Vestforsyning Varme A/S, Central Øst"/>
        <s v="Vestforsyning Varme A/S, Tvis Møllevej 3"/>
        <s v="Vestforsyning Varme A/S, Kirkevænget 9-11, Tvis"/>
        <s v="Vestforsyning Varme A/S, Central Skave"/>
        <s v="Vestforsyning Varme A/S, Central Sletten"/>
        <s v="Vestforsyning Varme A/S Flytbar Central"/>
        <s v="Holsted Varmeværk"/>
        <s v="Holsted solvarme"/>
        <s v="Hornbæk Fjernvarme"/>
        <s v="Fjernvarme Horsens A/S - Glentevej"/>
        <s v="Fjernvarme Horsens A/S - Østergade 14"/>
        <s v="Fjernvarme Horsens A/S - Langmarksvej 84"/>
        <s v="Fjernvarme Horsens A/S - Høegh Guldbergs Gade 20"/>
        <s v="Egebjerg central"/>
        <s v="Hovedgård Fjernvarme amba"/>
        <s v="Hth Køkkener A/S"/>
        <s v="Hundested varmeværk"/>
        <s v="Hurup Fjernvarme, Nygade 22"/>
        <s v="Hurup Fjernvarme, Erhvervsvej 5"/>
        <s v="Hvalsø Kraftvarmeværk"/>
        <s v="Hvide Sande Fjernvarme"/>
        <s v="Hvide Sande Fjernvarme - solvarme"/>
        <s v="Hvidebæk Fjernvarmeforsyning A.m.b.a."/>
        <s v="Toftevej 5"/>
        <s v="Høje Taastrup Fjernvarme - Malervej-centralen"/>
        <s v="Høje Taastrup Fjernvarme - Mølleholmen-centralen"/>
        <s v="Hedehusene Fjernvarme - Kallerupvej"/>
        <s v="Helgeshøj-Centralen"/>
        <s v="Solvarmecentral Vesterled"/>
        <s v="Højslev Nr. Søby Fjernvarmeværk (Rolighedsvej)"/>
        <s v="Højslev Nr. Søby Fjernvarmeværk (Søbyvej)"/>
        <s v="Høng Varmeværk, Banemarken 8"/>
        <s v="Hørby Varmeværk"/>
        <s v="I/S Amager Ressourcecenter"/>
        <s v="Billund Varmeværk I"/>
        <s v="Billund Varmeværk II"/>
        <s v="Billund Varmeværk III"/>
        <s v="Billund Varmeværk IV"/>
        <s v="Brande Fjernvarme A.m.b.a."/>
        <s v="Brande Fjernvarme, BTX Group"/>
        <s v="Brande Fjernvarme - Myl Erichsensvej"/>
        <s v="Brædstrup Totalenergianlæg AS"/>
        <s v="Brørup Fjernvarme"/>
        <s v="Næstved Affaldsenergi SYD"/>
        <s v="Slagelse Affaldsenergi"/>
        <s v="Næstved Affaldsenergi"/>
        <s v="Forlev miljøanlæg"/>
        <s v="Fladså Losseplads"/>
        <s v="Faxe Miljøanlæg"/>
        <s v="Helsinge Fjernvarme"/>
        <s v="ARGO Roskilde KraftVarmeVærk"/>
        <s v="Middelfart Fjernvarme a.m.b.a. - Kraftvarmeværk"/>
        <s v="Middelfart Fjernvarme, Hovedcentral"/>
        <s v="Middelfart Fjernvarme, Central Øst"/>
        <s v="Middelfart Fjernvarme - Biomassecentral"/>
        <s v="Opnæsgård"/>
        <s v="I/S Norfors"/>
        <s v="SCION DTU"/>
        <s v="Svaneparken"/>
        <s v="Nivå fjernvarme"/>
        <s v="Hammerbakken 10"/>
        <s v="Kajerødskolen"/>
        <s v="Jetsmark Energiværk A.m.b.a."/>
        <s v="Affaldsforbrændingsanlæg I/S REFA"/>
        <s v="Bioenergi, Nyk. F."/>
        <s v="I/S Reno Syd"/>
        <s v="Troldhede Varmeværk I/S"/>
        <s v="I/S Vestforbrænding"/>
        <s v="Hedegårdens varmecentral (I/S Vestforbrænding)"/>
        <s v="Måløv Spids- og Reservelastcentral"/>
        <s v="Vildbjerg Varmeværk Amba"/>
        <s v="Ingstrup Fjernvarme"/>
        <s v="Ishøj Kommunes Varmeforsyning/Ishøj Varmeværk"/>
        <s v="Jelling Varmeværk, Grønnegade 3"/>
        <s v="Jelling Varmeværk, Nordkrogen 20 B"/>
        <s v="Jerslev Varmeværk"/>
        <s v="Karup Varmeværk"/>
        <s v="Kibæk Varmeværk, Kastaniealle 10"/>
        <s v="Kibæk Varmeværk, Energivej 6"/>
        <s v="Klejtrup Varmeværk"/>
        <s v="FWS, DK"/>
        <s v="Fortum - Århus"/>
        <s v="Kongerslev Fjernvarme"/>
        <s v="Kongerslev Fjernvarme, Satelitcentral"/>
        <s v="Kværndrup Fjernvarme"/>
        <s v="Kølvrå Fjernvarmecentral"/>
        <s v="Lystrup Fjernvarme Amba"/>
        <s v="Langå Varmeværk"/>
        <s v="Langaa Varmeværk - Solvarmecentral"/>
        <s v="Lem Varmeværk"/>
        <s v="Lemvig Varmeværk Industrivej"/>
        <s v="Nørre Nissum Kraftvarme A.m.b.a."/>
        <s v="Klinkby Kraftvarme"/>
        <s v="Lemvig Varmeværk Vestavej"/>
        <s v="Løgstrup Varmeværk, Kølsenvej 14 A"/>
        <s v="Løgstrup Varmeværk (Solvarmeanlæg)"/>
        <s v="Løgstør Fjernvarmeværk"/>
        <s v="Ranum Fjernvarmecentral"/>
        <s v="Vindblæs fjernvarmecentral (gl. VrkID 1370)"/>
        <s v="Løgumkloster Fjernvarme (Søndermarksvej)"/>
        <s v="Driftscentral Søndermarksvej"/>
        <s v="Løsning Fjernvarme A.m.b.a."/>
        <s v="Marstal Fjernvarme"/>
        <s v="Marstal Solvarmeanlæg Skolevej"/>
        <s v="Marstal Fjernvarme - Fliskedel med Organic-Rankine turbine"/>
        <s v="Marstal Solvarmeanlæg Nørremarksvej"/>
        <s v="Malling Varmeværk"/>
        <s v="Mariager Fjernvarmeværk"/>
        <s v="Mou Kraftvarme"/>
        <s v="Møldrup Varmeværk"/>
        <s v="Mølholm Varmeværk"/>
        <s v="Mørke Fjernvarmeselskab"/>
        <s v="Mørkøv Varmeværk Amba"/>
        <s v="Nibe Varmeværk AMBA"/>
        <s v="Nyborg Forsyning og Service, Central Gasværksvej"/>
        <s v="Nyborg Forsyning og Service A/S, Lindholmvej 12"/>
        <s v="Nyborg Forsyning og Service A/S, Skaboeshusevej 115"/>
        <s v="Nyborg Forsyning og Service A/S, Halvej 4"/>
        <s v="Ullerslev Kraftvarmeværk"/>
        <s v="Nyborg Forsyning og Service A/S, Langelandsvej 20"/>
        <s v="Nyborg Renseanlæg"/>
        <s v="Dansk Træemballage overskudsvarme"/>
        <s v="Nykøbing Mors Fjernvarmeværk"/>
        <s v="Solvarmecentral Færøvej"/>
        <s v="Næstved Fjernvarme, Åderupvej 22-24"/>
        <s v="Næstved Fjernvarme, H. C. Andersensvej 28"/>
        <s v="Næstved Fjernvarme, Ejlersvej 24"/>
        <s v="Næstved Fjernvarme, Kanalvej 9"/>
        <s v="Næstved Fjernvarme, Østre Ringvej 98"/>
        <s v="Næstved Fjernvarme, Ringstedgade 61"/>
        <s v="Nørager Varmeværk"/>
        <s v="Elmegaardsvej 6"/>
        <s v="Aalestrup Varme, Rolighedsvej 2"/>
        <s v="Solvarme Toftegaardsvej"/>
        <s v="Nørre Snede Varmeværk, Værk II"/>
        <s v="Nørre Snede Varmeværk, Værk I"/>
        <s v="Nørre-Snede Kraftvarme"/>
        <s v="Nørre Alslev Fjernvarmeværk (Peter L Jensens Vej)"/>
        <s v="Nørre Alslev Fjernvarmeværk (Kæpgårdsvej)"/>
        <s v="Nørre Nebel Fjernvarme"/>
        <s v="Odder Varmeværk, Skovdalsvej 8"/>
        <s v="Odder Varmeværk, Østermarksvej 19"/>
        <s v="Nr. Broby Varmecentral"/>
        <s v="Bellinge Varmecentral"/>
        <s v="Billedskærervej Varmecentral"/>
        <s v="Bolbro Varmecentral"/>
        <s v="Odense Kommune VC Bullerup"/>
        <s v="Centrum Varmecentral"/>
        <s v="Dyrup Varmecentral"/>
        <s v="Odense Kommune VC Davinde"/>
        <s v="Dalum Varmecentral"/>
        <s v="Odense Kommune VC Fangel"/>
        <s v="Odense Kommune VC Højby"/>
        <s v="Korup Varmecentral"/>
        <s v="Odense Kommune VC Lumby"/>
        <s v="Næsby Varmecentral"/>
        <s v="Odense Kommune VC Næsbyhoved Broby"/>
        <s v="Pårup Varmecentral"/>
        <s v="Sanderum Varmecentral"/>
        <s v="Odense Kommune VC Stige"/>
        <s v="Sydøst Varmecentral"/>
        <s v="Vollsmose Varmecentral"/>
        <s v="Otterup Varmecentral"/>
        <s v="Odense Kommune Transportabel 7"/>
        <s v="Sygehusets Varmecentral"/>
        <s v="Outrup Varmeværk"/>
        <s v="Ramme Varmeværk"/>
        <s v="Grenå Kraftvarmeværk"/>
        <s v="Verdo Produktion - Kulholmsvej"/>
        <s v="Verdo Produktion - Ydervangen"/>
        <s v="Verdo Produktion - Katholmvej"/>
        <s v="Verdo Produktion - Bronzevej"/>
        <s v="Ribe Fjernvarmecentral"/>
        <s v="Ribe Kraftvarmeværk"/>
        <s v="Ringe Fjernvarmeselskab, Bakkevej 4"/>
        <s v="Ringe Fjernvarmeselskab, Kielbergvej 2"/>
        <s v="Ringkøbing Værket"/>
        <s v="Rindum Værket"/>
        <s v="Kloster Kraftvarmeværk"/>
        <s v="Ringkøbing Varmepumpe Aps"/>
        <s v="Roslev Fjernvarmeselskab"/>
        <s v="Rudkøbing Kraftvarmeværk"/>
        <s v="Rudkøbing Varmeværk"/>
        <s v="Tullebølle Fjernvarme"/>
        <s v="Rundhøj Fjernvarme"/>
        <s v="Ry Varmeværk, Brunhøjvej 7"/>
        <s v="Ry Varmeværk, Møllevej 22"/>
        <s v="Ry Varmeværk A.m.b.a."/>
        <s v="Ryomgaard Fjernvarmeværk"/>
        <s v="Rødby Varmeværk a.m.b.a"/>
        <s v="Rødbyhavn Fjernvarme, Jøncksvej 1"/>
        <s v="Rødbyhavn Fjernvarme, Sverigesvej 16"/>
        <s v="Rødkærsbro Fjernvarmeværk"/>
        <s v="Rønde Fjernvarme"/>
        <s v="Stege Fjernvarme"/>
        <s v="Stege Halmvarmeværk"/>
        <s v="Stege Solvarme"/>
        <s v="Sakskøbing Fjernvarme"/>
        <s v="Saltum Fjernvarmeværk"/>
        <s v="Sønder Omme Varmeværk Nedergårdsvej"/>
        <s v="Sig Varmeværk"/>
        <s v="Sindal Varmeforsyning"/>
        <s v="Skagen Forbrænding"/>
        <s v="Frederikshavn Affaldskraftvarmeværk A/S"/>
        <s v="Skagen Varmeværk"/>
        <s v="Skagen Kraftvarmeværk"/>
        <s v="Skals Kraftvarmeværk"/>
        <s v="Hørning Fjernvarme, Højgaardsvej 32"/>
        <s v="Hørning Fjernvarme, Toftevej 24 A"/>
        <s v="Skanderborg-Hørning Fjernvarme, Danmarksvej 15"/>
        <s v="Skanderborg-Hørning Fjernvarme, Møllegade 29"/>
        <s v="Skanderborg-Hørning Fjernvarme, Industritoften 21"/>
        <s v="Skive Fjernvarme, Marius Jensensvej 3"/>
        <s v="Skive Fjernvarme, Thorsvej 11"/>
        <s v="Skive Fjernvarme, Højlundsvej 264"/>
        <s v="Skjern Fjernvarmecentral afd. Øst"/>
        <s v="Skjern Fjernvarmecentral afd. Syd"/>
        <s v="Skovlund Kraftvarme"/>
        <s v="Skovsgård Varmeværk An/S"/>
        <s v="Skårup Fjernvarme"/>
        <s v="Solvarme - Nyborgvej"/>
        <s v="Skærbæk Fjernvarme"/>
        <s v="Skærbæk Fjernvarme A.m.b.a."/>
        <s v="SK-Varme A/S - Slagelse Kraftvarmeværk"/>
        <s v="SK-Varme A/S - Norbrinken"/>
        <s v="SK-Varme A/S - Gasværksvej Korsør"/>
        <s v="SK-Varme A/S - Idagårdsvej"/>
        <s v="SK-Varme A/S, Færøvej 21"/>
        <s v="SK-Varme A/S, Rosenkildevej 45"/>
        <s v="SK-Varme A/S - Sdr. Stationsvej"/>
        <s v="SK Varme A/S, Trafikcenter Allé 32"/>
        <s v="Smørum Kraftvarme"/>
        <s v="Snedsted Varmeværk"/>
        <s v="Solrød Fjernvarmeværk"/>
        <s v="Solvarmecentral"/>
        <s v="Spjald Fjernvarme- og Vandværk"/>
        <s v="Spøttrup Varmeværk"/>
        <s v="Stenstrup Fjernvarme, Hostrupvej 28"/>
        <s v="Stenstrup Fjernvarme, Nordre Ringvej 51"/>
        <s v="Stoholm Fjernvarmeværk Amba"/>
        <s v="Stoholm Fjernvarme, Industrivej"/>
        <s v="Strandby Fjernvarmeværk"/>
        <s v="Strandby Varmeværk A.m.b.A."/>
        <s v="Humlum Varmeværk, Struer Forsyning"/>
        <s v="Gimsing, Struer Forsyning Fjernvarme A/S"/>
        <s v="Hjerm, Struer Forsyning Fjernvarme A/S"/>
        <s v="Central Vest,Struer Forsyning Fjernvarme A/S"/>
        <s v="Sydvest, Struer Forsyning Fjernvarme A/S"/>
        <s v="Bremdal,Struer Forsyning Fjernvarme A/S"/>
        <s v="Vejrum varmecentral"/>
        <s v="Støvring Kraftvarmeværk"/>
        <s v="Sunds Varmeværk, Teglgårdvej 7A"/>
        <s v="Sunds Varmeværk, Linåvej 17"/>
        <s v="Svebølle-Viskinge Fjernvarmeselskab"/>
        <s v="Svendborg Fjernvarme, Central Bagergade"/>
        <s v="Svendborg Fjernvarme, Vestre Central"/>
        <s v="Svendborg Fjernvarme, Nordre Central"/>
        <s v="Svendborg Kraftvarme A/S"/>
        <s v="Svogerslev Fjernvarmecentral"/>
        <s v="Sæby Varmeværk"/>
        <s v="Sønderborg Varme, Sundquist"/>
        <s v="Sønderborg Fjernvarme, Nørrekobbel"/>
        <s v="Sønderborg Fjernvarme, Frydendal"/>
        <s v="Sønderborg Varme, Rojum"/>
        <s v="Sønderborg Fjernvarme, Vollerup - Solparken"/>
        <s v="Sønderborg Fjernvarme, Vestermark"/>
        <s v="Sønderborg Fjernvarme, Geotermi"/>
        <s v="Sønderborg Fjernvarme, Central Glansager"/>
        <s v="Sønderholm Varmeværk"/>
        <s v="Thisted Varmeforsyning - Geotermisk anlæg"/>
        <s v="Thisted Varmeforsyning"/>
        <s v="Thisted Varmeforsyning - Ringvej"/>
        <s v="Klitmøller Kraftvarmeværk A.m.b.A."/>
        <s v="Hillerslev Kraftvarmeværk A.m.b.A."/>
        <s v="Thorsager Fjernvarmeværk"/>
        <s v="Thorsø Fjernvarmeværk"/>
        <s v="Tim Kraftvarmeværk"/>
        <s v="Toftlund Fjernvarmecentral"/>
        <s v="Tommerup Bys Fjernvarmeforsyning"/>
        <s v="Tommerup Solvarme"/>
        <s v="Tommerup St. Bys Varmeforsyning"/>
        <s v="Tranbjerg Varmeværk"/>
        <s v="Taars Varmeværk Amba"/>
        <s v="Tønder Fjernvarmeselskab Amba (Østergade)"/>
        <s v="Tønder Fjernvarmeselskab Amba (Grønnevej)"/>
        <s v="Tønder fjernvarmeselskab Amba (Energivej)"/>
        <s v="Tørring Kraftvarmeværk"/>
        <s v="Tørring Kraftvarmeværk - Solvarme"/>
        <s v="Uldum Varmeværk"/>
        <s v="Ulfborg Fjernvarmeværk A.m.b.a."/>
        <s v="Ulfborg Fjernvarmeværk Amba"/>
        <s v="Ulsted Varmeværk"/>
        <s v="Vamdrup Fjernvarme"/>
        <s v="Vamdrup Fjernvarme (reserve)"/>
        <s v="Vejen Varmeværk"/>
        <s v="Vejen Varmeværk (Koldingvej)"/>
        <s v="Vejen Varmeværk (Grønvang)"/>
        <s v="Køge Kraftvarmeværk"/>
        <s v="VEKS - Solrød Kedelcentral"/>
        <s v="Vemb Varmeværk"/>
        <s v="Vester Hjermitslev Varmeværk"/>
        <s v="Vestervig Fjernvarme"/>
        <s v="Vinderup Varmeværk"/>
        <s v="Sevel Kraftvarmeværk"/>
        <s v="Vivild Varmeværk, Søndermarksvej 39"/>
        <s v="Vivild Varmeværk, Nørregade 21"/>
        <s v="Vojens Fjernvarme Hejmdals Brovej"/>
        <s v="Vojens Fjernvarme Sdr. Ringvej"/>
        <s v="Vojens Fjernvarme Tingvejen"/>
        <s v="Vrå Varmeværk"/>
        <s v="Solvarmeanlæg"/>
        <s v="Værløse Varmeværk"/>
        <s v="Aabenraa-Rødekro Fjernvarme - Rødekro central"/>
        <s v="Aabenraa-Rødekro Fjernvarme - Humlehaven Central"/>
        <s v="Aabenraa-Rødekro Fjernvarme - Rådmandsløkken central"/>
        <s v="Aabenraa-Rødekro Fjernvarme, Langrode Central"/>
        <s v="Aabenraa-Rødekro Fjernvarme - Skovgård central"/>
        <s v="Aabenraa-Rødekro Fjernvarme, Styrtom Central"/>
        <s v="Aabenraa-Rødekro Fjernvarme, Stubbæk Central"/>
        <s v="Aabenraa-Rødekro Fjernvarme, Lindbjerg Central"/>
        <s v="Aabenraa-Rødekro Fjernvarme, Egelund"/>
        <s v="Aabenraa-Rødekro Fjernvarme, Lundsbjerg Industrivej"/>
        <s v="Affaldscenter Aarhus, Forbrændingsanlægget"/>
        <s v="AffaldVarme Århus, Århusværket"/>
        <s v="Affaldvarme Århus, Solbjerg Central"/>
        <s v="AffaldVarme Århus, Risskov Varmecentral"/>
        <s v="Affaldvarme Århus, Hjortshøj Central"/>
        <s v="AffaldVarme Aarhus, Jens Juuls Vej, Kedelanlæg 793"/>
        <s v="AffaldVarme Århus, Viby Varmecentral"/>
        <s v="AffaldVarme Århus, Stenvej Central"/>
        <s v="AffaldVarme Århus, Gellerup"/>
        <s v="AffaldVarme Århus, Beder Central"/>
        <s v="AffaldVarme Århus, Hasselager Central"/>
        <s v="Affaldvarme Århus, Studstrup Central"/>
        <s v="Affaldvarme Århus, Trige Central"/>
        <s v="AffaldVarme Århus, Århus Vest Central"/>
        <s v="Østjydsk Halmvarme Solbjerg Varmeværk"/>
        <s v="Kolt Kraftvarmeværk"/>
        <s v="Østjysk Halmvarme Sabro Varmeværk"/>
        <s v="Østjysk Halmvarme Harlev Varmeværk"/>
        <s v="AffaldVarme Århus, Sabro Halmcentral"/>
        <s v="Affaldvarme Århus, Harlev Halmcentral"/>
        <s v="AffaldVarme Århus, Geding Satelitcentral"/>
        <s v="AffaldVarme Århus, Lisbjerg Erhvervs Satelitcentral"/>
        <s v="AffaldVarme Århus, Skæring Central"/>
        <s v="AffaldVarme Århus, Havnecentral"/>
        <s v="AffaldVarme Århus, Elpatron Studstrupværket"/>
        <s v="DLG Aarhus"/>
        <s v="Aarhus Krematorium"/>
        <s v="Ærøskøbing Fjernvarme, Halmfyringsanlægget"/>
        <s v="Ærøskøbing Fjernvarme, Kalkovnsvej 1"/>
        <s v="Rise Fjernvarme Amba, St.Rise Landevej 2"/>
        <s v="Ølgod Fjernvarmeselskab Amba., Industrivej 11"/>
        <s v="Ølgod Fjernvarmeselskab Amba., Industrivej 9"/>
        <s v="Ørnhøj Grønbjerg Kraftvarmeværk A.m.b.a."/>
        <s v="Ørsted Fjernvarmeværk"/>
        <s v="Ørum Varmeværk (Tjele)"/>
        <s v="Ørum Varmeværk Solvarme"/>
        <s v="Østbirk Varmeværk a.m.b.a, Industrivej 9"/>
        <s v="Øster Hornum Varmeværk"/>
        <s v="Østerild Fjernvarme"/>
        <s v="Frøstrup Varmeværk"/>
        <s v="Ulbjerg Kraftvarme"/>
        <s v="Bornholms Affaldsbehandling"/>
        <s v="Løjt Kirkeby Fjernvarmeforsyning"/>
        <s v="Mellerup Kraftvarme"/>
        <s v="Dansk Træemballage A/S"/>
        <s v="Laurbjerg Kraftvarmeværk A.m.b.a."/>
        <s v="Terndrup Fjernvarme"/>
        <s v="Harboøre Varmeværk A.m.b.A."/>
        <s v="Hashøj Kraftvarmeforsyning A.m.b.a."/>
        <s v="Hvalpsund Kraftvarme A.m.b.a."/>
        <s v="Dolle A/S"/>
        <s v="Fjernvarmecentralen Avedøre Holme"/>
        <s v="Mosede Fjernvarmeværk"/>
        <s v="Stokkemarke Gårdfyr"/>
        <s v="Glesborg Varmeværk"/>
        <s v="Ørum Varmeværk (Djurs)"/>
        <s v="Tranebjerg Fjernvarmeværk"/>
        <s v="Balle Varmeværk"/>
        <s v="Rosmus Varmeværk"/>
        <s v="Stenvad varmeværk"/>
        <s v="Gjerrild"/>
        <s v="Mesballe"/>
        <s v="Tirstrup Varmeværk"/>
        <s v="Nordby-Mårup Varmeværk"/>
        <s v="Voldby Varmeværk"/>
        <s v="Halvrimmen-Arentsminde Kraftv.værk Amba"/>
        <s v="Lendum Kraftvarmeværk A.m.b.a."/>
        <s v="Blenstrup Kraftvarmeværk A.m.b.a."/>
        <s v="Filskov Energiselskab"/>
        <s v="I/S Kraftvarmeværk Thisted"/>
        <s v="Special Waste System A/S"/>
        <s v="Rockwool A/S Doense"/>
        <s v="Rockwool A/S, Vamdrup"/>
        <s v="Tangeværket"/>
        <s v="Viborg Kraftvarme A/S, Farvervej 9"/>
        <s v="Viborg Kraftvarme A/S, Hamlen 4"/>
        <s v="Viborg Kraftvarme A/S, Gyldenrisvej 7"/>
        <s v="Viborg Kraftvarme A/S, Industrivej 40-42"/>
        <s v="Viborg Kraftvarme A/S, Kirkebækvej 124C"/>
        <s v="Hald Ege Varmeværk"/>
        <s v="Vestbirk Vandkraftanlæg"/>
        <s v="Dørslund Vandkraftværk"/>
        <s v="Kolding Varmeværk Syd"/>
        <s v="Kolding Varmeværk Vest"/>
        <s v="Kolding Varmeværk Dampcentralen"/>
        <s v="Kolding Varmeværk Brogården"/>
        <s v="Kolding Varmeværk Skovparken"/>
        <s v="Kolding Varmeværk Øst"/>
        <s v="Kolding Varmeværk Strandhuse"/>
        <s v="Kolding Varmeværk Hvidsminde"/>
        <s v="Lunderskov Varmeværk"/>
        <s v="Fredericia Varmeværk, Erritsø"/>
        <s v="Vejle Varmeværk Bredballe kedelcentral"/>
        <s v="Vejle Varmeværk Hovergården Varmecentral"/>
        <s v="Vejle Varmeværk Nørremarkens Kedelcentral"/>
        <s v="Vejle Varmeværk Søndermarkens Kedelcentral"/>
        <s v="Containercentral"/>
        <s v="Central Taulov"/>
        <s v="Central Skærbæk"/>
        <s v="Central Ullerup"/>
        <s v="Central Egeskov"/>
        <s v="Central Snoghøj"/>
        <s v="Central CON20"/>
        <s v="Central CON30"/>
        <s v="Central CON40"/>
        <s v="Central CON50"/>
        <s v="Central Vester Nebel"/>
        <s v="Christiansdal Vandkraftanlæg"/>
        <s v="Frederiksberg Kraftvarmeanlæg"/>
        <s v="NVE, Kirkevej 41 A"/>
        <s v="NVE, Vedelsgade 47"/>
        <s v="NVE, Katrinelystvej 11 F"/>
        <s v="Byskovsparken"/>
        <s v="Sorø Kraftvarmeanlæg"/>
        <s v="Højby"/>
        <s v="Vig"/>
        <s v="Voersaa Kraftvarmeværk A.m.b.a."/>
        <s v="Gjøl Private Kraftvarmeværk A.m.b.a."/>
        <s v="Ramsing-Lem-Lihme Kraftvarmeværk"/>
        <s v="Sdr. Herreds Kraftvarmeværker, Frøslev"/>
        <s v="Sdr. Herreds Kraftvarmeværker, Hvidbjerg"/>
        <s v="Sdr. Herreds Kraftvarmeværker, Ørding"/>
        <s v="Sdr. Herreds Kraftvarmeværker, Ø. Assels"/>
        <s v="KSM Stoker A/S"/>
        <s v="Bækmarksbro Varmeværk A.m.b.a."/>
        <s v="Thorsminde Fjernvarme A.m.b.a."/>
        <s v="Sydlangeland Fjernvarme A.m.b.a."/>
        <s v="Lohals Varmeforsyning A.m.b.a."/>
        <s v="Thyborøn Fjernvarme A.m.b.a."/>
        <s v="Havndal Fjernvarme A.m.b.a."/>
        <s v="Øland Kraftvarmeværk A.m.b.a"/>
        <s v="Feldborg Kraftvarmeværk A.m.b.a."/>
        <s v="Haderup Kraftvarmeværk"/>
        <s v="Gassum-Hvidsten Kraftvarmeværk"/>
        <s v="Astrup Kraftvarmeværk"/>
        <s v="Rostrup Kraftvarmeværk"/>
        <s v="Oue Kraftvarmeværk"/>
        <s v="Manna-Thise Kraftvarmeværk"/>
        <s v="Ravnkilde Kraftvarmeværk A.m.b.a."/>
        <s v="Rask Mølle Kraftvarmeværk I/S"/>
        <s v="Rask Mølle varmeværk"/>
        <s v="Nysted Varmeværk A.m.b.a."/>
        <s v="Øster Toreby Varmeværk Amba"/>
        <s v="Sydfalster Varmeværk Amba"/>
        <s v="Tversted Kraftvarmeværk A.m.b.a."/>
        <s v="Nordic Sugar, Nykøbing Sukkerfabrik"/>
        <s v="Nordic Sugar, Nakskov Sukkerfabrik"/>
        <s v="Brødrene Hartmann A/S"/>
        <s v="AarhusKarlshamn Denmark A/S"/>
        <s v="CP Kelco ApS"/>
        <s v="Præstbro Kraftvarmeværk A.m.b.a."/>
        <s v="Ry Mølle A/S"/>
        <s v="Jægerspris Kraftvarme"/>
        <s v="Vorupør Kraftvarmeværk AMBA"/>
        <s v="Hallund Kraftvarmeværk A.m.b.a."/>
        <s v="Ådum Kraftvarmeværk"/>
        <s v="Værum-Ørum Kraftvarmeværk"/>
        <s v="Vesløs Fjernvarme Amba"/>
        <s v="Flyvestation Skrydstrup"/>
        <s v="Garderkasernen, Høvelte"/>
        <s v="Nymindegab Biogas"/>
        <s v="Dybdal Losseplads"/>
        <s v="Køge Renseanlæg"/>
        <s v="Boligselskabet Carlshøj"/>
        <s v="Viborg Idrætshøjskole"/>
        <s v="Dragsbæk Maltfabrik"/>
        <s v="Sophus Fuglsang, Export-Maltfabrik A/S"/>
        <s v="Gartneri Per Kortegaard A/S"/>
        <s v="Grundejerforeningen Smørmosen 3D"/>
        <s v="A/S Knud Jepsen, Skanderborgvej"/>
        <s v="A/S Knud Jepsen, Trigevej 7"/>
        <s v="Fællinggaard Varmeforsyning Aps"/>
        <s v="Hellevad Kraftvarmeværk"/>
        <s v="Genner Kraftvarmeværk"/>
        <s v="Hovslund Kraftvarme"/>
        <s v="Ejby Mølle Renseanlæg"/>
        <s v="Rødding Fjernvarme, Bakkevej 31"/>
        <s v="Rødding Fjernvarme, Halmværk"/>
        <s v="Andelsboligforening Dianalund"/>
        <s v="Enggården"/>
        <s v="Sønderborg Kraftvarme I/S"/>
        <s v="Skuldelev Energiselskab"/>
        <s v="Veddum, Skelund, Visborg Kraftvarme"/>
        <s v="Hvam Kraftvarme"/>
        <s v="Fur Kraftvarmeværk"/>
        <s v="Alfred Pedersen og Søn"/>
        <s v="Gartneriet Rosborg Bellinge A/S"/>
        <s v="Kronborg Aps."/>
        <s v="Svend Nielsen"/>
        <s v="Gartneriet Sandet"/>
        <s v="Pedershaab"/>
        <s v="Løgstør Træimport Kraftvarme A/S"/>
        <s v="HKScan Denmark A/S"/>
        <s v="Laust Eriksen"/>
        <s v="Kurt Bækgaard Pedersen"/>
        <s v="Feldborg Tropical Plants A/S"/>
        <s v="Gartneriet NORDFYN ApS"/>
        <s v="Mogens Bøg"/>
        <s v="Bang og Olufsen A/S"/>
        <s v="Gartnernes varmeforsyning i Vemmedrup ApS"/>
        <s v="Remy Christiansen"/>
        <s v="ESØ Deponigas A/S"/>
        <s v="Gosmer Biogas Aps"/>
        <s v="Ellehavegårds Varmeforsyning I/S"/>
        <s v="Rejsby Kraftvarme"/>
        <s v="Brøns Kraftvarme A.m.b.a."/>
        <s v="Frifelt-Roager Kraftvarme AMBA"/>
        <s v="Gylling-Ørting-Falling Kraftvarmeværk"/>
        <s v="Hundslund-Oldrup Kraftvarmeværk"/>
        <s v="Snertinge, Særslev, Føllenslev Energisel"/>
        <s v="Fynslundskolen"/>
        <s v="Energi Viborg Vand A/S"/>
        <s v="Benløseparken Varmecentral A.m.b.a."/>
        <s v="Dyssegårdsparken, Næstved"/>
        <s v="Filadelfia"/>
        <s v="Gartner Erik Jensen"/>
        <s v="Partas A/S"/>
        <s v="Rye Kraftvarmeværk A.m.b.a."/>
        <s v="Gartneriet Ellelund I/S"/>
        <s v="Karl Erik Magnusson"/>
        <s v="Svendborg Andels Boligforening, Ørbækvej 40"/>
        <s v="Svendborg Andels Boligforening, Slotsvængevej 5"/>
        <s v="Nordby Varmeværk"/>
        <s v="Gartner Offer Madsen ApS"/>
        <s v="Gartneriet Bjarne Nicolajsen"/>
        <s v="Mogens Eiberg Kraftvarmeværk"/>
        <s v="Gartneriet Tre-Lærke"/>
        <s v="Blåhøj Energiselskab Amba"/>
        <s v="M K Kraftvarme"/>
        <s v="Øster Hurup Kraftvarme"/>
        <s v="Øster Hurup Kraftvarme - halmværket"/>
        <s v="Hylling-Menstrup Kraftvarme"/>
        <s v="Hyllinge-Menstrup Kraftvarme"/>
        <s v="Energianlæg Hobro"/>
        <s v="I/S Reno Nord"/>
        <s v="Thorshøj Kraftvarmeværk"/>
        <s v="Gdr. Eigil Dam"/>
        <s v="Trustrup-Lyngby Varmeværk"/>
        <s v="Søndbjerg Fjernvarme Amba"/>
        <s v="Hemmet Varmeværk"/>
        <s v="Nørrevejens Kraftvarmeværk A.m.b.a"/>
        <s v="Vejby-Tisvilde Kraftvarmeværk"/>
        <s v="Sandved-Tornemark Kraftvarme"/>
        <s v="Uggelhuse-Langkastrup"/>
        <s v="Løkkenvejens Kraftvarme"/>
        <s v="Gartneriet Svalen v/ E. Hansen"/>
        <s v="Affaldscenter Tandskov"/>
        <s v="Danfoss"/>
        <s v="Cheminova A/S"/>
        <s v="Østdeponi Amba"/>
        <s v="Egetæpper Herning"/>
        <s v="Egetæpper Gram"/>
        <s v="Sky-Light A/S"/>
        <s v="Helge Rasmussen, Fårborggård"/>
        <s v="Brunshøjgård"/>
        <s v="Hillerslev"/>
        <s v="Lilleheden, Afd. LL"/>
        <s v="Thorsø Miljø- &amp;amp; Biogasanlæg"/>
        <s v="Gartneriet Markhaven"/>
        <s v="Hvims Biogas"/>
        <s v="Valløby Kraftvarmeværk"/>
        <s v="Gartneriet Regnemark I/S"/>
        <s v="Aps Gammelmark 20"/>
        <s v="Maricogen A/S"/>
        <s v="Arne T. Sørensen"/>
        <s v="Brdr. Christensen"/>
        <s v="Godsejer Leo Sørensen"/>
        <s v="Bruunshåb Gamle Papfabrik"/>
        <s v="Energimidt Regulerkraft"/>
        <s v="Brande Elværk"/>
        <s v="Randbøldal"/>
        <s v="Jens Howad Grøn"/>
        <s v="Gødding Mølle"/>
        <s v="Hopballe Vandmølle"/>
        <s v="Tørning Mølle"/>
        <s v="Frits Ebbesen"/>
        <s v="Gram &amp; Nybøl Godser"/>
        <s v="Rolfsted Mølle"/>
        <s v="Å-Møllen"/>
        <s v="Kærsgård Vandmølle"/>
        <s v="Holme Møllegård"/>
        <s v="Lundsby Bioenergi Aps"/>
        <s v="Ubberup Losseplads"/>
        <s v="Hedeland Losseplads"/>
        <s v="Skodsbøl biogas"/>
        <s v="Gerringe Biogas (losseplads)"/>
        <s v="Ydernæs Losseplads"/>
        <s v="Villemoes Teglværk"/>
        <s v="Forsyningsvirksomheden Grønhøj Strand"/>
        <s v="Jens Peter Christensen"/>
        <s v="I/S Henry Toft"/>
        <s v="Uhrenholtgaard"/>
        <s v="Viking Malt A/S"/>
        <s v="Boulstrup-Hou Kraftvarme, Møllemarken"/>
        <s v="Boulstrup-Hou Kraftvarme, Boulstrupvej"/>
        <s v="Harteværket"/>
        <s v="DAB Ellemarken"/>
        <s v="Måbjergværket"/>
        <s v="Arla Foods Energy A/S. Afd AKAFA"/>
        <s v="Arla Foods Energy A/S. Afd. Danmark Protein A/S"/>
        <s v="Arla Foods Energy A/S, Arinco Afdeling"/>
        <s v="Arla Foods Energy A/S, Afd. HOCO"/>
        <s v="ARLA FOODS ENERGY A/S Biogasanlæg, Rødkærsbro"/>
        <s v="Tinggård"/>
        <s v="Gentofte Hospital"/>
        <s v="Glostrup Hospital"/>
        <s v="Hvidovre Hospital"/>
        <s v="Koppers Denmark ApS"/>
        <s v="Fladder Danmark"/>
        <s v="Henning Åbrik"/>
        <s v="Poul Jensen"/>
        <s v="Moutrup"/>
        <s v="Klitgaard"/>
        <s v="Badsbjerg"/>
        <s v="Studsgård Biogasanlæg"/>
        <s v="Sinding-Ørre Biogasanlæg"/>
        <s v="Onsbjerg Varmeværk ApS"/>
        <s v="Møllegården v./Børge Kuhr"/>
        <s v="Jens Henry Christensen"/>
        <s v="Grøngas"/>
        <s v="Tumbøl Gårdbiogas"/>
        <s v="Baunsgaard Biogas"/>
        <s v="Arne Lindholt Kristensen"/>
        <s v="Brandstrup Agro"/>
        <s v="Rønge v./Carl Christian Bæk"/>
        <s v="2 B biogas A/S"/>
        <s v="Tågholm biogas"/>
        <s v="Fjernvarme Fyn Affaldsenergi"/>
        <s v="Energnist, Kolding Forbrændingsanlæg"/>
        <s v="Energnist Esbjerg (Affaldskraftvarme Esbjerg)"/>
        <s v="Aksel Kirketerp (Rønnovsholm)"/>
        <s v="Feltengård Biogas"/>
        <s v="Bundbæk Mølle"/>
        <s v="Miljø Teknik (Novozymes A/S)"/>
        <s v="Ardagh Glass Holmegaard A/S"/>
        <s v="Ørsted Salg &amp; Service A/S Nybro"/>
        <s v="Masnedø Gartnerier A/S"/>
        <s v="Haldor Topsøe A/S"/>
        <s v="Skjern Paper A/S"/>
        <s v="Hvidovre Midt Amba"/>
        <s v="HOFOR - Lygten Varmecentral"/>
        <s v="HOFOR - Østre varmecentral"/>
        <s v="HOFOR - Sundholm varmecentral"/>
        <s v="GFE Krogenskær"/>
        <s v="LBT Agro K/S"/>
        <s v="Cilaj Energi"/>
        <s v="Henrik Clausen"/>
        <s v="Ballen-Brundby Fjernvarme"/>
        <s v="Bindslev Elværk"/>
        <s v="Effektpartner - 25 MW Gasturbine"/>
        <s v="Energi Fyn Produktion - Kratholm"/>
        <s v="Energi Fyn Produktion - Assens"/>
        <s v="Energi Fyn Produktion - Regulerkraftanlæg Næstved E"/>
        <s v="Energi Fyn Produktion - Regulerkraftanlæg Næstved F"/>
        <s v="Energi Fyn Produktion - OUH_Nød og regulerkraftanlæg"/>
        <s v="Lemvig Biogasanlæg A.M.B.A"/>
        <s v="Energiselskabet v./Andelssamfundet i Hjortshøj"/>
        <s v="Hans Andreas Jørgensen"/>
        <s v="Havneby Varmeværk"/>
        <s v="Roulunds Energy ApS"/>
        <s v="Frederikssund Kraftvarmeværk"/>
        <s v="Slangerup Kraftvarmeværk"/>
        <s v="Lillerød Øst Fjernvarmecentral - Motor"/>
        <s v="Humleparken"/>
        <s v="Blåbærparken"/>
        <s v="Nationalmuseet i Brede"/>
        <s v="Egebjerghaven"/>
        <s v="Egebjergskolen"/>
        <s v="Eremitageparken"/>
        <s v="Fortunen"/>
        <s v="Fortunen Ø/Baunehøj"/>
        <s v="Lundegården"/>
        <s v="Lyngby Stadion"/>
        <s v="Rønneholtparken"/>
        <s v="Virum Skole"/>
        <s v="Øparken"/>
        <s v="J.H. Planter (tidl. Gartner Jørgen Hansen)"/>
        <s v="Espergærde Andelsboligforening"/>
        <s v="Egeløvparken"/>
        <s v="Flintemarken"/>
        <s v="Bispevangen I og II"/>
        <s v="Fortunen Midt"/>
        <s v="Trørød Skole"/>
        <s v="Elkærparken"/>
        <s v="Enebærhaven"/>
        <s v="Geelsgård Kostskole"/>
        <s v="Søllerød Park"/>
        <s v="Ørslev/Terslev Kraftvarmeforsyning"/>
        <s v="I/S Ny Skodsborg"/>
        <s v="Omgangen"/>
        <s v="Hjortekær"/>
        <s v="Hareskovhallen"/>
        <s v="Malmbergsvej"/>
        <s v="Hastrupparken"/>
        <s v="Parkvej 50 A"/>
        <s v="Østerhøjhallen"/>
        <s v="Lendemarke Varmeforsyning"/>
        <s v="Engholm Varmecentral - Motor"/>
        <s v="Kåstrup, MiljøSam gasanlæg"/>
        <s v="Skovhøjgård - Orø"/>
        <s v="Geotermisk anlæg, Amagerværket"/>
        <s v="Mindegaard Biogas"/>
        <s v="Bornholms Bioenergi"/>
        <s v="Helgeshøj Alle"/>
        <s v="Varmecentral Niels Juelsvej"/>
        <s v="Varmecentral Ærøvej"/>
        <s v="Frederikshavn Kraftvarmeværk"/>
        <s v="MAN Diesel"/>
        <s v="Hals Metal A/S"/>
        <s v="Vækst &amp;amp; Miljø - Regulerkraft Vojens"/>
        <s v="MPM Invest Aps - Regulerkraft Toftlund"/>
        <s v="Regulerkraftværk Tønder"/>
        <s v="Regulerkraftværk Sønderborg"/>
        <s v="Bånlev Biogas"/>
        <s v="I/S Tovsgård Biogas v./Gdr.Jens Kirk"/>
        <s v="Tousgård"/>
        <s v="Zitcom"/>
        <s v="DK plant aps"/>
        <s v="Regulerkraft Ikast ApS"/>
        <s v="Gartneriet Mølkjærgaard A/S"/>
        <s v="Viborg Sygehus"/>
        <s v="Regions hospitalet Herning"/>
        <s v="Grenaa Effektreserve AS"/>
        <s v="Hjørring Renseanlæg"/>
        <s v="Kraftvarmeværk Dianalund Kommune"/>
        <s v="Høm Vandmølle"/>
        <s v="DEIF Microkraftvarmeværk"/>
        <s v="Vester Hjermitslev Biogas"/>
        <s v="Sandager Skovgård"/>
        <s v="Silkeborg Varme A/S - Varmeværket Hostrupsgade"/>
        <s v="Silkeborg Varme A/S - Varmeværket Kejlstrupvej"/>
        <s v="Silkeborg Varme A/S - Arendalsvej"/>
        <s v="Silkeborg Varme A/S - Kraftvarmeværket"/>
        <s v="Varmecentral Damgårdsvej"/>
        <s v="Solvarme - Bjørnholtvej"/>
        <s v="Kohberg Brød A/S"/>
        <s v="Frederiksgade Varmecentral"/>
        <s v="Ullerød Varmecentral"/>
        <s v="Kgs. Vænge Varmecentral"/>
        <s v="Elmegaarden Varmecentral"/>
        <s v="Krakasvej Varmecentral"/>
        <s v="Solfanger Ullerødbyen"/>
        <s v="Fliskedel Krakasvej"/>
        <s v="Ølby Center Varmecentral"/>
        <s v="Jacob Snedker (tidl. Laurids Nørgård)"/>
        <s v="Nexø Halmvarmeværk"/>
        <s v="Lobbæk Varmeværk"/>
        <s v="Klemensker Halmvarmeværk"/>
        <s v="Hasle Varmeværk"/>
        <s v="Hasle reservelast"/>
        <s v="Aakirkeby Flisvarmeværk"/>
        <s v="Østerlars Halmvarmeværk"/>
        <s v="Fuzion A/S"/>
        <s v="Soholt Renseanlæg Microkraftvarmeanlæg"/>
        <s v="Hvalsø savværk varmeværk"/>
        <s v="Elmegaard Biogas"/>
        <s v="Tre-For Ejendomme A/S"/>
        <s v="Bækskov Fjernvarmecentral"/>
        <s v="Kerteminde Fjernvarme"/>
        <s v="Langeskov Fjernvarme"/>
        <s v="Munkebo Kommunale Værker"/>
        <s v="Langeskov - Varmepumpe"/>
        <s v="Hindsholm Kraftvarmeværk"/>
        <s v="Langeskov Plantecenter"/>
        <s v="Lindø Kraftvarmeværk"/>
        <s v="DuPont Nutrition Biosciences, Grindsted"/>
        <s v="Sulkendrup Vandmølle"/>
        <s v="REFA Stubbekøbing Fjernvarme A/S (Sivmosevej)"/>
        <s v="Ebeltoft Fjernvarmeværk"/>
        <s v="Kvicly Ebeltoft"/>
        <s v="Maribo Varmeværk, C. E. Christiansensvej 40"/>
        <s v="Maribo Varmeværk, Hjulsporet 2"/>
        <s v="Kjellerup Fjernvarme, Agertoften 5"/>
        <s v="Kjellerup Fjernvarme, Hasselvej 17"/>
        <s v="Lolland Varme A/S, Svingelsvej 2"/>
        <s v="Lolland Varme A/S, Søllested"/>
        <s v="Lolland Varme A/S, Stensø"/>
        <s v="Lolland Varme A/S, Drammenvej 1"/>
        <s v="Tarm Varmeværk (Skolegade)"/>
        <s v="Tarm Varmeværk (Tværvej)"/>
        <s v="Østermose BioEnergi"/>
        <s v="Assens Fjernvarme Stejlebjergvej"/>
        <s v="Assens Fjernvarme Hardersvej"/>
        <s v="Vester Nebel Varmeværk"/>
        <s v="Hedelund Varmeværk"/>
        <s v="Tarp Varmeværk"/>
        <s v="Hjerting Varmeværk"/>
        <s v="Gjesing Varmecentral"/>
        <s v="Sædding Varmeværk"/>
        <s v="Tjæreborg Varmeværk"/>
        <s v="Andrup Varmeværk"/>
        <s v="Varmecentral Søndermarken"/>
        <s v="Varmecentral Toften"/>
        <s v="A/S Arovit Petfood, Øresundsvej 2"/>
        <s v="Citycentralen"/>
        <s v="Novrup Krematorium"/>
        <s v="Naajaq Seafood A/S"/>
        <s v="Scan Coat A/S"/>
        <s v="Mobil central"/>
        <s v="Marselisborg Renseværk"/>
        <s v="Viby Renseanlæg"/>
        <s v="Åby Renseanlæg"/>
        <s v="Egå Renseanlæg"/>
        <s v="Bødkervænget Varmecentral"/>
        <s v="Varmecentral Nyvej"/>
        <s v="Guldborgsund Varme Fjernvarmecentral Nord"/>
        <s v="Guldborgsund Varme Fjernvarmecentral Øst"/>
        <s v="Nykøbing F. Renseanlæg"/>
        <s v="Sønderborg Varme A/S"/>
        <s v="Gråsten Varme, Halmværk"/>
        <s v="Herning Renseanlæg"/>
        <s v="Central Vest"/>
        <s v="Central Mads Holmsvej"/>
        <s v="Middelfart Centralrenseanlæg"/>
        <s v="Brønderslev Varme A/S, Eventyrvej 14"/>
        <s v="Brønderslev Varme A/S, Nordens Alle 39"/>
        <s v="Brønderslev Varme A/S - Brønderslev Kraftvarme"/>
        <s v="Bo-Glas overskudsvarme"/>
        <s v="Usserød Renseanlæg"/>
        <s v="Maribo-Sakskøbing Kraftvarmeværk"/>
        <s v="Biogasanlæg Højer"/>
        <s v="Dayz Rønbjerg"/>
        <s v="Sandholt Lyndelse Losseplads"/>
        <s v="Torup Gartneri"/>
        <s v="Stege Rensningsanlæg"/>
        <s v="Bio Vækst A/S"/>
        <s v="Dueholm Kommunale Varmecentral"/>
        <s v="Morsø Vand A/S"/>
        <s v="Agerskov Skole"/>
        <s v="Halsnæs Forsyning A/S (Havnevej)"/>
        <s v="Halsnæs Forsyning A/S (Sportsvej)"/>
        <s v="Østerlund varme A/S"/>
        <s v="Nordborg Kraftvarme"/>
        <s v="Jyderup Varmeværk"/>
        <s v="Nesa Alle"/>
        <s v="Tandergård Biogas 2"/>
        <s v="Videbæk Varme A/S, Godthåbsvej"/>
        <s v="Videbæk Varme A/S, Kraftvarmeværk"/>
        <s v="Ringkøbing Rensningsanlæg"/>
        <s v="Fakse Renseanlæg"/>
        <s v="Helsingør Renseanlæg"/>
        <s v="Sydkystens Renseanlæg"/>
        <s v="Roskilde Varme A/S, Hovedcentralen"/>
        <s v="Roskilde Varme A/S, Central Lillevang"/>
        <s v="Roskilde Varmeforsyning"/>
        <s v="Sankt Hans Varmecentral"/>
        <s v="Hillerød Kraftvarmeværk"/>
        <s v="Skævinge Kommunes Fjernvarmeforsyning"/>
        <s v="Meløse-St.Lyngby Energiselskab Amba"/>
        <s v="Gørløse"/>
        <s v="Hillerød Biokraftvarmeværk (BKV)"/>
        <s v="Esbjerg Vest Renseanlæg"/>
        <s v="Esbjerg Øst Renseanlæg"/>
        <s v="Halsted Halmvarmeværk"/>
        <s v="Skibstrup Biogas"/>
        <s v="Rønne Varme A/S, reserve og spidslastcentral"/>
        <s v="Helsingør Kraftvarmeværk"/>
        <s v="Holbæk Bioenergi"/>
        <s v="Stegholt Renseanlæg, Aabenraa"/>
        <s v="St.Merløs Varmeværk"/>
        <s v="Holbæk Renseanlæg"/>
        <s v="Effektmarked DK ApS"/>
        <s v="Ringsted Kraftvarmeværk"/>
        <s v="Vordingborg Kraftvarme"/>
        <s v="Horsens Vand Energi A/S"/>
        <s v="Østervang Sjælland A/S"/>
        <s v="Arwos Deponi A/S"/>
        <s v="REFA Horbelev Fjernvarme"/>
        <s v="Grevinge-Herrestrup Kraftvarmeværk"/>
        <s v="Gartneriet Skovlunden"/>
        <s v="DTU Kraftvarmeværk"/>
        <s v="DTU Kedelcentral"/>
        <s v="Fredericia Centralrensningsanlæg"/>
        <s v="Studstrupværket"/>
        <s v="Avedøreværket"/>
        <s v="Kyndbyværket"/>
        <s v="Asnæsværket"/>
        <s v="Masnedø Gasturbine"/>
        <s v="Skærbækværket"/>
        <s v="Herningværket"/>
        <s v="H.C. Ørsted Værket"/>
        <s v="Svanemølleværket"/>
        <s v="Esbjergværket"/>
        <s v="Daka Denmark A/S, Dakavej 12"/>
        <s v="Daka Denmark A/S, Dakavej 10"/>
        <s v="Damagercentralen"/>
        <s v="Hundige Fjernvarmeværk"/>
        <s v="Nima Halm"/>
        <s v="Måløv Rens"/>
        <s v="Stavnsholt Renseanlæg"/>
        <s v="Skørping Varmeværk A.m.b.a."/>
        <s v="Skørping Varmeværk"/>
        <s v="Rosalina A/S"/>
        <s v="Amagerværket"/>
        <s v="Fjernvarme Horsens A/S - Kraftvarmeværket"/>
        <s v="Fjernvarme Horsens A/S - Flisværket"/>
        <s v="Kolind Fjernvarmeværk"/>
        <s v="Uggerslev-4"/>
        <s v="Hjortebjerg Kraftvarme A/S"/>
        <s v="Verdo Varme Herning, Arnborg Varmecentral"/>
        <s v="Verdo Varme Herning, Baggeskærvej"/>
        <s v="Graff Aps"/>
        <s v="Ringsted Fjernvarme,Ahorn Alle 46"/>
        <s v="Ringsted Fjernvarme, Nørregade 57 B"/>
        <s v="Ringsted Halmvarmeværk, Ringsted Fjernvarme"/>
        <s v="Ringsted Fjernvarme, hovedcentral"/>
        <s v="Fælleskrematoriet"/>
        <s v="Spildevandscenter Avedøre"/>
        <s v="Hillerød Bioforgasning P/S"/>
        <s v="Energi Vegger A M B A"/>
        <s v="Limfjorden Bioenergi ApS"/>
        <s v="Mariagerfjord vand (renseanlæg)"/>
        <s v="Kalundborg Kommunale Værker (Skolegade)"/>
        <s v="Stige Ø"/>
        <s v="Billund Vand"/>
        <s v="Hillerød Spildevand A/S Centralrenseanlægget"/>
        <s v="Sønderborg centralrenseanlæg"/>
        <s v="Fjernvarme Fyn Produktion A/S"/>
        <s v="Vissenbjerg Fjernvarme"/>
        <s v="Dalum Kraftvarme"/>
        <s v="Thisted Renseanlæg"/>
        <s v="Ålborg Vest Renseanlæg"/>
        <s v="Nysted Bioenergi Aps"/>
        <s v="Randers Central Renseanlæg"/>
        <s v="Slagelse Renseanlæg"/>
        <s v="CARLSBERG SUPPLY A/S TUBORG FB/TERMINAL - Vestre Ringvej"/>
        <s v="MEC BioGas A/S"/>
        <s v="Aalborg Portland A/S"/>
        <s v="Jens Krogh"/>
        <s v="Trefor Vand, Follerup Møllevej"/>
        <s v="Låsby Skole"/>
        <s v="Stjær Skole"/>
        <s v="Holmvej 12, Aabenraa"/>
        <s v="Løkken Varmeværk"/>
        <s v="Aars Fjernvarme Dybvad Mølle Vej"/>
        <s v="Aars Fjernvarmeforsyning, Østre Boulevard 3A"/>
        <s v="Aars Fjernvarmeforsyning, Gislum 21B"/>
        <s v="Hornum Fjernvarme"/>
        <s v="Haverslev Varmeværk"/>
        <s v="Suldrup Varmeværk"/>
        <s v="Nordjyllandsværket"/>
        <s v="Vestbjerg Varmecentral"/>
        <s v="Vodskov Varmecentral"/>
        <s v="Lindholm Central"/>
        <s v="Lyngvej Central"/>
        <s v="Svendborgvej Central"/>
        <s v="Borgmester Jørgensensvej Central"/>
        <s v="Ellidshøj-Ferslev Kraftvarme"/>
        <s v="Vadum Varmecentral"/>
        <s v="Højvang Varmecentral"/>
        <s v="Gasværksvej Varmecentral"/>
        <s v="Nørre Uttrup Varmecentral"/>
        <s v="Langholt Produktion"/>
        <s v="Tylstrup Fjernvarme"/>
        <s v="Grindsted Produktion"/>
        <s v="Vaarst-Fjellerad Kraftvarme A.m.b.a."/>
        <s v="Farstrup Produktion"/>
        <s v="Hou Kraftvarmeværk"/>
        <s v="Ribe Biogas"/>
        <s v="Slagslunde"/>
        <s v="REFA Gedser Fjernvarme A/S"/>
        <s v="Præstø Kraftvarmeværk"/>
        <s v="Rensningsanlægget Lynetten"/>
        <s v="Damhusåen Renseanlæg"/>
        <s v="Frederikshavn Renseanlæg"/>
        <s v="Skagen Renseanlæg"/>
        <s v="Jaynet A/S"/>
        <s v="Days Seawest, Nymindegab"/>
        <s v="Arla Foods Gjesing Mejeri"/>
        <s v="Bislev Mejeri"/>
        <s v="Holstebro Mejeri"/>
        <s v="Hjortekærbakken 12"/>
        <s v="Kraftvarmeanlæg i Skovbohallen"/>
        <s v="Glatved Losseplads"/>
        <s v="Læsø Varme A/S"/>
        <s v="Kolding Renseanlæg"/>
        <s v="Christiansø Elværk"/>
        <s v="Lærkeskolen"/>
        <s v="Stengårdsskolen"/>
        <s v="Toftehøjskolen"/>
        <s v="Stenløse Syd"/>
        <s v="Stenløse Nord"/>
        <s v="Nordalim A/S"/>
        <s v="Nordisk Perlite ApS"/>
        <s v="Agri-Norcold A/S - Vejen"/>
        <s v="Agri-Norcold A/S - Padborg"/>
        <s v="Skamol"/>
        <s v="DLG Food Oil"/>
        <s v="DSB Klargøring"/>
        <s v="Forskningscenter Foulum"/>
        <s v="Toftegårdsvej 17"/>
        <s v="Ejsing Fjernvarme A.M.B.A."/>
        <s v="Anton Nielsen Halmværk"/>
        <s v="DAB Sorgenfrivang"/>
        <s v="Lundtofteparken"/>
        <s v="Frederiksdalvej i Virum"/>
        <s v="Føns Nærvarme"/>
        <s v="Roskildevej 17B"/>
        <s v="Anholt Elværk"/>
        <s v="Biomassefyret Kraftvarmeværk"/>
        <s v="Kongshøj Mølle"/>
        <s v="Deponiselskabet Bobøl I/S"/>
        <s v="Kerteminde Biogas"/>
        <s v="Skive Biogas"/>
        <s v="Steffen Schmidt"/>
        <s v="Fjellerup - Andelsbolig"/>
        <s v="Dankalk - overskudsvarme"/>
        <s v="Grøngas, Vraa A/S"/>
        <s v="Brdr. Thorsen Biogas I/S"/>
        <s v="Brdr. Thorsen Varmeværk"/>
        <s v="Mejlby Fjernvarmecentral"/>
        <s v="OL BIOGAS ApS"/>
        <s v="Metalcolour A/S"/>
        <s v="JSJ Aps"/>
        <s v="Svend og Erik Boll I/S"/>
        <s v="Claus Sørensen A/S"/>
        <s v="K. Zinck Varme"/>
        <s v="Vandturbine - Kibæk Mølle"/>
        <s v="Tågholm Biogas I/S"/>
        <s v="Graugård I/S Biogas"/>
        <s v="LBJBIO I/S"/>
        <s v="Gartneriet Thorplund A/S"/>
        <s v="Friland Årslev ApS"/>
        <s v="Shell Raffinaderiet Fredericia"/>
        <s v="Assens Fjernvarme (Mariagerfjord)"/>
        <s v="Aulum Fjernvarme A.m.b.a. (Rugbjergvej 3)"/>
        <s v="Aulum Fjernvarme A.m.b.a. (Kulvej 5)"/>
        <s v="Aabybro Fjernvarmeværk"/>
        <s v="AVV-Forbrændingsanlæg"/>
        <s v="Agersted Varmeværk"/>
        <s v="Albertslund Varmeværk"/>
        <s v="Allingåbro Varmeværk"/>
        <s v="Als Fjernvarme, Rørsangervej 3"/>
        <s v="Als Fjernvarme, Rørsangervej 26"/>
        <s v="Egtved Varmeværk, Tudvadvej 2"/>
        <s v="Egtved Varmeværk, Søndergade 35"/>
        <s v="Egtved Varmeværk, Lergårdvej 9"/>
        <s v="Flauenskjold Varmeværk A.m.b.a"/>
        <s v="Teglværksvej 10"/>
        <s v="Fredensvej 19"/>
        <s v="Ikast El- og Varmeværk, Marsvej 4"/>
        <s v="Ikast El- og Varmeværk, Bygaden 5"/>
        <s v="Ikast Værkerne Varme A/S - Bording Kraftvarmeværk"/>
        <s v="Engesvang Moselund K.V.V."/>
        <s v="Engesvang-Moselund - Biomasseværk (STEA)"/>
        <s v="Løgten-Skødstrup Fjernvarmeværk A.m.b.a., Landlyst 4"/>
        <s v="Løgten-Skødstrup Fjernvarmeværk A.m.b.a., Stationsvangen 97"/>
        <s v="Nykøbing S. Varmeværk, Billesvej 8-10"/>
        <s v="Annebergparken"/>
        <s v="Nykøbing S. Varmeværk, Fregat 4"/>
        <s v="Nykøning S Varmeværk, Solvarmecentral, Getsøvej"/>
        <s v="Oksbøl Varmeværk"/>
        <s v="Padborg Fjernvarme A.m.b.a."/>
        <s v="Padborg Fjernvarme - Solvarmecentral"/>
        <s v="An/S Sønder Felding Varmeværk"/>
        <s v="Tistrup Varmeværk"/>
        <s v="An/S Tranum Kraftvarmeværk"/>
        <s v="Vejlby Fjernvarmecentral"/>
        <s v="Vejle Fjernvarme a.m.b.a., Central Langelinie"/>
        <s v="Vejle Fjernvarme a.m.b.a., Central Stribæk"/>
        <s v="Vejle Fjernvarme a.m.b.a., Central Toldbodvej"/>
        <s v="Vejle Fjernvarme a.m.b.a, Central Uhrhøj"/>
        <s v="Ø. Brønderslev Kraftvarmeværk"/>
        <s v="Østervrå Varmeværk"/>
        <s v="Bornholms El-Produktion"/>
        <s v="Ans Kraftvarmeværk"/>
        <s v="Ansager Varmeværk"/>
        <s v="Tiphedevej central"/>
        <s v="Arden Varmeværk"/>
        <s v="Asaa Fjernvarme"/>
        <s v="Augustenborg Fjernvarme, Møllegade"/>
        <s v="Augustenborg Fjernvarme, Industrivej"/>
        <s v="Auning Varmeværk"/>
        <s v="Balling Fjernvarmeværk A.m.b.a."/>
        <s v="Bedsted Fjernvarme"/>
        <s v="Bindslev Fjernvarme"/>
        <s v="Bramming Fjernvarme A.m.b.a."/>
        <s v="I. C. Listefabrik A/S"/>
        <s v="Bjerringbro Varmeværk"/>
        <s v="Ulstrup Varmeværk"/>
        <s v="Bjerringbro Kraftvarmeværk"/>
        <s v="Energicentral Grundfoss"/>
        <s v="Grenå Varme - Flisværk"/>
        <s v="SuperBrugsen Hadsund"/>
        <s v="Novo Nordisk overskudsvarme"/>
        <s v="Ballerup Krematorium - overskudsvarme"/>
        <s v="Solvarme"/>
        <s v="Sindal ORC Kraftvarmeværk"/>
        <s v="Solvarme - Råbrovej"/>
        <s v="Varmepumpecentral"/>
        <s v="Arla Foods Energy, Nr. Vium Mejeri"/>
        <s v="Lynggård Biogas"/>
        <s v="Brønderslev Varme - flis og sol"/>
        <s v="Varmpepumpe Kalundborg"/>
        <s v="SuperBrugsen Løkken - overskudsvarme"/>
        <s v="Agri-Norcold A/S - Hobro"/>
        <s v="KW Energi A/S"/>
        <s v="Nørgård Bioenergi"/>
        <s v="Bjergmarkens Renseanlæg"/>
        <s v="Industrivej 17"/>
        <s v="Grenå Varme - Sol 2"/>
        <s v="Hadsten Varmeværk, solvarme (25.000 m2)"/>
        <s v="Mørke Fjernvarme, Fabriksvej 20"/>
        <s v="Outrup Varmeværk Varmepumpecentral"/>
        <s v="Solvarme 31000m2"/>
        <s v="Halsskov halmvarmeværk"/>
        <s v="Industriparken 10"/>
        <s v="Varde laks"/>
        <s v="Sydvestjysk Pelscenter"/>
        <s v="Vejle Centralrenseanlæg"/>
        <s v="EC Power"/>
        <s v="Hillerød Spildevand A/S HCR-syd"/>
        <s v="Meny Løkken - overskudsvarme"/>
        <s v="BlueKolding Spildevandsturbine"/>
        <s v="Løgstør Renseanlæg"/>
        <s v="Overskudsvarme til Glostrup FV"/>
        <m/>
      </sharedItems>
    </cacheField>
    <cacheField name="Værk_Adresse" numFmtId="0">
      <sharedItems containsBlank="1" count="1266">
        <s v="Bækgårdsvej 62"/>
        <s v="Søndergade 8"/>
        <s v="Langagervej 55"/>
        <s v="Engvej 2"/>
        <s v="Østergade 21"/>
        <s v="Banestien 4 6310 Broager 4"/>
        <s v="Bøge Bakker 3"/>
        <s v="Brøndbyøster Boulevard 29"/>
        <s v="Fynsvej 5"/>
        <s v="Ringridervej 2"/>
        <s v="Bøgevej 6"/>
        <s v="Svanestien 40"/>
        <s v="Bækgårdsvej 16"/>
        <s v="Kirkebjerg Allé 92A"/>
        <s v="Daruplund 60"/>
        <s v="Priorparken 525"/>
        <s v="Nykær 67"/>
        <s v="Grønnegade 4"/>
        <s v="Marievej 3A"/>
        <s v="Hagedornsvej 2"/>
        <s v="Phistersvej 51"/>
        <s v="Stæhr Johansens Vej 36"/>
        <s v="Gyngemosevej 3"/>
        <s v="Transformervej 9A"/>
        <s v="Bellahøjvej 14"/>
        <s v="Kystvejen 13"/>
        <s v="Tobaksvejen 4"/>
        <s v="Kongensgade 6A"/>
        <s v="Ravnhavevej 2"/>
        <s v="Møllevej 10"/>
        <s v="Udlodsgyden 54B"/>
        <s v="Rebslagerporten 125"/>
        <s v="Tidselbak Alle 18"/>
        <s v="Søndervangsvej 3"/>
        <s v="Lunderbjerg 6A"/>
        <s v="Jernbanegade 8A"/>
        <s v="Nørregade 21A"/>
        <s v="Vandværksvej 12"/>
        <s v="Rådhusvej 1A"/>
        <s v="Solvang 27"/>
        <s v="Søparken 1"/>
        <s v="Bjarkesvej 2"/>
        <s v="Kærvej 10"/>
        <s v="Frederiksborgvej 65"/>
        <s v="Ved Gadekæret 15"/>
        <s v="Stavnsholtvej 33"/>
        <s v="Rugmarken 25"/>
        <s v="Danmarksgade 37"/>
        <s v="Venusvej 14A"/>
        <s v="Indre Ringvej 93"/>
        <s v="Zartmannsvej 29"/>
        <s v="Østermarksvej 70"/>
        <s v="J. Skjoldborgs Vej 12"/>
        <s v="Fredbjergvej 43"/>
        <s v="Knudsvej 2"/>
        <s v="Schjølervej 7"/>
        <s v="Gl Strandvej 14"/>
        <s v="Engvej 4"/>
        <s v="Krystalvænget 10"/>
        <s v="Havnevagtvej 5"/>
        <s v="Nordre Strandvej 54"/>
        <s v="Industrivej 27"/>
        <s v="Vestergade 5"/>
        <s v="Sandvedvej 31A"/>
        <s v="Sundvænget 5"/>
        <s v="L. Frandsensvej 1"/>
        <s v="Industrivej 2C"/>
        <s v="Brejning Søndergade 30"/>
        <s v="H.O. Wildenskovsvej 14A"/>
        <s v="Fiskerengen 2"/>
        <s v="Energivej 3"/>
        <s v="Skolebakken 29"/>
        <s v="Røddikvej 87"/>
        <s v="Meretesvej 6"/>
        <s v="Skolegade 1"/>
        <s v="Nørrevold 2B"/>
        <s v="Tømmervej 3"/>
        <s v="Energivej 8"/>
        <s v="Østerhovedvej 4"/>
        <s v="Mercurvej 12"/>
        <s v="Durupvej 22"/>
        <s v="Sønderbyvej 24"/>
        <s v="Kalorievej 9"/>
        <s v="Violskrænten 8B"/>
        <s v="Energivej 4"/>
        <s v="Åboulevarden 60"/>
        <s v="Ravnholtvej 2"/>
        <s v="Bredstrupvej 44"/>
        <s v="Grønningen 1"/>
        <s v="Sydtoften 600"/>
        <s v="Tårnvej 24"/>
        <s v="Ansager Landevej 9"/>
        <s v="Tingvejen 396"/>
        <s v="Mesterbuen 8"/>
        <s v="Nørregade 55"/>
        <s v="Annesmindevej 7"/>
        <s v="Nygade 68"/>
        <s v="Energivej 35"/>
        <s v="Humlevænget 1"/>
        <s v="Fanøvej 15"/>
        <s v="Århusvej 3"/>
        <s v="Skanderborgvej 182"/>
        <s v="Læssevej 19"/>
        <s v="Industrivej 1"/>
        <s v="Industrivej 7"/>
        <s v="Fyrrevejen 4"/>
        <s v="Skovlytoften 7"/>
        <s v="Teknikerbyen 42"/>
        <s v="Skodsborgparken 64"/>
        <s v="Vejlesøparken 11"/>
        <s v="Håndværkervej 2"/>
        <s v="Posthussvinget 1"/>
        <s v="Fjordagervej 15"/>
        <s v="Nederbyvænget 442"/>
        <s v="Niels Finsens Vej 6"/>
        <s v="Dybkær 2"/>
        <s v="Toftegårdsvej 30A"/>
        <s v="Hovvej 86"/>
        <s v="Hornbechve 3"/>
        <s v="Fabriksvej 1"/>
        <s v="Gyvelvej 37"/>
        <s v="Gl Visborgvej 30"/>
        <s v="Sandelsmosevej 6"/>
        <s v="Bygmestervej 9"/>
        <s v="Lærkevej 8"/>
        <s v="Bjerrehaven 7"/>
        <s v="Irlandsvej 6"/>
        <s v="Godthåbsvej 7"/>
        <s v="Mandhusvej 18"/>
        <s v="Finlandsvej 3A"/>
        <s v="Hylde Alle 10"/>
        <s v="Nørbækvej 2"/>
        <s v="Molevej 13"/>
        <s v="Industrivangen 41"/>
        <s v="Løsningvej 26"/>
        <s v="Nilanvej 1"/>
        <s v="Bytorvet 30"/>
        <s v="Mimersvej 1"/>
        <s v="Overholmvej 36"/>
        <s v="Østermarksvej 25"/>
        <s v="Ålykkevej 1"/>
        <s v="Krarupsvej 3"/>
        <s v="Kristiansvænget 1"/>
        <s v="Ørrevænget 6"/>
        <s v="Simmelkær Hovedgade 7D"/>
        <s v="Enighedsvej 10"/>
        <s v="Skomagerbakken 15"/>
        <s v="Kølkær Hovedgade 101"/>
        <s v="Hammerum Hovedgade 76A"/>
        <s v="Hestbjergvej 1A"/>
        <s v="Fjelstervangvej 15"/>
        <s v="Virkelyst 62"/>
        <s v="Nordgaden 4"/>
        <s v="Møllevænget 11"/>
        <s v="HI-park -"/>
        <s v="Skaphusvej 50A"/>
        <s v="Hi-Park 455"/>
        <s v="Gravensgade 18"/>
        <s v="Borgergade 44"/>
        <s v="Clausholmvej 1"/>
        <s v="Grønhøj 13"/>
        <s v="Buen 7"/>
        <s v="Mandøvej 10"/>
        <s v="Anemonevej 4"/>
        <s v="Vandværksvej 41"/>
        <s v="Åstrupvej 50"/>
        <s v="Gasværksbakken 5"/>
        <s v="Hostrupvej 39"/>
        <s v="Lupinvej 21"/>
        <s v="Holme Byvej 14"/>
        <s v="Helgolandsgade 20"/>
        <s v="Nørre Boulevard 1"/>
        <s v="Chopinsvej 1"/>
        <s v="Bisgårdmark 5"/>
        <s v="Agerbækvej 15"/>
        <s v="Tvis Møllevej 3"/>
        <s v="Kirkevænget 9"/>
        <s v="Ravnshøjvej 1"/>
        <s v="Sletten 2"/>
        <s v="Nupark 51"/>
        <s v="Overgade 11"/>
        <s v="Vestermarken 11"/>
        <s v="Lille Evaldsvej 5"/>
        <s v="Glentevej 8"/>
        <s v="Østergade 14"/>
        <s v="Langmarksvej 84"/>
        <s v="Høegh Guldbergs Gade 20"/>
        <s v="Egevej 5"/>
        <s v="Frydsvej 18"/>
        <s v="Industrivej 6"/>
        <s v="Håndværksvej 14"/>
        <s v="Nygade 22"/>
        <s v="Erhvervsvej 5"/>
        <s v="Åsvejen 12"/>
        <s v="Numitvej 25"/>
        <s v="Beddingsvej 63"/>
        <s v="Hovvej 37A"/>
        <s v="Toftevej 5"/>
        <s v="Malervej 7a"/>
        <s v="Mølleholmen 5"/>
        <s v="Kallerupvej 5b"/>
        <s v="Hørskætten 22"/>
        <s v="Vesterled 5"/>
        <s v="Rolighedsvej 6"/>
        <s v="Søbyvej 48A"/>
        <s v="Banemarken 8"/>
        <s v="Hjørringvej 101"/>
        <s v="Vindmøllevej 6"/>
        <s v="Højmarksvej 1"/>
        <s v="Møllevej 9"/>
        <s v="Cargo centervej -"/>
        <s v="Rugmarken 2"/>
        <s v="Præstevænget 11"/>
        <s v="Nordlundvej 1"/>
        <s v="Myl Erichsensvej 39"/>
        <s v="Fjernvarmevej 2"/>
        <s v="Vandværksvej 5"/>
        <s v="Ved Fjorden 13"/>
        <s v="Dalsvinget 11"/>
        <s v="Ved Fjorden 20"/>
        <s v="Vejlagervej 4A"/>
        <s v="Præstø Landevej 12"/>
        <s v="Præstøvej 105B"/>
        <s v="Skovgårdsvej 4A"/>
        <s v="Håndværkervej 70"/>
        <s v="Grønnegade 7"/>
        <s v="Hessgade 21B"/>
        <s v="Fynsvej 52"/>
        <s v="Grandvej 3"/>
        <s v="Opnæsgård Spidslastcentral 0"/>
        <s v="Kærvej 1"/>
        <s v="Dr Neergaards Vej 15"/>
        <s v="Biskop Svanes Vej 59"/>
        <s v="Nivå Center 1"/>
        <s v="Hammerbakken 10"/>
        <s v="Grøndalsvej 3"/>
        <s v="Nørregade 81"/>
        <s v="Skovalleen 42"/>
        <s v="Norgesvej 13"/>
        <s v="Åkjærvej 24A"/>
        <s v="Ejby Mosevej 219"/>
        <s v="Magleparken 9"/>
        <s v="Måløv Byvej 229"/>
        <s v="Islandsvej 2"/>
        <s v="Hesteskoen 11"/>
        <s v="Industrivangen 34"/>
        <s v="Grønnegade 3"/>
        <s v="Nordkrogen 20B"/>
        <s v="Palægade 6"/>
        <s v="Godthaabsvej 2"/>
        <s v="Kastanie Alle 10"/>
        <s v="Energivej 6"/>
        <s v="Holger Sørensensvej 1"/>
        <s v="Lindholmvej 3"/>
        <s v="Oliehavnsvej 18"/>
        <s v="Fælledvej 2"/>
        <s v="Danmarksgade 47"/>
        <s v="Bøjdenvej 22B"/>
        <s v="Skolestien 10"/>
        <s v="Hovmarken 2"/>
        <s v="Borgergade 6"/>
        <s v="Randersvej 37"/>
        <s v="Askevej 5"/>
        <s v="Industrivej 10"/>
        <s v="Seminarievej 70"/>
        <s v="Kirkebyvej 5"/>
        <s v="Vestavej 2"/>
        <s v="Kølsenvej 14A"/>
        <s v="Kølsenvej 33"/>
        <s v="Blekingevej 8"/>
        <s v="Vesterled 1"/>
        <s v="Vilstedvej 40A"/>
        <s v="Søndermarksvej 3"/>
        <s v="Søndermarksvej 1"/>
        <s v="Fasanvej 2"/>
        <s v="Jagtvej 2"/>
        <s v="Skolevej 13"/>
        <s v="Skolevej 15"/>
        <s v="Nørremarksvejen 1"/>
        <s v="Dampmøllevej 1A"/>
        <s v="Klostermarken 5"/>
        <s v="Ny Høstemarkvej 28C"/>
        <s v="Bøgevej 1"/>
        <s v="Mølholm Landevej 14"/>
        <s v="Parkvej 10"/>
        <s v="Holbækvej 236"/>
        <s v="Hobrovej 46"/>
        <s v="Gasværksvej 10"/>
        <s v="Lindholmvej 12"/>
        <s v="Skaboeshusevej 115"/>
        <s v="Halvej 4"/>
        <s v="Solholm 16"/>
        <s v="Langelandsvej 20"/>
        <s v="Lindholmvej 14"/>
        <s v="Hindemaevej 76"/>
        <s v="Kjærgaardsvej 20"/>
        <s v="Færøvej 3"/>
        <s v="Åderupvej 22"/>
        <s v="H C Andersens Vej 28"/>
        <s v="Ejlersvej 24"/>
        <s v="Kanalvej 9"/>
        <s v="Østre Ringvej 98"/>
        <s v="Ringstedgade 61"/>
        <s v="Jernbanegade 22"/>
        <s v="Elmegaardsvej 6"/>
        <s v="Rolighedsvej 2"/>
        <s v="Toftegaardsvej 21B"/>
        <s v="Rørbækvej 11"/>
        <s v="Horsensvej 19"/>
        <s v="Peter L Jensens Vej 4A"/>
        <s v="Kæpgårdsvej 5"/>
        <s v="Præstbølvej 9"/>
        <s v="Skovdalsvej 8"/>
        <s v="Østermarksvej 19"/>
        <s v="Stationsvej 14"/>
        <s v="Kratholmvej 52A"/>
        <s v="Billedskærervej 9"/>
        <s v="Møllemarksvej 37"/>
        <s v="Brolandsvænget 20"/>
        <s v="Enggade 13"/>
        <s v="Højmevej 15"/>
        <s v="Udlodsgyden 54"/>
        <s v="Zachariasvænget 40"/>
        <s v="Borrebyvej 7"/>
        <s v="Knullen 28A"/>
        <s v="Sandvadvej 1"/>
        <s v="Slettensvej 351"/>
        <s v="Højløkke Allé 59"/>
        <s v="Sandgravvej 3"/>
        <s v="Havrevænget 2"/>
        <s v="Sanderumvej 81"/>
        <s v="Nistedvej 40"/>
        <s v="Ørbækvej 418"/>
        <s v="Kildegårdsvej 45"/>
        <s v="Bøgevej 2"/>
        <s v="Klosterbakken 12"/>
        <s v="Heden 3Z"/>
        <s v="Centrum 2"/>
        <s v="Sejrsvej 6"/>
        <s v="Kalorievej 11"/>
        <s v="Kulholmsvej 12"/>
        <s v="Ydervangen 12"/>
        <s v="Katholmvej 3"/>
        <s v="Bronzevej 2"/>
        <s v="Sct Nicolaj Gade 23"/>
        <s v="Mosevej 100"/>
        <s v="Bakkevej 4"/>
        <s v="Kielbergvej 2"/>
        <s v="Kongevejen 19B"/>
        <s v="Isagervej 41"/>
        <s v="Klostervej 112"/>
        <s v="Møllebuen 1"/>
        <s v="Spodsbjergvej 147D"/>
        <s v="Strandlystvej 12"/>
        <s v="Industrivej 4"/>
        <s v="Holmevej 202"/>
        <s v="Brunhøjvej 7"/>
        <s v="Møllevej 22"/>
        <s v="Bakkelyvej 3"/>
        <s v="Frederikslundvej 1"/>
        <s v="Grønvej 7B"/>
        <s v="Jøncksvej 1"/>
        <s v="Sverigesvej 16"/>
        <s v="Brandstrupvej 4A"/>
        <s v="Skrejrupvej 9C"/>
        <s v="Gammel Havevej 4"/>
        <s v="Elmevej 1D"/>
        <s v="Kobbelvej 56"/>
        <s v="Lillemark 25"/>
        <s v="Th. Jensensvej 5"/>
        <s v="Nedergårdsvej 30"/>
        <s v="Sct Gertrudsvej 6B"/>
        <s v="Baggesvognsvej 32"/>
        <s v="Buttervej 66"/>
        <s v="Vendsysselvej 201"/>
        <s v="Kirkevej 31"/>
        <s v="Ellehammervej 21"/>
        <s v="Solbakken 1"/>
        <s v="Højgaardsvej 32"/>
        <s v="Toftevej 24A"/>
        <s v="Danmarksvej 15"/>
        <s v="Møllegade 29"/>
        <s v="Industritoften 21"/>
        <s v="Marius Jensens Vej 3"/>
        <s v="Thorsvej 11"/>
        <s v="Højlundsvej 264"/>
        <s v="Nykærsvej 2"/>
        <s v="Ånumvej 30"/>
        <s v="Nørremarken 20"/>
        <s v="Poststræde 28"/>
        <s v="Traverskiftet 1"/>
        <s v="Nyborgvej 438A"/>
        <s v="Skolestien 2"/>
        <s v="Læssevej 7"/>
        <s v="Assensvej 1"/>
        <s v="Norbrinken 5"/>
        <s v="Gasværksvej 5"/>
        <s v="Idagårdsvej 5"/>
        <s v="Færøvej 21"/>
        <s v="Rosenkildevej 45"/>
        <s v="Sdr.Stationsvej 1"/>
        <s v="Trafikcenter Alle 32"/>
        <s v="Skebjergvej 25"/>
        <s v="Idrætsvej 1"/>
        <s v="Møllemarken 131"/>
        <s v="Havdrup Allé 3"/>
        <s v="Rørvej 1"/>
        <s v="Kærgårdsvej 4"/>
        <s v="Hostrupvej 18"/>
        <s v="Nordre Ringvej 51"/>
        <s v="Skolegade 3"/>
        <s v="Industrivej 16"/>
        <s v="Ravmarken 4"/>
        <s v="Ravmarken 8"/>
        <s v="Vesterbrogade 6"/>
        <s v="Gimsinglundvej 22B"/>
        <s v="Vestre Hovedgade 29B"/>
        <s v="Struergårdvej 19"/>
        <s v="Treskel 10"/>
        <s v="Fjordvejen 22B"/>
        <s v="Hardsysselvej 2A"/>
        <s v="Hjedsbækvej 2"/>
        <s v="Teglgårdvej 7A"/>
        <s v="Øster Linåvej 17"/>
        <s v="Frederiksberg 1D"/>
        <s v="Bagergade 40A"/>
        <s v="A P Møllers Vej 41"/>
        <s v="Bodøvej 15"/>
        <s v="Stamvejen 11"/>
        <s v="Energivej 1"/>
        <s v="Sundquistsgade 15"/>
        <s v="Kærhaven 1"/>
        <s v="Bøffelkobbelvej 11"/>
        <s v="Kløvermarken 3"/>
        <s v="Mommarkvej 81"/>
        <s v="Vestermark 14B"/>
        <s v="Augustenborg Landevej 81"/>
        <s v="Østager 8"/>
        <s v="Vestervej 48"/>
        <s v="Flintborgvej 31A"/>
        <s v="Møllevej 24"/>
        <s v="Ringvej 26"/>
        <s v="Bolwigsvej 26"/>
        <s v="Ballerumvej 125"/>
        <s v="Nørregade 26"/>
        <s v="Thorsølundvej 6"/>
        <s v="Høbrovej 9F"/>
        <s v="Østerdalen 3"/>
        <s v="Stadionvænget 6"/>
        <s v="Tværvej 13A"/>
        <s v="Bannervej 22"/>
        <s v="Jegstrupvænget 630"/>
        <s v="Damhusvej 31"/>
        <s v="Østergade 83"/>
        <s v="Grønnevej 10B"/>
        <s v="Energivej 2"/>
        <s v="Bygade 5a"/>
        <s v="Søndre Fælledvej 8"/>
        <s v="Industrisvinget 9"/>
        <s v="Sportsvej 2"/>
        <s v="Ulfkærvej 1"/>
        <s v="Stadionvej 11"/>
        <s v="Nygade 6"/>
        <s v="Bavnevej 30"/>
        <s v="Gørtlervej 99"/>
        <s v="Koldingvej 30B"/>
        <s v="Jacob Gades Allé -"/>
        <s v="Værftsvej 2"/>
        <s v="Lerbækvej 17"/>
        <s v="Vestergade 17"/>
        <s v="Ths. P. Hejlesvej 3"/>
        <s v="Vestergade 14"/>
        <s v="Sevelvej 67a"/>
        <s v="Nautrupvej 8"/>
        <s v="Søndermarksvej 39"/>
        <s v="Nørregade 21"/>
        <s v="Hejmdals brovej 285"/>
        <s v="Søndre Ringvej 7"/>
        <s v="Tingvejen 47"/>
        <s v="Korsgade 9"/>
        <s v="Borupvej 69"/>
        <s v="Klostergårdsvej 59"/>
        <s v="Skånevej 12"/>
        <s v="Humlehaven 2"/>
        <s v="Stegholt 3"/>
        <s v="Langrode 42"/>
        <s v="Skovgårdsvej 151"/>
        <s v="Hvid's Vej 7"/>
        <s v="Lundsbjerg Industrivej 151"/>
        <s v="Lindehave 5"/>
        <s v="Egelund 60"/>
        <s v="Lundsbjerg Industrivej 149"/>
        <s v="Ølstedvej 20"/>
        <s v="Kalkværksvej 14"/>
        <s v="Kærgårdsvej 8"/>
        <s v="Tværmarksvej 18"/>
        <s v="Hundkærvej 25"/>
        <s v="Jens Juuls Vej 4"/>
        <s v="Bjørnholms Alle 1B"/>
        <s v="Stenvej 31"/>
        <s v="Edwin Rahrs Vej 30A"/>
        <s v="Byvej 10"/>
        <s v="Kolt Skovvej 1"/>
        <s v="Ny Studstrupvej 14A"/>
        <s v="Rydevænget 2"/>
        <s v="Solbjerg Hedevej 1"/>
        <s v="Fuglekærvej 115A"/>
        <s v="Hvidtjørnvej 1"/>
        <s v="Lilleringvej 32"/>
        <s v="Lillering 32"/>
        <s v="Geding Byvej 22B"/>
        <s v="- -"/>
        <s v="Bredevej 16"/>
        <s v="Rosbjergvej 100"/>
        <s v="Ny Studstrupvej 14"/>
        <s v="Jegstrupvej 96B"/>
        <s v="Viborgvej 47A"/>
        <s v="Lerbækken 23"/>
        <s v="Kalkovnsvej 1"/>
        <s v="St.Rise Landevej 2"/>
        <s v="Industrivej 11"/>
        <s v="Industrivej 9"/>
        <s v="Kjærs Vej 13"/>
        <s v="Rougsøvej 61D"/>
        <s v="Bøgevej 5"/>
        <s v="Østergade 35"/>
        <s v="Tingager 11"/>
        <s v="Hedevej 1"/>
        <s v="Håndværkervej 11"/>
        <s v="Håndværkervej 5"/>
        <s v="Almegårdsvej 8"/>
        <s v="Skovbyvej 44"/>
        <s v="Lodsvejen 29"/>
        <s v="Tøndervej 8"/>
        <s v="Hvidtjørnevej 25"/>
        <s v="Industriparken 30"/>
        <s v="Industrivej 17"/>
        <s v="Hestbækvej 21"/>
        <s v="Vestergade 47"/>
        <s v="Nordholmen 1"/>
        <s v="Lilleholm 2"/>
        <s v="Vestre Landevej 227"/>
        <s v="Håndværkervej 3"/>
        <s v="Industrivej 5"/>
        <s v="Nyballevej 18"/>
        <s v="Bispemosevej 5"/>
        <s v="Stenvad Bygade 59"/>
        <s v="Thorsagvej 13A"/>
        <s v="Gråskegrådevej 4"/>
        <s v="Østermarken 2"/>
        <s v="Sangstrupvej 36"/>
        <s v="Lyngvej 16"/>
        <s v="Tårsvej 37B"/>
        <s v="Vesterbygade 36B"/>
        <s v="Hjortlundvej 13"/>
        <s v="Herthadalvej 4A"/>
        <s v="Rockwoolvej 2"/>
        <s v="Bjerringbrovej 54"/>
        <s v="Farvervej 9"/>
        <s v="Hamlen 4"/>
        <s v="Gyldenrisvej 7"/>
        <s v="Industrivej 40"/>
        <s v="Kirkebækvej 124 c"/>
        <s v="Videbechs Allé 64"/>
        <s v="Søvejen 60B"/>
        <s v="Dørslundvej 44"/>
        <s v="Rømøvej 8"/>
        <s v="Georg Brandes Vej 1"/>
        <s v="Sct. Jørgens Gade 1"/>
        <s v="Platinvej 11"/>
        <s v="Skovvangen 8A"/>
        <s v="Kolding Åpark 5"/>
        <s v="Lyshøj Alle 4"/>
        <s v="Sommerfuglvej 6A"/>
        <s v="Toftegade 4"/>
        <s v="Gl. Landevej 84"/>
        <s v="Skelvang 46"/>
        <s v="Storegårdsvej 1"/>
        <s v="Niels Finsensvej 6A"/>
        <s v="Diskovej 8"/>
        <s v="Langholtgårdsvej -"/>
        <s v="Adelvej 57"/>
        <s v="Overgade 49"/>
        <s v="Parallelvej 2"/>
        <s v="Egeskovvej 343"/>
        <s v="Gl. Færgevej 20"/>
        <s v="Dandyvej 1"/>
        <s v="Dronningens Kvarter 14"/>
        <s v="Tandholtvej 55"/>
        <s v="Elmeparken 1"/>
        <s v="Solgårdsparken 22"/>
        <s v="Christiansdalsvej 50"/>
        <s v="Smedevej 32"/>
        <s v="Kirkevej 41A"/>
        <s v="Vedelsgade 47"/>
        <s v="Katrinelystvej 11F"/>
        <s v="Pantholm 45"/>
        <s v="Tinghulevej 8A"/>
        <s v="Uglekildevej 2"/>
        <s v="Kringelhedevej 17B"/>
        <s v="Drøvten 40"/>
        <s v="Hasselvej 8"/>
        <s v="Frøslev Kær 2"/>
        <s v="Næssundvej 327"/>
        <s v="Kongehøjvej 35"/>
        <s v="Atletikvej 20"/>
        <s v="Næssundvej 440"/>
        <s v="Bækmarksbrovej 4"/>
        <s v="Havnevej 11"/>
        <s v="Østerskovvej 2B"/>
        <s v="Bræmlevænget 3"/>
        <s v="Ærøvej 83"/>
        <s v="Laursensvej 4"/>
        <s v="Hammershøj 26A"/>
        <s v="Møllevej 4"/>
        <s v="Ørnevej 13"/>
        <s v="Mariagervej 497A"/>
        <s v="Park Alle 2A"/>
        <s v="Kildevej 4"/>
        <s v="Mælkevejen 12"/>
        <s v="Lagunen 6"/>
        <s v="Skalborgvej 17"/>
        <s v="Vandværksvej 4"/>
        <s v="Egevænget 1"/>
        <s v="Agrovej 3"/>
        <s v="Håndværkervænget 16"/>
        <s v="Løgtenvej 16"/>
        <s v="Østerbrogade 2"/>
        <s v="Tietgensvej 1"/>
        <s v="Hartmannsvej 2"/>
        <s v="Slipvej 1"/>
        <s v="Ved Banen 16"/>
        <s v="Fjembhedevej 25"/>
        <s v="Rodelundsvej 2"/>
        <s v="Håndværkervej 9"/>
        <s v="Toosholmvej 6"/>
        <s v="Blyvej 5"/>
        <s v="Skodsbølvej 6"/>
        <s v="Frisenvoldvej 3A"/>
        <s v="Møllebakvej 4"/>
        <s v="Lilholtvej 2"/>
        <s v="Høveltevej 117"/>
        <s v="Vesterhavsvej 302"/>
        <s v="Ribevej 9B"/>
        <s v="Revlen 2"/>
        <s v="Lyngvej 22"/>
        <s v="Vinkelvej 32"/>
        <s v="Simons Bakke 42"/>
        <s v="Ribelandevej 12"/>
        <s v="Odensevej 58"/>
        <s v="Smørmosevej 25"/>
        <s v="Skanderborgvej 193"/>
        <s v="Trigevej 7"/>
        <s v="Ny Vestergade 72A"/>
        <s v="Surbækvej 10"/>
        <s v="Øster Løgumvej 31"/>
        <s v="Hovslundvej 12"/>
        <s v="Ejby Møllevej 22"/>
        <s v="Bakkevej 31"/>
        <s v="Vestermarksvej 2B"/>
        <s v="Vibevej 7"/>
        <s v="Engvej 20"/>
        <s v="Vestermark 16"/>
        <s v="Egevej 27"/>
        <s v="Pejtervej 14"/>
        <s v="Gl. Viborgvej 84"/>
        <s v="Vilietoften 4"/>
        <s v="Assensvej 217"/>
        <s v="Brændekildevej 43"/>
        <s v="Bladstrupvej 300"/>
        <s v="Neversvej 40"/>
        <s v="Sandet 12"/>
        <s v="Saltumvej 22"/>
        <s v="Jyllandsvej 5"/>
        <s v="Tværmosevej 10"/>
        <s v="Østergade 51"/>
        <s v="Rosas Minde Vej 34"/>
        <s v="Torpegårdsvej 8"/>
        <s v="Lødekæret 5"/>
        <s v="Davinde Bygade 1B"/>
        <s v="Peter Bangs Vej 15"/>
        <s v="Gartnervej 28A"/>
        <s v="Kildebrøndevej 36"/>
        <s v="Brosbøl Losseplads -"/>
        <s v="Gosmervej 70"/>
        <s v="Ellehavegårdsvej 2"/>
        <s v="Rejsby Landevej 12B"/>
        <s v="Hovedvejen 8D"/>
        <s v="Voddervej 2"/>
        <s v="Persievej 5"/>
        <s v="Guldagervej 4C"/>
        <s v="Kirkemosevej 17"/>
        <s v="Fynslundsvej 110"/>
        <s v="Vibækvej 41"/>
        <s v="Benløseparken 79"/>
        <s v="Dyssegårdsvej 8"/>
        <s v="Kolonivej 1"/>
        <s v="Højbjergvej 2"/>
        <s v="Ørnevej 8"/>
        <s v="Hjarsbækvej 7"/>
        <s v="Rolfstedvejen 5"/>
        <s v="Tuevej 39"/>
        <s v="Ørbækvej 40"/>
        <s v="Slotsvængevej 5"/>
        <s v="Engvejen 2"/>
        <s v="Odensevej 32"/>
        <s v="Rørkærvej 30"/>
        <s v="Skerningvej 3"/>
        <s v="Sdr Ommevej 38"/>
        <s v="Strøbyvej 21"/>
        <s v="Snedkervej 6"/>
        <s v="Snedkervej 10"/>
        <s v="Smedevangen 4"/>
        <s v="Bjergvej 7"/>
        <s v="Hvedemarken 13"/>
        <s v="Troensevej 2"/>
        <s v="Kobbervænget 4"/>
        <s v="Gosmervej 94"/>
        <s v="Tværvej 11"/>
        <s v="Ballevej 17"/>
        <s v="Bandsbølvej 28C"/>
        <s v="Nørrevej 80"/>
        <s v="Møngevej 9B"/>
        <s v="Brandholtvej 6A"/>
        <s v="Kastrupvej 41A"/>
        <s v="Løkkensvej 730"/>
        <s v="Hyacintvej 66"/>
        <s v="Tandskovvej 17C"/>
        <s v="Nordborgvej 81"/>
        <s v="Thyborønvej 78"/>
        <s v="Fasterholtgårdvej 10"/>
        <s v="Industrivej Nord 25"/>
        <s v="Industrivej 3"/>
        <s v="Tømrervej 36"/>
        <s v="Fårborgvej 11"/>
        <s v="Burhøjgårdvej 1"/>
        <s v="Ballerumvej 65"/>
        <s v="Hovedvejen 114"/>
        <s v="Kongensbrovej 10"/>
        <s v="Lufthavnsvej 53"/>
        <s v="Jennetvej 312"/>
        <s v="Gårdrækken 14"/>
        <s v="Langagervej 12"/>
        <s v="Tornumvej 15"/>
        <s v="Hadsundvej 17"/>
        <s v="Mariendalsvej 10"/>
        <s v="Humlemøllevej 2"/>
        <s v="Allinggårdsvej 154"/>
        <s v="Vinkelvej 97B"/>
        <s v="Tietgensvej 2"/>
        <s v="Gl.Vandkraftanl. på Skjern Å 120"/>
        <s v="Randbøldal -"/>
        <s v="Ahornvej 6"/>
        <s v="Gødding Møllevej 3"/>
        <s v="Hopballevej 56"/>
        <s v="Tørningvej 6"/>
        <s v="Sønderskovgårdsvej 5"/>
        <s v="Slotsvej -"/>
        <s v="Skinnergyden 2"/>
        <s v="Lillemøllevej 12"/>
        <s v="Rugårdsvej 160"/>
        <s v="Nr.Næråvej 81"/>
        <s v="Skovvej 2"/>
        <s v="Holbækvej 169"/>
        <s v="Tokhøjvej 4"/>
        <s v="Nybøknorvej -"/>
        <s v="Gerringevej 15"/>
        <s v="Kanalvej 22"/>
        <s v="Lourupvej 2"/>
        <s v="Ingeborgvej 2"/>
        <s v="Mølkærvej 2"/>
        <s v="Kirkebyvej 25"/>
        <s v="Ålborgvej 94"/>
        <s v="Spirevej 5"/>
        <s v="Møllemarken 4"/>
        <s v="Boulstrupvej 10"/>
        <s v="Alpedalsvej 107H"/>
        <s v="Gymnasievej 33"/>
        <s v="Svenstrup Skolevej 25"/>
        <s v="Sønderupvej 26"/>
        <s v="Mælkevejen 4"/>
        <s v="Bülowsvej 9"/>
        <s v="Århusvej 15"/>
        <s v="Nørgårdsve 1"/>
        <s v="Kildegårdsvej 28"/>
        <s v="Nordre Ringvej 57"/>
        <s v="Kettegård Alle 30"/>
        <s v="Avernakke 1"/>
        <s v="Grødesvej 14"/>
        <s v="Randrupmøllevej 18"/>
        <s v="Næstildvej 8"/>
        <s v="Blidstrupvej 3"/>
        <s v="Rørholtvej 86"/>
        <s v="Houvej 90"/>
        <s v="Ørneborgvej 11"/>
        <s v="Rosmosevej 4"/>
        <s v="Præstegårdsvej 17"/>
        <s v="Gårestrupvej 179"/>
        <s v="HELLINGHØJVEJ 5"/>
        <s v="Mellemtoften 12"/>
        <s v="Bjertrupvej 1"/>
        <s v="Brandstrup Søvej 9"/>
        <s v="Røngevej 3"/>
        <s v="Tågholmvej -"/>
        <s v="Havnegade 120"/>
        <s v="Bronzevej 6"/>
        <s v="Måde Industrivej 35"/>
        <s v="Guldagervej 18"/>
        <s v="Randersvej 65A"/>
        <s v="Bundsbækvej 27"/>
        <s v="Hallas Alle 1"/>
        <s v="Glasværksvej 52"/>
        <s v="Nybrovej 185"/>
        <s v="Brovejen 14"/>
        <s v="Heimdalsvej 4"/>
        <s v="Birkvej 14"/>
        <s v="Arnold Nielsens Boulevard 26"/>
        <s v="Lygten 20"/>
        <s v="Øster Allé 6"/>
        <s v="Brydes Allé 2"/>
        <s v="Vildmosevej 21"/>
        <s v="Dammenvej 139"/>
        <s v="Kildsigvej 5"/>
        <s v="Pøl Nørregade 31"/>
        <s v="Ballenvej 7"/>
        <s v="Trynmosevej 4"/>
        <s v="Estrupvej 28"/>
        <s v="Kratholmvej 50"/>
        <s v="Stejlebjergvej 12"/>
        <s v="Ved Fjorden 13B"/>
        <s v="Pillevej 12"/>
        <s v="Hjortshøj Møllevej 190"/>
        <s v="Overgårdsvej 3"/>
        <s v="Flyndervej 4"/>
        <s v="Hestehaven 39"/>
        <s v="Løgismose 1"/>
        <s v="Slangerupgårdsvej 4"/>
        <s v="Teglgårdsvej 531"/>
        <s v="Blåbærvej 6"/>
        <s v="Brede Hovedbygning 1"/>
        <s v="Egebjerghaven 84"/>
        <s v="Egebjergvang 80"/>
        <s v="Eremitageparken 359"/>
        <s v="Sorgenfrigårdsvej 35"/>
        <s v="Lundtoftegårdsvej 37A"/>
        <s v="Tårnets Kvarter 32"/>
        <s v="Lundtoftevej 53"/>
        <s v="Ligustervangen 81"/>
        <s v="Skolebakken 9"/>
        <s v="Øvej 36A"/>
        <s v="Ingesvej 4"/>
        <s v="Kofoed Ankers Vej 91A"/>
        <s v="Sortemosevej 1A"/>
        <s v="Flintemarken 57"/>
        <s v="Bispevangen 12"/>
        <s v="Lyngbygårdvej 126B"/>
        <s v="Gammel Holtevej 2"/>
        <s v="Lindevej 47"/>
        <s v="Kirkeskov Alle 30"/>
        <s v="Kongevejen 252"/>
        <s v="Vangebovej 50"/>
        <s v="Terslev Skolevej 23"/>
        <s v="Skodsborg Strandvej 123"/>
        <s v="Omgangen 1"/>
        <s v="Bælkevangen 71"/>
        <s v="Månedalstien 8"/>
        <s v="Malmbergsvej 23"/>
        <s v="Lagelandsvej 4"/>
        <s v="Parkvej 50A"/>
        <s v="Klakkebjerg 4"/>
        <s v="Kostervej 24"/>
        <s v="Kåstrupvej 20"/>
        <s v="Nørrestrængevej 16"/>
        <s v="Kraftværksvej 37"/>
        <s v="Hans Tausensgade 36"/>
        <s v="Rønnevej 48"/>
        <s v="Helgeshøj Alle 67"/>
        <s v="Niels Juels Vej 21"/>
        <s v="Ærøvej 12"/>
        <s v="Vendsysselvej 8"/>
        <s v="Niels Juels Vej 15"/>
        <s v="Skovgårdsvej 18"/>
        <s v="Fabriksvej 17"/>
        <s v="Drejøvej 12"/>
        <s v="Skovænget 16"/>
        <s v="Elholm 3A"/>
        <s v="Bjergagervej 4"/>
        <s v="Tovsgårdvej 3"/>
        <s v="Tovsgårdvej 5"/>
        <s v="Sverigesvej 8"/>
        <s v="Gartnerivej 5"/>
        <s v="Nygade 29"/>
        <s v="Høgsholtvej 263"/>
        <s v="Heibergs Alle 4"/>
        <s v="Gl Landevej 61"/>
        <s v="Mellemstrupvej 12"/>
        <s v="Teglmarken 41"/>
        <s v="Sømosevej 50"/>
        <s v="Frisenborgvej 33"/>
        <s v="Engkrogen 10"/>
        <s v="Fåborgvej 46"/>
        <s v="Hostrupsgade 45"/>
        <s v="Kejlstrupvej 38"/>
        <s v="Arendalsvej 2A"/>
        <s v="Kejlstrup Tværvej 14"/>
        <s v="Damgårdsvej 11"/>
        <s v="Bjørnholtvej 3"/>
        <s v="Kernesvinget 1"/>
        <s v="Frederiksgade 10"/>
        <s v="Kirsebæralle 15"/>
        <s v="Centervænget 3"/>
        <s v="Kornvænget 1"/>
        <s v="Krakasvej 12"/>
        <s v="Månepletvej 1"/>
        <s v="Krakasvej 14"/>
        <s v="Nørre Centervej 64"/>
        <s v="Raade Bygade 66"/>
        <s v="Halmvænget 2"/>
        <s v="Rønnevej 76"/>
        <s v="Industrivej 8"/>
        <s v="Bykær 6"/>
        <s v="Mulebyvej 40"/>
        <s v="Brovangen 9"/>
        <s v="Nybrovej 42B"/>
        <s v="Niels Bohrs Vej 35"/>
        <s v="Ege Allé 300"/>
        <s v="Bentsensvej 4"/>
        <s v="Munklindevej 81"/>
        <s v="Kokbjerg 30"/>
        <s v="Bækskov 23A"/>
        <s v="Langegade 115A"/>
        <s v="Langeskov Centret 12A"/>
        <s v="Nørrevænget 1"/>
        <s v="Industrivej 4B"/>
        <s v="Møllegyden 32"/>
        <s v="Nyborgvej 32"/>
        <s v="Kystvejen 100"/>
        <s v="Tårnvej 25"/>
        <s v="Sulkendrupvej 1"/>
        <s v="Sivmosevej 2"/>
        <s v="Hans Winthers Vej 9"/>
        <s v="Østeralle 16"/>
        <s v="C. E. Christiansens Vej 40"/>
        <s v="Hjulsporet 1"/>
        <s v="Agertoften 5"/>
        <s v="Hasselvej 17"/>
        <s v="Svingelsvej 2"/>
        <s v="Jernbanegade 25"/>
        <s v="Savnsøvej 4"/>
        <s v="Drammenvej 1"/>
        <s v="Skolegade 23"/>
        <s v="Tværvej 3"/>
        <s v="Nedre Hestlundvej 15"/>
        <s v="Stejlebjergvej 4"/>
        <s v="Hardersvej 1"/>
        <s v="Hygumvej 23"/>
        <s v="Hedelundvej 25"/>
        <s v="Hammeren 7"/>
        <s v="Bytoften 4"/>
        <s v="Østervangsvej 18"/>
        <s v="Sædding Ringvej 9"/>
        <s v="Skolevej 5"/>
        <s v="Majgårdsparken 7"/>
        <s v="Brolæggervej 2"/>
        <s v="Toften 1"/>
        <s v="Øresundsvej 2"/>
        <s v="Stikvejen 5"/>
        <s v="Novrupvej 47"/>
        <s v="Vagervej 9"/>
        <s v="Storstrømsvej 49"/>
        <s v="Ulvsundvej 1"/>
        <s v="Sumatravej 4"/>
        <s v="Ormslevvej 155"/>
        <s v="Søren Frichs Vej 41"/>
        <s v="Mosevej 57"/>
        <s v="Bødkervænget 4"/>
        <s v="Nyvej 4"/>
        <s v="Ndr Ringvej 15"/>
        <s v="Aage Sørensensgade 16"/>
        <s v="Skovalléen 20"/>
        <s v="Bocks Bjerg 5A"/>
        <s v="Sønderborg Landevej 3"/>
        <s v="Ålykkevej 5"/>
        <s v="H P Christensens Vej 14"/>
        <s v="Mads Holms Vej 51"/>
        <s v="Strandvejen 100"/>
        <s v="Eventyrvej 14"/>
        <s v="Nordens Alle 39"/>
        <s v="Virksomhedsvej 20"/>
        <s v="Industrivej 25"/>
        <s v="Håndværkersvinget 2"/>
        <s v="Tømmervej 1"/>
        <s v="Nyhedevej 1"/>
        <s v="Livøvej 80"/>
        <s v="Landevejen 5"/>
        <s v="Keldsbergvej 4"/>
        <s v="Skydebanevej 10"/>
        <s v="Hagesholmvej 7"/>
        <s v="H.C. Ørstedsvej 12"/>
        <s v="H. C. Ørsteds Vej 10"/>
        <s v="Nørregade 17"/>
        <s v="Havnevej 8"/>
        <s v="Sportsvej 5B"/>
        <s v="Tangsholmvej 10"/>
        <s v="Mellemvej 31"/>
        <s v="Lyngvej 6"/>
        <s v="Nesa Allé 1"/>
        <s v="Tandergårdsvej 8"/>
        <s v="Godthaabsvej 3"/>
        <s v="Smed Sørensens vej 2"/>
        <s v="Lindegårdsvej 9"/>
        <s v="Færgevej 5"/>
        <s v="Strandvejen 338A"/>
        <s v="Rådmandshaven 4"/>
        <s v="Navervej 14"/>
        <s v="H H Kochs Vej 2"/>
        <s v="Borserupvej 7"/>
        <s v="Hestehavevej 1"/>
        <s v="Harløsevej 17A"/>
        <s v="Skolevej 7B"/>
        <s v="Bondestien 1"/>
        <s v="Krakasvej 14B"/>
        <s v="Vognsbøl Engvej 7"/>
        <s v="Mådevej 52"/>
        <s v="Maribovej 250"/>
        <s v="Gørlundevej 4"/>
        <s v="Ved Lunden 5"/>
        <s v="Energivej 19"/>
        <s v="Holbækvej 2"/>
        <s v="Stegholt 16B"/>
        <s v="Tåstrupvej 11"/>
        <s v="Parallelvej 47"/>
        <s v="Jættevej 5"/>
        <s v="Brovejen 10"/>
        <s v="Alrøvej 10"/>
        <s v="Myrekærvej 3"/>
        <s v="Flensborgvej 353"/>
        <s v="Søndrevej 1"/>
        <s v="Skovlunden 5"/>
        <s v="Energivej 411"/>
        <s v="Energivej 415"/>
        <s v="Røde Banke 16"/>
        <s v="Hammerholmen 50"/>
        <s v="Kyndbyvej 90"/>
        <s v="Asnæsvej 16"/>
        <s v="Klippehagevej 22"/>
        <s v="Miljøvej 6"/>
        <s v="Tømmergravsgade 4"/>
        <s v="Lautrupsgade 1"/>
        <s v="Amerikavej 7"/>
        <s v="Dakavej 12"/>
        <s v="Dakavej 10"/>
        <s v="Blågårdsvej 96"/>
        <s v="Over Bølgen 4"/>
        <s v="Bruuns Plantage Vej 1"/>
        <s v="Brydegardsvej 41"/>
        <s v="Sommervej 20"/>
        <s v="Rebild Kirkevej 1"/>
        <s v="Skørping Nord 11"/>
        <s v="Skibbyvej 40"/>
        <s v="Endelavevej 7"/>
        <s v="Nyhåbsvej 7"/>
        <s v="Uggerslevvej 33B"/>
        <s v="Hjortebjergvej 26"/>
        <s v="Sportsvej 13"/>
        <s v="Baggeskærvej 4"/>
        <s v="Viborgvej 717A"/>
        <s v="Ahorn Alle 46"/>
        <s v="Nørregade 57B"/>
        <s v="Jættevej 1"/>
        <s v="Rønnedevej 7"/>
        <s v="Kærup Parkvej 1"/>
        <s v="Kanalholmen 28"/>
        <s v="Kirsebæralle 17"/>
        <s v="Skivumvej 2"/>
        <s v="Næssundvej 236"/>
        <s v="Islandsvej 7"/>
        <s v="J.H. Petersens Allé 9"/>
        <s v="Østre Kanalvej 23"/>
        <s v="Grindsted Landevej 40"/>
        <s v="Nørre Havnegade 111"/>
        <s v="Nyvej 9"/>
        <s v="Dalumvej 116"/>
        <s v="Kirkevej 9"/>
        <s v="Mølholmsvej 30"/>
        <s v="Fuglegårdsvej 10"/>
        <s v="Kristrup Engvej 21"/>
        <s v="Dalsvinget 7"/>
        <s v="Vestre Ringvej 111"/>
        <s v="Energivej 13"/>
        <s v="Rørdalsvej 44"/>
        <s v="Tarpvej 15"/>
        <s v="Follerup Møllevej 24"/>
        <s v="Skolevej 10"/>
        <s v="Stjærvej 100"/>
        <s v="Holmvej 12"/>
        <s v="Industrivej 18"/>
        <s v="Dybvad Mølle Vej 1"/>
        <s v="Østre Boulevard 3A"/>
        <s v="Gislumvej 21B"/>
        <s v="Hvalpsundvej 3"/>
        <s v="Nefovej 50"/>
        <s v="Marie Grubbes Vej 7"/>
        <s v="Brorsonsvej 8"/>
        <s v="Larsensvej 34A"/>
        <s v="Svendborgvej 12"/>
        <s v="Borgmester Jørgensens Vej 9"/>
        <s v="Ferslev Byvej 8"/>
        <s v="Møllevænget 9"/>
        <s v="Hellekisten 4"/>
        <s v="Gasværksvej 28L"/>
        <s v="Teglværket 12"/>
        <s v="Bjerget 11"/>
        <s v="Luneborgvej 45A"/>
        <s v="Energivej 10"/>
        <s v="Vaarst Engvej 2"/>
        <s v="Nymøllevej 155"/>
        <s v="Skippervej 50A"/>
        <s v="Koldingvej 19"/>
        <s v="Blomstervej 17"/>
        <s v="Børsholmsvej 3"/>
        <s v="Smedevej 6"/>
        <s v="Værkstedsvej 3"/>
        <s v="Refshalevej 250"/>
        <s v="Parkstien 10"/>
        <s v="Saltebakken 60"/>
        <s v="Buttervej 74"/>
        <s v="Smedeland 32"/>
        <s v="Vesterhavsvej 81"/>
        <s v="Gammel Horsensvej 387"/>
        <s v="Hvalpsundvej 3B"/>
        <s v="Hjermvej 24-26"/>
        <s v="Hjortekærbakken 12"/>
        <s v="Halvejen 12"/>
        <s v="Nymandsvej 11"/>
        <s v="Gydensvej 2"/>
        <s v="Stenderupvej 95"/>
        <s v="Christiansø 1"/>
        <s v="Præstegårdsvej 30"/>
        <s v="Stengårds Plads 2"/>
        <s v="Frederiksborgvej 4"/>
        <s v="Agertoftegårdsvej 1"/>
        <s v="Dam Holme 4B"/>
        <s v="Samoavej 1"/>
        <s v="Hammersholt Erhvervspark 1"/>
        <s v="Park Alle 17"/>
        <s v="Fur Landevej 118"/>
        <s v="Kvisselholtvej 90"/>
        <s v="Kystvejen 15"/>
        <s v="Blichers Alle 20"/>
        <s v="Toftegårdsvej 17"/>
        <s v="Østparken 52"/>
        <s v="Søtoften 5"/>
        <s v="Grønnevej 257"/>
        <s v="Lundtofteparken 43D"/>
        <s v="Frederiksdalsvej 45"/>
        <s v="Ronæsbrovej 16"/>
        <s v="Roskildevej 17B"/>
        <s v="Ørkenvej 22"/>
        <s v="Mikkelenborgvej 2"/>
        <s v="Bobølmarkvej 8"/>
        <s v="Kejrup Alle 10"/>
        <s v="Krarupvej 54"/>
        <s v="Larsskovgyden 19"/>
        <s v="Gartnerengen 31"/>
        <s v="Aggersundvej 50"/>
        <s v="Grøngasvej 13"/>
        <s v="Østenfjelsvej 9"/>
        <s v="Svenstrupvej 8"/>
        <s v="Dyssevej 17"/>
        <s v="Løjstrupvej 12B"/>
        <s v="Agrovej 6"/>
        <s v="Søkildevej 9"/>
        <s v="Visherredsvej 2"/>
        <s v="Toften 21"/>
        <s v="Møllevænget 19"/>
        <s v="Tågholmvej 2"/>
        <s v="Vådagervej 13"/>
        <s v="Tvingvej 43"/>
        <s v="Kildegårdsvej 32"/>
        <s v="Egeskovvej 265"/>
        <s v="Fabriksvej 5"/>
        <s v="Rugbjergvej 3"/>
        <s v="Kulvej 5"/>
        <s v="Miljøvej 7"/>
        <s v="Gammel Kongevej 5"/>
        <s v="Vognporten 9"/>
        <s v="Granbakkevej 1"/>
        <s v="Rørsangervej 3"/>
        <s v="Rørsangervej 26"/>
        <s v="Tudvadvej 2"/>
        <s v="Søndergade 35"/>
        <s v="Lergårdvej 9"/>
        <s v="Agertoften 12"/>
        <s v="Teglværksvej 10"/>
        <s v="Fredensvej 19"/>
        <s v="Marsvej 4"/>
        <s v="Bygaden 5"/>
        <s v="Højgade 7"/>
        <s v="Birkevej 34"/>
        <s v="Løhdesvej 10"/>
        <s v="Landlyst 4"/>
        <s v="Stationsvangen 97"/>
        <s v="Billesvej 8"/>
        <s v="Annebergparken 35"/>
        <s v="Fregat 4"/>
        <s v="Getsøvej 16"/>
        <s v="Haraldsdalvej 11B"/>
        <s v="Spølbækvej 10"/>
        <s v="Bjergevej 33"/>
        <s v="Kastanievej 1"/>
        <s v="Uglevej 1"/>
        <s v="Tranekærvej 56"/>
        <s v="Langelinie 60"/>
        <s v="Svendsgade 137"/>
        <s v="Toldbodvej 20"/>
        <s v="Hovertoften 28"/>
        <s v="Ahornvej 26"/>
        <s v="Skansevej 2"/>
        <s v="Søgade 6"/>
        <s v="Østre Alle 2"/>
        <s v="Tiphedevej 2A"/>
        <s v="Myhlenbergvej 64"/>
        <s v="Bolværksvej 1"/>
        <s v="Møllegade 18"/>
        <s v="Energivej 18"/>
        <s v="Anlægsvej 4"/>
        <s v="Balsbyvej 3"/>
        <s v="Skolegade 5"/>
        <s v="Grønningen 7"/>
        <s v="Realskolevej 18"/>
        <s v="Fredensvej 6"/>
        <s v="Jørgens Alle 40"/>
        <s v="Jørgens Alle 32"/>
        <s v="Himmerlandsgade 2"/>
        <s v="Vandtårnsvej 108"/>
        <s v="Digterparken 1"/>
        <s v="Solagervej 2"/>
        <s v="Gutenbergvej 15"/>
        <s v="Råbrovej 56"/>
        <s v="Hydrovej 9"/>
        <s v="Sønderupvej 24"/>
        <s v="Over Lyngen 4"/>
        <s v="C. E. Christiansens Vej 23A"/>
        <s v="Erhvervsparken 70"/>
        <s v="Dokhavnsvej 15"/>
        <s v="Jyllandsgade 11"/>
        <s v="Skivevej 43"/>
        <s v="Buskmosevej 39"/>
        <s v="Abildholtvej 9B"/>
        <s v="Boserupvej 25"/>
        <s v="Bredstrupvej 42A"/>
        <s v="Toftegårdsvej 15"/>
        <s v="Fabriksvej 20"/>
        <s v="Gartnervænget 22"/>
        <s v="Stegshavevej 40"/>
        <s v="Energivej 11"/>
        <s v="Industriparken 10"/>
        <s v="Snedkervej 2"/>
        <s v="Lerpøtvej 56"/>
        <s v="Samsøvej 25"/>
        <s v="Solrødgårds alle 1"/>
        <s v="Løveroddevej 8"/>
        <s v="Havnevej 77"/>
        <s v="Langagervej 60"/>
        <m/>
      </sharedItems>
    </cacheField>
    <cacheField name="Værk_Postnr" numFmtId="0">
      <sharedItems containsString="0" containsBlank="1" containsNumber="1" containsInteger="1" minValue="1432" maxValue="9990"/>
    </cacheField>
    <cacheField name="Værk_Postdistrikt" numFmtId="0">
      <sharedItems containsBlank="1"/>
    </cacheField>
    <cacheField name="Værk_Kommune" numFmtId="0">
      <sharedItems containsString="0" containsBlank="1" containsNumber="1" containsInteger="1" minValue="101" maxValue="860"/>
    </cacheField>
    <cacheField name="FV_Net" numFmtId="0">
      <sharedItems containsString="0" containsBlank="1" containsNumber="1" containsInteger="1" minValue="2" maxValue="888"/>
    </cacheField>
    <cacheField name="FV_Net_Navn" numFmtId="0">
      <sharedItems containsBlank="1" count="374">
        <s v="Borup Fjernvarme"/>
        <s v="Bredebro Fjernvarme"/>
        <s v="Bredsten-Balle Fjernvarme"/>
        <s v="Broager Fjernvarme"/>
        <s v="Brovst Fjernvarme"/>
        <s v="Storkøbenhavns Fjernvarme"/>
        <s v="Bogense Fjernvarme"/>
        <s v="Nordborg Fjernvarme"/>
        <s v="Bælum Fjernvarme"/>
        <s v="Bøvlingbjerg Fjernvarme"/>
        <s v="Christiansfeld-Tyrstrup Fjernv"/>
        <s v="Durup Fjernvarme"/>
        <s v="Davinde Fjernvarme"/>
        <s v="Dronninglund Fjernvarme"/>
        <s v="Dybvad Fjernvarme"/>
        <s v="Ejby Fjernvarme"/>
        <s v="Ejstrupholm Fjernvarme"/>
        <s v="Nordøstsjællands Fjernvarme"/>
        <s v="NULL"/>
        <s v="Hillerød-Farum-Værløse"/>
        <s v="TVIS"/>
        <s v="Fjernvarme Fyn"/>
        <s v="Farsø Fjernvarme"/>
        <s v="Faxe Fjernvarme"/>
        <s v="Fensmark Fjernvarme"/>
        <s v="Skagen Fjernvarme"/>
        <s v="Hanstholm Fjernvarme"/>
        <s v="Fjerritslev Fjernvarme"/>
        <s v="Frederiks Fjernvarme"/>
        <s v="Fuglebjerg Fjernvarme"/>
        <s v="Faaborg Fjernvarme"/>
        <s v="Gilleleje Fjernvarme"/>
        <s v="Give Fjernvarme"/>
        <s v="Galten Fjernvarme"/>
        <s v="Aalborg Fjernvarme"/>
        <s v="Gedsted Fjernvarme"/>
        <s v="Gelsted Fjernvarme"/>
        <s v="Gjerlev Fjernvarme"/>
        <s v="Glyngøre Fjernvarme"/>
        <s v="Gram Fjernvarme"/>
        <s v="Grenå Fjernvarme"/>
        <s v="Grindsted Fjernvarme"/>
        <s v="Stenderup-Krogager Fjernvarme"/>
        <s v="Græsted Fjernvarme"/>
        <s v="Gørding Fjernvarme"/>
        <s v="Haslev Fjernvarme"/>
        <s v="Hammel Fjernvarme"/>
        <s v="Hirtshals Fjernvarme"/>
        <s v="Holeby Fjernvarme"/>
        <s v="DTU-Holte-Nærum Fjernvarme (inkl. Øverød, Teknikerbyen, Skodsborg)"/>
        <s v="Hvidbjerg Fjernvarme"/>
        <s v="Haderslev Fjernvarme"/>
        <s v="Hadsten Fjernvarme"/>
        <s v="Hadsund By Fjernvarme"/>
        <s v="Hals Fjernvarme"/>
        <s v="Hammershøj Fjernvarme"/>
        <s v="Hedensted Fjernvarme"/>
        <s v="Hejnsvig Fjernvarme"/>
        <s v="Herning-Ikast Fjernvarme"/>
        <s v="Sinding Fjernvarme"/>
        <s v="Simmmelkær Fjernvarme"/>
        <s v="Fasterholt Fjernvarme"/>
        <s v="Høgild Fjernvarme"/>
        <s v="Hodsager Fjernvarme"/>
        <s v="Haunstrup Fjernvarme"/>
        <s v="Hjallerup Fjernvarme"/>
        <s v="Aabenrå - Rødekro - Hjordkær Fjernvarme"/>
        <s v="Hjørring Fjernvarme"/>
        <s v="Hobro Fjernvarme"/>
        <s v="Århus Fjernvarme"/>
        <s v="Holstebro-Struer Fjernvarme"/>
        <s v="Skave-Borbjerg-Hvam Fjernvarme"/>
        <s v="Holsted Fjernvarme"/>
        <s v="Horsens Fjernvarme"/>
        <s v="Hovedgård Fjernvarme"/>
        <s v="Ølgod Fjernvarme"/>
        <s v="Hundested Fjernvarme"/>
        <s v="Hurup Fjernvarme"/>
        <s v="Hvalsø Fjernvarme"/>
        <s v="Hvide Sande Fjervarme"/>
        <s v="Hvidebæk Fjernvarme"/>
        <s v="Glamsbjerg-Haarby Fjernvarme"/>
        <s v="Højslev-Nr. Søby Fjernvarme"/>
        <s v="Høng Fjernvarme"/>
        <s v="Hørby Fjernvarme"/>
        <s v="Billund Fjernvarme"/>
        <s v="Brande Fjernvarme"/>
        <s v="Brædstrup Fjernvarme"/>
        <s v="Brørup Fjernvarme"/>
        <s v="Næstved Fjernvarme"/>
        <s v="Slagelse Fjernvarme"/>
        <s v="Helsinge Fjernvarme"/>
        <s v="Jetsmark Fjernvarme"/>
        <s v="Nykøbing Falster Fjernvarme"/>
        <s v="Troldhede Fjernvarme"/>
        <s v="Vildbjerg Fjernvarme"/>
        <s v="Løkken Fjernvarme"/>
        <s v="Jelling Fjernvarme"/>
        <s v="Jerslev Fjernvarme"/>
        <s v="Karup Fjernvarme"/>
        <s v="Kibæk Fjernvarme"/>
        <s v="Klejtrup Fjernvarme"/>
        <s v="Nyborg Fjernvarme"/>
        <s v="Kongerslev Fjernvarme"/>
        <s v="Kværndrup Fjernvarme"/>
        <s v="Kølvrå Fjernvarme"/>
        <s v="Langå Fjernvarme"/>
        <s v="Lem Fjernvarme (Ringkøbing)"/>
        <s v="Lemvig Fjernvarme"/>
        <s v="Løgstrup Fjernvarme"/>
        <s v="Løgstør-Ranum-Vindblæs Fjernvarmenet"/>
        <s v="Løgumkloster Fjernvarme"/>
        <s v="Løsning Fjernvarme"/>
        <s v="Marstal Fjernvarme"/>
        <s v="Mariager Fjernvarme"/>
        <s v="Mou Fjernvarme"/>
        <s v="Møldrup Fjernvarme"/>
        <s v="Mørke Fjernvarme"/>
        <s v="Mørkøv Fjernvarme"/>
        <s v="Nibe Fjernvarme"/>
        <s v="Ullerslev Fjernvarme"/>
        <s v="Nykøbing Mors Fjernvarme"/>
        <s v="Aalestrup Fjernvarme"/>
        <s v="Nørre Snede Fjernvarme"/>
        <s v="Nørre Alslev Fjernvarme"/>
        <s v="Nørre-Nebel Fjernvarme"/>
        <s v="Outrup Fjernvarme"/>
        <s v="Ramme Fjernvarme"/>
        <s v="Randers Fjernvarme"/>
        <s v="Ribe Fjernvarme"/>
        <s v="Ringe Fjernvarme"/>
        <s v="Ringkøbing Fjernvarme"/>
        <s v="Kloster Fjernvarme"/>
        <s v="Roslev Fjernvarme"/>
        <s v="Rudkøbing Fjernvarme"/>
        <s v="Ry Fjernvarme"/>
        <s v="Ryomgård Fjernvarme"/>
        <s v="Rødby Fjernvarme"/>
        <s v="Rødbyhavn Fjernvarme"/>
        <s v="Rødekærsbro Fjernvarme"/>
        <s v="Rønde By Fjernvarme"/>
        <s v="Stege Fjernvarme"/>
        <s v="Maribo Fjernvarme"/>
        <s v="Saltum Fjernvarme"/>
        <s v="Sønder Omme Fjernvarme"/>
        <s v="Sig Fjernvarme"/>
        <s v="Sindal Fjernvarme"/>
        <s v="Frederikshavn Fjernvarme"/>
        <s v="Skals Fjernvarme"/>
        <s v="Skive Fjernvarme"/>
        <s v="Skjern Fjernvarme"/>
        <s v="Skovlund Fjernvarme"/>
        <s v="Skovsgård Fjernvarme"/>
        <s v="Skårup Fjernvarme"/>
        <s v="Skærbæk Fjernvarme"/>
        <s v="Korsør Fjernvarme"/>
        <s v="Smørumnedre Fjernvarme"/>
        <s v="Snedsted Fjernvarme"/>
        <s v="Havdrup Fjernvarme"/>
        <s v="Spjald Fjernvarme"/>
        <s v="Balling-Rødding Fjernvarmenet"/>
        <s v="Stenstrup Fjernvarme"/>
        <s v="Stoholm Fjernvarme"/>
        <s v="Strandby Fjernvarme"/>
        <s v="Støvring Fjernvarme"/>
        <s v="Svebølle-Viskinge Fjernvarme"/>
        <s v="Svendborg Fjernvarme"/>
        <s v="Sæby Fjernvarme"/>
        <s v="Sønderborg Fjernvarme"/>
        <s v="Sønderholm Fjernvarme"/>
        <s v="Thisted Fjernvarme"/>
        <s v="Thorsager Fjernvarme"/>
        <s v="Thorsø Fjernvarme"/>
        <s v="Tim Fjernvarme"/>
        <s v="Toftlund Fjernvarme"/>
        <s v="Tommerup Fjernvarme I/S (fusion af Tommerup by Fjernvarme og Tommerup Stationsby Fjernvarme)"/>
        <s v="Tårs Fjernvarme"/>
        <s v="Tønder Fjernvarme"/>
        <s v="Tørring Fjernvarme"/>
        <s v="Uldum Fjernvarme"/>
        <s v="Ulfborg Fjernvarme"/>
        <s v="Ulsted Fjernvarme"/>
        <s v="Vamdrup Fjernvarme"/>
        <s v="Vejen Fjernvarme"/>
        <s v="Vemb Fjernvarme"/>
        <s v="Vester Hjermitslev Fjernvarme"/>
        <s v="Vestervig Fjernvarme"/>
        <s v="Vinderup - Sevel Fjernvarme"/>
        <s v="Vivild Fjernvarme"/>
        <s v="Vojens Fjernvarme"/>
        <s v="Vrå Fjernvarme"/>
        <s v="Solbjerg Fjernvarme"/>
        <s v="Sabro Fjernvarme"/>
        <s v="Harlev-Framlev Fjernvarme"/>
        <s v="Ærøskøbing Fjernvarme"/>
        <s v="St-Rise/Dunkær"/>
        <s v="Ørnhøj-Grønbjerg Fjernvarme"/>
        <s v="Ørsted Fjernvarme"/>
        <s v="Ørum Fjernvarme (Tjele)"/>
        <s v="Østbirk Fjernvarme"/>
        <s v="Øster Hornum Fjernvarme"/>
        <s v="Østerild Fjernvarme"/>
        <s v="Frøstrup Fjernvarme"/>
        <s v="Ulbjerg Fjernvarme"/>
        <s v="Rønne Fjernvarme"/>
        <s v="Løjt Kirkeby Fjernvarme"/>
        <s v="Mellerup Fjernvarme"/>
        <s v="Laurbjerg Fjernvarme"/>
        <s v="Terndrup Fjernvarme"/>
        <s v="Harboøre Fjernvarme"/>
        <s v="Hashøj Fjernvarme"/>
        <s v="Hvalpsund Fjernvarme"/>
        <s v="Stokkemarke Fjernvarme"/>
        <s v="Glesborg Fjernvarme"/>
        <s v="Ørum Fjernvarme (Nørre Djurs)"/>
        <s v="Tranebjerg Fjernvarme"/>
        <s v="Balle, Hoed og Glatved"/>
        <s v="Rosmus"/>
        <s v="Stenvad"/>
        <s v="Gjerrild"/>
        <s v="Mesballe"/>
        <s v="Tirstrup"/>
        <s v="Nordby-Mårup"/>
        <s v="Voldby"/>
        <s v="Halvrimmen Fjernvarme"/>
        <s v="Lendum Fjernvarme"/>
        <s v="Blenstrup Fjernvarme"/>
        <s v="Filskov Fjernvarme"/>
        <s v="Arden Fjernvarme"/>
        <s v="Viborg Fjernvarme"/>
        <s v="Sorø Fjernvarme"/>
        <s v="Højby, Svinninge, Nr.Asmindrup"/>
        <s v="Vig"/>
        <s v="Voersaa Fjernvarme"/>
        <s v="Gjøl Fjernvarme"/>
        <s v="Ramsing-Lem-Lihme Fjernvarme"/>
        <s v="Frøslev Fjernvarme"/>
        <s v="Karby-Hvidbjerg-Redsted Fjernv"/>
        <s v="Ørding Fjernvarme"/>
        <s v="Øster Assels Fjernvarme"/>
        <s v="Bækmarksbro Fjernvarme"/>
        <s v="Thorsminde Fjernvarme"/>
        <s v="Sydlangeland Fjernvarme"/>
        <s v="Lohals Fjernvarme"/>
        <s v="Thyborøn Fjernvarme"/>
        <s v="Havndal Fjernvarme"/>
        <s v="Hammershøj-Østerby Fjernvarme"/>
        <s v="Feldborg Fjernvarme"/>
        <s v="Haderup Fjernvarme"/>
        <s v="Gassum-Hvidsten Fjernvarme"/>
        <s v="Astrup Fjernvarme"/>
        <s v="Rostrup Fjernvarme"/>
        <s v="Oue Fjernvarme"/>
        <s v="Manna-Tiese Fjernvarme"/>
        <s v="Ravnkilde Nysum Fjernvarme"/>
        <s v="Nysted Fjernvarme"/>
        <s v="Sundby-Øster Toreby Fjernvarme"/>
        <s v="Væggerløse Fjernvarme"/>
        <s v="Tversted Fjernvarme"/>
        <s v="Præstbro Fjernvarme"/>
        <s v="Jægerspris Fjernvarme"/>
        <s v="Vorupør Fjernvarme"/>
        <s v="Hallund Fjernvarme"/>
        <s v="Tarm Fjernvarme (fra 2013 incl. Ådum)"/>
        <s v="Værum-Ørum Fjernvarme"/>
        <s v="Vesløs Fjernvarme"/>
        <s v="Nabovarme-net generelt"/>
        <s v="Hellevad Fjernvarme"/>
        <s v="Genner Fjernvarme"/>
        <s v="Hovslund Fjernvarme"/>
        <s v="Rødding Fjernvarme (Sdr.Jyll)"/>
        <s v="Skuldelev Fjernvarme"/>
        <s v="Hvam Fjernvarme"/>
        <s v="Nederby-Debel Fjernvarme"/>
        <s v="Ejsing Fjernvarme"/>
        <s v="Blokvarme-net generelt"/>
        <s v="Horreby Fjernvarme"/>
        <s v="Rejsby Fjernvarme"/>
        <s v="Brøns Fjernvarme"/>
        <s v="Frifelt Fjernvarme"/>
        <s v="Gylling-Ørting-Falling Fjernv."/>
        <s v="Hundslund-Oldrup Fjernvarme"/>
        <s v="Snertinge, Særslev, Føllenslev"/>
        <s v="Gl. Rye"/>
        <s v="Esbjerg-Varde Fjernvarme"/>
        <s v="Blåhøj"/>
        <s v="Ø.Hurup"/>
        <s v="Hyllinge"/>
        <s v="Menstrup"/>
        <s v="Trustrup-Lyngby"/>
        <s v="Søndbjerg"/>
        <s v="Hemmet"/>
        <s v="Vejby-Tisvilde"/>
        <s v="Sandved-Tornemark Fjervarme"/>
        <s v="Langkastrup-Uggelhuse"/>
        <s v="Gølstrup-Hundelev-Vittrup"/>
        <s v="Silkeborg Fjernvarme"/>
        <s v="Sdr. Nissum"/>
        <s v="Hov-Boulstrup"/>
        <s v="Videbæk Fjernvarme"/>
        <s v="Studsgård Fjernvarme"/>
        <s v="Onsbjerg Fjernvarme"/>
        <s v="Frederikssund Fjernvarme"/>
        <s v="Ballen-Brundby-Kolby-Permelill"/>
        <s v="Assens Fjernvarme"/>
        <s v="Havneby Fjernvarme (Rømø)"/>
        <s v="Slangerup Fjernvarme"/>
        <s v="Humlebæk Fjernvarme"/>
        <s v="Ørslev-Terslev Fjernvarme"/>
        <s v="Aakirkeby og Lobbæk Fjernvarme"/>
        <s v="Neksø Fjernvarme"/>
        <s v="Klemensker Fjernvarme"/>
        <s v="Hasle Fjernvarme (Bornholms Forsyning tidl. Vestbornholms)"/>
        <s v="Stubbekøbing Fjernvarme"/>
        <s v="Ebeltoft Fjernvarme"/>
        <s v="Kjellerup Fjernvarme"/>
        <s v="Nakskov Fjernvarme"/>
        <s v="Søllested Fjernvarme"/>
        <s v="Vordingborg Fjernvarme"/>
        <s v="Gråsten Fjernvarme"/>
        <s v="Brønderslev Fjernvarme"/>
        <s v="Dueholm Fjernvarme"/>
        <s v="Frederiksværk Fjernvarme"/>
        <s v="Jyderup Fjernvarme"/>
        <s v="Halsted Kloster Fjernvarme"/>
        <s v="Store Merløse Fjernvarme"/>
        <s v="Ringsted Fjernvarme"/>
        <s v="Horbelev Fjernvarme"/>
        <s v="Grevinge-Herrestrup Fjernvarme"/>
        <s v="Kyndby Fjernvarme"/>
        <s v="Kalundborg Fjernvarme"/>
        <s v="Skørping Fjernvarme"/>
        <s v="Kolind Fjernvarme"/>
        <s v="Arnborg Fjernvarme"/>
        <s v="Vegger Fjernvarme"/>
        <s v="Aars Fjernvarme"/>
        <s v="Vaarst-Fjellerad Fjernvarme"/>
        <s v="Farstrup-Kølby Fjernvarme"/>
        <s v="Hou Fjernvarme"/>
        <s v="Slagslunde"/>
        <s v="Gedser Fjernvarme"/>
        <s v="Præstø Fjernvarme"/>
        <s v="Byrum Fjernvarme"/>
        <s v="Egedal fjernvarmenet"/>
        <s v="Padborg-Bov Fjernvarme"/>
        <s v="Agersted Fjernvarme"/>
        <s v="Føns Fjernvarmenet"/>
        <s v="Nimtofte og Omegns Fjernvarmeforsyning (NOFF)"/>
        <s v="Mejlby Fjernvarme"/>
        <s v="Assens (v. Mariager) Fjernvarme"/>
        <s v="Aulum Fjernvarme"/>
        <s v="Aabybro Fjernvarme"/>
        <s v="Allingåbro Fjernvarme"/>
        <s v="Als Fjernvarme"/>
        <s v="Egtved Fjernvarme"/>
        <s v="Flauenskjold Fjernvarme"/>
        <s v="Engesvang-Moselund Fjernvarme"/>
        <s v="Nykøbing Sjælland Fjernvarme"/>
        <s v="Oksbøl Fjernvarme"/>
        <s v="Sønder Felding Fjernvarme"/>
        <s v="Tistrup Fjernvarme"/>
        <s v="Tranum Fjernvarme"/>
        <s v="Øster Brønderslev Fjernvarme"/>
        <s v="Ans Fjernvarme"/>
        <s v="Ansager Fjernvarme"/>
        <s v="Aså Fjernvarme"/>
        <s v="Augustenborg Fjernvarme"/>
        <s v="Auning Fjernvarme"/>
        <s v="Bedsted Fjernvarme"/>
        <s v="Bindslev Fjernvarme"/>
        <s v="Bramming Fjernvarme"/>
        <s v="Bjerringbro Fjernvarme"/>
        <s v="Ulstrup Fjernvarme"/>
        <m/>
      </sharedItems>
    </cacheField>
    <cacheField name="Kvoteaktivitet" numFmtId="0">
      <sharedItems containsString="0" containsBlank="1" containsNumber="1" containsInteger="1" minValue="1" maxValue="17"/>
    </cacheField>
    <cacheField name="VrkTypeID" numFmtId="0">
      <sharedItems containsBlank="1"/>
    </cacheField>
    <cacheField name="VrkTypeNavn" numFmtId="0">
      <sharedItems containsBlank="1"/>
    </cacheField>
    <cacheField name="DB07" numFmtId="0">
      <sharedItems containsString="0" containsBlank="1" containsNumber="1" containsInteger="1" minValue="11100" maxValue="960300"/>
    </cacheField>
    <cacheField name="NR117" numFmtId="0">
      <sharedItems containsString="0" containsBlank="1" containsNumber="1" containsInteger="1" minValue="10000" maxValue="960000"/>
    </cacheField>
    <cacheField name="Anlæg_Navn" numFmtId="0">
      <sharedItems containsBlank="1" count="1519">
        <s v="Linka "/>
        <s v="Gasmotor"/>
        <s v="Gaskedel"/>
        <s v="Fliskedel"/>
        <s v="Kedel 4"/>
        <s v="Kraftvarmeværk"/>
        <s v="Kedel 5"/>
        <s v="Elkedel (ikke kvoteomfattet)"/>
        <s v="Solvarme"/>
        <s v="Bergen KVSS 18 S - motor"/>
        <s v="Kedler 3 stk heraf 2 stk komb"/>
        <s v="Solvarmeanlæg - 9988 m2 (Arcon)"/>
        <s v="Varmepumpe"/>
        <s v="Kedel 1"/>
        <s v="Motor 1"/>
        <s v="Motor 2"/>
        <s v="Kedel 2"/>
        <s v="Nødgenerator"/>
        <s v="Kedel 1 Danstoker/Weishaupt"/>
        <s v="Kedel 2 Danstoker/Weishaupt"/>
        <s v="Nødstrømsgenerator"/>
        <s v="Gasmotor 2"/>
        <s v="Nordborg Varmecentral"/>
        <s v="Havnbjerg Varmecentral"/>
        <s v="Langesø Varmecentral"/>
        <s v="Borup Varmeværk"/>
        <s v="Kedel 3 Danstoker/Weishaupt"/>
        <s v="Kedel 3 Parca"/>
        <s v="Kedel 4 Parca"/>
        <s v="Kedel 5 Parca"/>
        <s v="Kedel 5 ECO B"/>
        <s v="Kedel 1 &amp;#43; Kedel 2"/>
        <s v="Olie kedel"/>
        <s v="Træpiller kedel"/>
        <s v="NYC 1 kedel"/>
        <s v="NYC 2 kedel"/>
        <s v="PHC 1 kedel"/>
        <s v="PHC2 kedel"/>
        <s v="FVC2-4 kedel"/>
        <s v="Nødstrømsanlæg"/>
        <s v="FVC2-1 kedel"/>
        <s v="FVC2-2 kedel"/>
        <s v="FVC2-3 kedel"/>
        <s v="HGC C kedel"/>
        <s v="HGC 1 (A) kedel"/>
        <s v="HGC 2 (B) kedel"/>
        <s v="GLC Kedel"/>
        <s v="UVC 1 kedel"/>
        <s v="UVC 2 kedel"/>
        <s v="KLC2 1 kedel"/>
        <s v="KLC2 2 kedel"/>
        <s v="KLC2 3 kedel"/>
        <s v="GRC-1"/>
        <s v="GRC-2"/>
        <s v="Kraftvarme"/>
        <s v="Motoranlæg"/>
        <s v="Kedel"/>
        <s v="Elkedel"/>
        <s v="Solvarmeanlæg 9500 m2"/>
        <s v="Kedelcentral"/>
        <s v="Davinde Halmselskab"/>
        <s v="Davinde Biogasselskab"/>
        <s v="Vølund Combikedel 1"/>
        <s v="Vølund Combikedel"/>
        <s v="Vølund Combikedel 2"/>
        <s v="Dronninglund Fjernvarme A.m.b.A"/>
        <s v="Kedel 2, Hedtvand"/>
        <s v="Solfanger"/>
        <s v="Biomassekedel M.R.K.T. Weiss"/>
        <s v="Oliekedel"/>
        <s v="Jenbacher gasmotor"/>
        <s v="Ejstrupholm Varmeværk"/>
        <s v="Solvarmeanlæg - 7000 m2 (Sunmark)"/>
        <s v="Engholm Fjernvarmecentral"/>
        <s v="Lillerød Øst Fjernvarmecentral"/>
        <s v="Motor"/>
        <s v="Kedel 3"/>
        <s v="Jenbacher 316"/>
        <s v="Jenbacher 420"/>
        <s v="Jenbacher 620"/>
        <s v="ECO"/>
        <s v="Weiss"/>
        <s v="Weiss fliskedel"/>
        <s v="Solvarmeanlæg - 15200m2"/>
        <s v="Kedel 1 (gas)"/>
        <s v="Kedel 3 (gas)"/>
        <s v="Røggasvarmeveksler"/>
        <s v="Reserve"/>
        <s v="Overskudsvarme anlæg"/>
        <s v="Gas turbine/KV kedel"/>
        <s v="Fjernvarmeanlæg"/>
        <s v="Flisanlæg"/>
        <s v="Kedler"/>
        <s v="Jenbacher 616"/>
        <s v="Jenbacher 612"/>
        <s v="solvarmeanlæg (8438 m2)"/>
        <s v="Fliskedel 2"/>
        <s v="K1"/>
        <s v="K2"/>
        <s v="K3"/>
        <s v="Varmecentral Vestbyen"/>
        <s v="B13 Industrivej 2C"/>
        <s v="B 11"/>
        <s v="Reservekedel"/>
        <s v="Fliskedel 1 - Hollensen"/>
        <s v="Fliskedel 2 - Hollensen"/>
        <s v="Oliekedel 3 - opr.1995 flyttet fra gl væ"/>
        <s v="Oliekedel 4"/>
        <s v="Give Fjernvarme"/>
        <s v="Gaskedel, Skolebakken 29"/>
        <s v="Flisværket, Røddigvej 87"/>
        <s v="Gaskedel Røddikvej 87"/>
        <s v="Loose-kedel"/>
        <s v="Danstoker-kedel"/>
        <s v="Gandrup Varmecentral"/>
        <s v="Gasmotor 1"/>
        <s v="Gaskedel 2"/>
        <s v="Gaskedel 1 (reserve)"/>
        <s v="Gasmotor 2 (Jenbacher 416)"/>
        <s v="Gelsted Fjernvarme a.m.b.a."/>
        <s v="Kedel anlæg"/>
        <s v="Wärtsila"/>
        <s v="Jenbacher motor"/>
        <s v="Danstoker"/>
        <s v="Halm kedel"/>
        <s v="Solvarmeanlæg - 3500m2"/>
        <s v="motor1"/>
        <s v="SOL1 - 10073 m2 (ikke kvoteomfa"/>
        <s v="Kombikedel"/>
        <s v="El-kedel"/>
        <s v="SOL2 - 34.727m2"/>
        <s v="Grenaa forbrænding a/s"/>
        <s v="Kedel 301"/>
        <s v="Kedel 401"/>
        <s v="Søndre Skole Varmeværk"/>
        <s v="Fuglsang Varmeværk"/>
        <s v="Solvarmeanlæg - 12000m2"/>
        <s v="Dual Fuel Motor"/>
        <s v="Central 3 - Biogaskedel"/>
        <s v="Central 3 - Oliekedler"/>
        <s v="Oliekedel 3"/>
        <s v="Dual Fuel Motor 1"/>
        <s v="Dual Fuel Motor 2"/>
        <s v="Elkedel (18 MW / 12 MW)"/>
        <s v="Stenderup/Krogager"/>
        <s v="Oliekedel 1"/>
        <s v="Oliekedel 2"/>
        <s v="Fliskedel 1"/>
        <s v="Danstokel kedel 1971"/>
        <s v="Flisanlæg med røggaskondensering"/>
        <s v="Solvarmeanlæg - 7000 m2 (Arcon)"/>
        <s v="kedel 1-6, obs tekniske begrænsning max "/>
        <s v="HAV"/>
        <s v="Solvarmeanlæg - 6010m2"/>
        <s v="Humlevænget"/>
        <s v="Halmkedel 1"/>
        <s v="Naturgas kedel 2"/>
        <s v="Naturgas kedel 1"/>
        <s v="Naturgas kedel 3"/>
        <s v="EC-Power"/>
        <s v="Flisværket (kond. kedel)"/>
        <s v="Blokvarme central"/>
        <s v="QHI Gasturbine"/>
        <s v="QHI Gaskedel"/>
        <s v="Holeby Fjernvarme"/>
        <s v="DSV"/>
        <s v="Teknikerbyens"/>
        <s v="Vejlesøparken, kedel"/>
        <s v="halmværk"/>
        <s v="Stilstandsvarme motor"/>
        <s v="Varmecentral Nederbyvænget"/>
        <s v="Træflisfyret kedel"/>
        <s v="Naturgasfyret kedel"/>
        <s v="K12"/>
        <s v="K13"/>
        <s v="K14"/>
        <s v="K15"/>
        <s v="K16"/>
        <s v="Spidslastkedel nr.1"/>
        <s v="Spidslastkedel nr. 2"/>
        <s v="Spidslast kedel 1"/>
        <s v="Transbjergholt"/>
        <s v="Solvarmeanlæg - 20513m2"/>
        <s v="Bio-kedel"/>
        <s v="Halmkedel"/>
        <s v="Danstoker oliekedel"/>
        <s v="Oliekedel 1 Heto serie nr. 3684"/>
        <s v="Oliekedel 2 Eurotherm 40/1539"/>
        <s v="Oliekedel 3 Eurotherm 40/1550"/>
        <s v="Affaldsovn 1 vølund 4250"/>
        <s v="Affaldsovn 2 Vølund 4450"/>
        <s v="Flisovn Tjæreborg"/>
        <s v="Godhåbsvejcentralen"/>
        <s v="Gasmaster"/>
        <s v="Gammel værk"/>
        <s v="Jenbacher"/>
        <s v="Gaskedel (stor)"/>
        <s v="Gaskedel (lille)"/>
        <s v="Gas-/oliekedel"/>
        <s v="QHH"/>
        <s v="motor 3"/>
        <s v="motor 4"/>
        <s v="Solvarmeanlæg - 11000 m2"/>
        <s v="Overskudsvarme fra Jacobsens Bakery"/>
        <s v="Overskudsvarme fra SuperBrugsen"/>
        <s v="Overskudsvarme fra R2 Agro"/>
        <s v="Kedel Linka"/>
        <s v="Solvarmeanlæg 5767 m2"/>
        <s v="Biomassekedel til træpiller"/>
        <s v="Lind kedel 2"/>
        <s v="Sinding biokedel"/>
        <s v="Simmelkær biokedel"/>
        <s v="Fasterholt biokedel"/>
        <s v="Høgild biokedel"/>
        <s v="Kølkær biokedel"/>
        <s v="Kølkær solvarme"/>
        <s v="Hammerum"/>
        <s v="Hodsager oliekedel"/>
        <s v="Hodsager biokedel"/>
        <s v="Haunstrup biokedel"/>
        <s v="Gjellerup"/>
        <s v="Snejbjerg kedel 1"/>
        <s v="Mobil varmecentral, HI-park"/>
        <s v="Ilskov"/>
        <s v="HI-Park kedel 1"/>
        <s v="El kedel"/>
        <s v="Jenbacher 612 (GS-N.LC)"/>
        <s v="Danstoker type WE-H 80"/>
        <s v="Solvarme (21.432 m2)"/>
        <s v="Kraftvarmeanlæg"/>
        <s v="Buen - Kedel"/>
        <s v="Biomasse"/>
        <s v="Kombianlæg"/>
        <s v="Mandøvej 10 Nødstrømsanlæg"/>
        <s v="Biomasse 2014"/>
        <s v="Mandøvej 10 Nødstrømsanlæg 2"/>
        <s v="Højene"/>
        <s v="Vandværksvej"/>
        <s v="Sct. Knudsby"/>
        <s v="Gasværksbakken"/>
        <s v="Hobro Varmeværk A.m.b.a."/>
        <s v="Reservelast"/>
        <s v="Flisanlæg 1"/>
        <s v="Central Mejrup"/>
        <s v="Central Tvis"/>
        <s v="Central Sletten"/>
        <s v="Flytbar Centraler"/>
        <s v="Forbrændingsmotor"/>
        <s v="Solvarme - 11993m2"/>
        <s v="Varmecentral Syd"/>
        <s v="Fliskedel m. kondensator"/>
        <s v="HTH - Kedelcentral"/>
        <s v="HUK kedel"/>
        <s v="Solvarme 14.500 m2"/>
        <s v="Træpillekedel"/>
        <s v="Eurotherm fliskedel"/>
        <s v="Træfliskedel"/>
        <s v="Hvalsø Kraftvarmeværk"/>
        <s v="Motor I"/>
        <s v="K I Gaskedel"/>
        <s v="K II Gaskedel"/>
        <s v="Motor II"/>
        <s v="Solvarmeanlæg - 9576m2"/>
        <s v="Nordfab Halmkedel"/>
        <s v="Solvarmeanlæg - 12000 m2"/>
        <s v="Ny Halm kedel"/>
        <s v="Danstoker 1985 YE-H 83"/>
        <s v="Hollensen 1988"/>
        <s v="JMS 612 GS-N.LC motor 1"/>
        <s v="JMS 612 GS-N.LC motor 2"/>
        <s v="MØ-oliekedler"/>
        <s v="HHFV"/>
        <s v="Solvarmeanlæg - 3000m2"/>
        <s v="Halm"/>
        <s v="Olie"/>
        <s v="4 ovne &amp;#43;Turbine 1 &amp;#43; Turbine 2"/>
        <s v="2 ovne &amp;#43; 1 turbine"/>
        <s v="Højmarksvej 1"/>
        <s v="Højmarksvej 2"/>
        <s v="motor 5"/>
        <s v="Højmarksvej kedel 4"/>
        <s v="GM 12"/>
        <s v="GM 16"/>
        <s v="Kedel 6 (4)"/>
        <s v="Brandtex Kraftvarmeanlæg"/>
        <s v="Solvarmeanlæg - 8012 m2 (ikke kvoteomfat"/>
        <s v="Solvarmeanlæg - 10600 m2 (ikke kvote)"/>
        <s v="Ecokedel"/>
        <s v="Jydekedel"/>
        <s v="Elpatron"/>
        <s v="Dampkedel"/>
        <s v="AffaldPlus ovn 1"/>
        <s v="Ovnlinje 2"/>
        <s v="Ovnlinje 3"/>
        <s v="Ovnlinje 4"/>
        <s v="Gasmotor - deponigas"/>
        <s v="-"/>
        <s v="Motor 1 "/>
        <s v="Gasmotor-Rolls-Royce"/>
        <s v="Solvarme etape 1 - 4733m2 (ikke kvoteomfattet)"/>
        <s v="Solvarme etape 2 - 18.098 m2 (ikke kvoteomfattet)"/>
        <s v="Anlæg 5"/>
        <s v="Anlæg 6 (Energitårnet)"/>
        <s v="Naturgaskedel 1"/>
        <s v="K/V - anlæg"/>
        <s v="Nødgeneratoren"/>
        <s v="Danstoker 1"/>
        <s v="Danstoker 2"/>
        <s v="Danstoker 3"/>
        <s v="Danstoker 4"/>
        <s v="Danstoker 5"/>
        <s v="Danstoker 6"/>
        <s v="Smuldkedel"/>
        <s v="Opnæsgård"/>
        <s v="Ovn 4"/>
        <s v="Støttebrændere ovn 4 (2x10 MW)"/>
        <s v="Spids/reservelast kedel 4 og 5"/>
        <s v="Ovnlinje 5"/>
        <s v="2 kedler (2+2,5 MW"/>
        <s v="2x2,45 MW kedel"/>
        <s v="Nivå Fjernvarme 1"/>
        <s v="Nivå Fjernvarme 2"/>
        <s v="Kedel 1+2"/>
        <s v="Genset 3"/>
        <s v="Genset 4"/>
        <s v="Genset 5"/>
        <s v="Nøddiesel"/>
        <s v="Solfangeranlæg"/>
        <s v="Ovnlinie 1"/>
        <s v="Ovnlinie 2"/>
        <s v="Ovnlinie 3"/>
        <s v="Flisværk"/>
        <s v="Anlæg 1 - kedel "/>
        <s v="Anlæg 5 - dampturbine"/>
        <s v="Anlæg 6 - dampturbine"/>
        <s v="Nødstrømsanlæg ( 2 x 2,733 MW)"/>
        <s v="Anlæg 2 - kedel "/>
        <s v="Spidslastkedel 1 på Vestforbr - kedel"/>
        <s v="Spidslastkedel 2 på Vestforbr - kedel"/>
        <s v="Spidslastkedel 3 på Vestforbr - kedel"/>
        <s v="8  Hedegården 1"/>
        <s v="9 Hedegården 2"/>
        <s v="Gaskedel 1"/>
        <s v="Gaskedel2"/>
        <s v="JES kraftvarmemotor 660 kw"/>
        <s v="Gaskedel 1250 kw"/>
        <s v="Kedel 1 Burmeister &amp; Wain"/>
        <s v="Kedel 2 Burmeister &amp; Wain"/>
        <s v="Kedel 3 Burmeister &amp; Wain"/>
        <s v="Gaskedlen Viessmann"/>
        <s v="Grønnegade 3, kedel 2"/>
        <s v="Grønnegade 3, kedel 1"/>
        <s v="Grønnegade 3, kedel 3"/>
        <s v="Nordkrogen 20 B, Wartsila"/>
        <s v="Nordkrogen 20B, fliskedel"/>
        <s v="Elkedel (400V)"/>
        <s v="Solvarmeanlæg - 5582m2"/>
        <s v="2 oliekedler"/>
        <s v="Kul/træpillekedel"/>
        <s v="Kombikedel flis/træpiller"/>
        <s v="Kombikedel/Flis"/>
        <s v="Forbrændingsanlæg 4"/>
        <s v="Forbrændingsanlæg 3"/>
        <s v="Forbrændingsanlæg 1"/>
        <s v="Gasturbineanlæg"/>
        <s v="Overskudsvarme - Fortum"/>
        <s v="Gasmotor 3"/>
        <s v="Satelitcentral"/>
        <s v="Halmanlæg"/>
        <s v="Solvarme - 6400m2"/>
        <s v="Forbrændningsmotorer"/>
        <s v="Gaskedel 1&amp;#43;2"/>
        <s v="Solvarmeanlæg - 9000m2"/>
        <s v="Biogaskedel 2"/>
        <s v="Biogaskedel 1"/>
        <s v="Træpillekedel 3"/>
        <s v="Flisfyret kedel 7"/>
        <s v="Biogasmotor RR"/>
        <s v="Olie fyret kedel 5"/>
        <s v="Olie fyret kedel 6"/>
        <s v="Træpillekedel 4"/>
        <s v="Flis fyret kedel 8"/>
        <s v="Naturgaskedel"/>
        <s v="Naturgasmotor RR"/>
        <s v="Biogasmotor"/>
        <s v="Biogasmotor1 med absorptionsvarmepumpe"/>
        <s v="Flisfyret kedel 1"/>
        <s v="Biogasmotor 2"/>
        <s v="Motor, Jenbacher, motor 3"/>
        <s v="Motor, Jenbacher, motor 4"/>
        <s v="Solvarmeanlæg - 7031m2"/>
        <s v="Gaskedel 10"/>
        <s v="Gaskedel I"/>
        <s v="Gaskedel II"/>
        <s v="Solvarmeanlæg - 15200m2 (Arcon)"/>
        <s v="QLK"/>
        <s v="Solvarmeanlæg - 15000m2"/>
        <s v="Varmepumpe (vand-vand, 17-23Csolvarme - røggas)"/>
        <s v="Fjernvarmeværk"/>
        <s v="Marstal Fjernvarme"/>
        <s v="Solvarmeanlæg - 18365 m2"/>
        <s v="Fliskedel med Organic-Rankine turbine"/>
        <s v="Varmepumpeanlæg"/>
        <s v="Solvarme Nørremarksvej"/>
        <s v="Malling Varmeværk"/>
        <s v="Stokerkedel"/>
        <s v="motor 1 3RC00267"/>
        <s v="motor 2 3RC00266"/>
        <s v="Solvarmeanlæg"/>
        <s v="Motor 1 &amp;#43; Motor 2"/>
        <s v="Kedel 6"/>
        <s v="Mørke Fjernvarme"/>
        <s v="Fjernvarme"/>
        <s v="Biobrændselselanlæg"/>
        <s v="Motor 2 (Jenbacher)"/>
        <s v="motor 3 Jenbacher 416"/>
        <s v="Motor 4 Caterpillar"/>
        <s v="Motor 5 (Deutz)"/>
        <s v="Motor 1 (Jenbacher)"/>
        <s v="Central Gasværksvej"/>
        <s v="Central Fladet"/>
        <s v="Central Skovparken"/>
        <s v="Central Halvej"/>
        <s v="Gasmotor Wärtsila 16V25SG5SG"/>
        <s v="Varmecentral Langelandsvej"/>
        <s v="Rensningsanlæg"/>
        <s v="Overskudsvarme Dansk Træemballage"/>
        <s v="Kraftvarmeanlæg nr.1(Duel-Fuel)"/>
        <s v="Kedelanlæg"/>
        <s v="Pilestræde Kedel"/>
        <s v="Nødgenerator (Pilestræde)"/>
        <s v="Kraftvarmeanlæg nr. 2 -motor 1"/>
        <s v="Kraftvarmeanlæg nr.2 -motor 2 (Jenbacher"/>
        <s v="Solvarmeanlæg - 16708m2"/>
        <s v="Danstoker kedel  VK 100"/>
        <s v="Danstoker kedel  VK 200"/>
        <s v="Danstoker kedel  VK 300"/>
        <s v="Danstoker kedel  VK 400"/>
        <s v="ECO BOLILER KEDEL 1 VK 100"/>
        <s v="Danstoker kedel vk 200"/>
        <s v="Danstoker kedel VK 100"/>
        <s v="VK 100"/>
        <s v="motor RC 00459"/>
        <s v="gasmotor 4EK 02489"/>
        <s v="Savsmuldsanlæg"/>
        <s v="Barkanlæg (nyt)"/>
        <s v="Olieanlæg"/>
        <s v="Solvarme - 24129m2"/>
        <s v="Værk II"/>
        <s v="Værk I"/>
        <s v="Hovedcentral/halm"/>
        <s v="Spidslastcentral/træpille"/>
        <s v="Nødlastcentral/olie"/>
        <s v="Olie og Biogaskedel"/>
        <s v="Træ- of fiberkedel"/>
        <s v="Biogasmotor 3"/>
        <s v="Kedelcentral Øst"/>
        <s v="Motor (Cat 3516E)"/>
        <s v="ECO Boiler"/>
        <s v="Danstoker TVB-19"/>
        <s v="Danstoker VHA Iberius"/>
        <s v="VC Bullerup"/>
        <s v="Danstoker "/>
        <s v="VC Davinde"/>
        <s v="Jyden"/>
        <s v="VC Fangel"/>
        <s v="VC Højby"/>
        <s v="VC Lumby"/>
        <s v="VC Næsbyhoved Broby"/>
        <s v="VC Stige"/>
        <s v="Oliekedel (kedel 4)"/>
        <s v="Gaskedel (kedel 5)"/>
        <s v="Gaskedel (kedel 6)"/>
        <s v="Transportabel 7"/>
        <s v="Træpille kedel"/>
        <s v="GRV"/>
        <s v="GRV Spidslastkedel"/>
        <s v="Oliefyrede Fjernvarmekedler"/>
        <s v="kedel 1 gas"/>
        <s v="kedel 2 biogas"/>
        <s v="kedel 3 gas"/>
        <s v="motor 4 nat"/>
        <s v="motor 5 nat"/>
        <s v="Fliskedel Justesen"/>
        <s v="Bakkevej 4, Motor 31"/>
        <s v="Bakkevej 4, Kedel"/>
        <s v="Nord, Kielbergvej 2, Motor 32"/>
        <s v="Nord-Fastbrændselskedlen (K2)"/>
        <s v="Træpillekedel (K3)"/>
        <s v="Nord, Kielbergvej 2, Motor 33"/>
        <s v="Nord-Fastbrændselskedlen (K1)"/>
        <s v="QRI Kraftvarmeanlæg"/>
        <s v="Kedelanlæg 1"/>
        <s v="Kedelanlæg 4"/>
        <s v="Kedelanlæg 12 - 1"/>
        <s v="Kedelanlæg 13 - 1"/>
        <s v="Solvarmeanlæg - 15000 m2 (ikke kvoteomfa"/>
        <s v="Solvarmeanlæg 2 15.000 m2"/>
        <s v="Gasmotor 1 og 2"/>
        <s v="Halmværket/flisværk"/>
        <s v="Olieværket"/>
        <s v="QRU Rudkøbning Kraftvarmeværk"/>
        <s v="Centralen"/>
        <s v="Pillekedel I"/>
        <s v="Fueloliekedel"/>
        <s v="Solvarmeanlæg - 3025 m2"/>
        <s v="Pille kedel II"/>
        <s v="Gasoliekedel"/>
        <s v="Lin-ka Helballe fyr"/>
        <s v="Kraft-Varmeanlæg"/>
        <s v="Gasfyr-Kedel 5"/>
        <s v="Pillekedel"/>
        <s v="Halmkedel (ny)"/>
        <s v="Olieværk"/>
        <s v="Solvarme - 14000"/>
        <s v="SAX-3 oliekedler (2,75&amp;#43;5,5&amp;#43;12,3)"/>
        <s v="Solvarmeanlæg - 1200 m2"/>
        <s v="Kedel 1 - Flis"/>
        <s v="Kedel 2 - Olie (reserve)"/>
        <s v="motor #  1"/>
        <s v="Kedel # 1"/>
        <s v="motor # 2"/>
        <s v="Skagen Forbrænding"/>
        <s v="FAV"/>
        <s v="Nødforsyningsgenerator"/>
        <s v="Wärtsilä 18V28 SG"/>
        <s v="Kedel 1 og 2"/>
        <s v="Højgaardsvej, kedel 1"/>
        <s v="Højgaardsvej, kedel 2"/>
        <s v="Toftevej kedel 1"/>
        <s v="Toftevej kedel 2"/>
        <s v="Fast Bioanlæg"/>
        <s v="Møllegade"/>
        <s v="Virring"/>
        <s v="Kedler 2 stk."/>
        <s v="I/S Skive Fjernvarme, Thorsvej 11"/>
        <s v="I/S Skive Fjernvarme, Nødstrømsanlæg"/>
        <s v="Højlundsvej"/>
        <s v="Kraftvarmeanlæg - gasmotor"/>
        <s v="Biomassekedel 1"/>
        <s v="Motor Jenbacher"/>
        <s v="Gas/Oliekedel"/>
        <s v="Solvarmeanlæg - 2850 m2 (Arcon)"/>
        <s v="Biomasse kedel"/>
        <s v="Gasmotorer"/>
        <s v="Solvarmeanlæg - 5500m2"/>
        <s v="Kulkedel"/>
        <s v="Gasmotor nr 1"/>
        <s v="Gasmotor nr 2"/>
        <s v="Gasmotor nr 3"/>
        <s v="Gasmotor nr 4"/>
        <s v="SLV"/>
        <s v="SK-Varme A/S - Norbrinken"/>
        <s v="Norbrinken - Kedel 2"/>
        <s v="Norbrinken - Kedel 3"/>
        <s v="Norbrinken - Kedel 4"/>
        <s v="Norbrinken - Kedel 1"/>
        <s v="Nødgenerator (ny)"/>
        <s v="Central Syd - Kedel 1"/>
        <s v="Central Syd - Kedel 2"/>
        <s v="Central Syd - Kedel 3"/>
        <s v="Central Syd - Kedel 4"/>
        <s v="Central Øst - Kedel 1"/>
        <s v="Central Øst - Kedel 2"/>
        <s v="Central Øst - Kedel 3"/>
        <s v="Centrral Nord - kedel 1"/>
        <s v="Central Nord - Kedel 2"/>
        <s v="kedel 7"/>
        <s v="kedel 8"/>
        <s v="Oliefyret-kedel"/>
        <s v="Caterpillar 3516"/>
        <s v="Loos Varmtvandskedel"/>
        <s v="Guascor Gasmotor"/>
        <s v="Solvarmeanlæg - 2569 m2"/>
        <s v="Olie kedel 1"/>
        <s v="Faust træpillekedel"/>
        <s v="Varmeværket"/>
        <s v="Kraftvarmeværket"/>
        <s v="Solvarmeanlæg - 8019 m2"/>
        <s v="Humlum Fjernvarme"/>
        <s v="Varmecentral Gimsing"/>
        <s v="Varmecentral Hjerm"/>
        <s v="Varmecentral Vest"/>
        <s v="Central Syd-Vest"/>
        <s v="Varmecentral Bremdal"/>
        <s v="Jenbacher motor 1"/>
        <s v="Oliekedel - brænder"/>
        <s v="Ombygget kedel 2"/>
        <s v="ombygget kedel 3"/>
        <s v="Jenbacher motor 2"/>
        <s v="Jenbacher motor 3"/>
        <s v="Teglgårdvej"/>
        <s v="Linåvej - Naturgaskedel"/>
        <s v="Linåvej - Gasoliekedel"/>
        <s v="Øresø træspånkedel"/>
        <s v="Rapsolie-kedel"/>
        <s v="Solvarmeanlæg - 10.000&amp;#43;1000 m2"/>
        <s v="Oliekedel 5"/>
        <s v="Kedel 1."/>
        <s v="Kedel 3."/>
        <s v="25 MW Elkedel"/>
        <s v="Gaskedel 3"/>
        <s v="Motor M1"/>
        <s v="Motor M2"/>
        <s v="Solvarmeanlæg 1 - 11866 m2"/>
        <s v="Gaskedel 4"/>
        <s v="Danstoker kedel med rotationsbrænder"/>
        <s v="SEMPAR"/>
        <s v="Danstokerkedel med gasbrænder"/>
        <s v="Solvarmeanlæg - 5866 m2 (Sunmark)"/>
        <s v="Solvarmeanlæg -2929 m2"/>
        <s v="Flis kedel"/>
        <s v="Geotermi anlæg"/>
        <s v="Biomasseanlæg"/>
        <s v="Biokeddel"/>
        <s v="Hedtvandskedel Naturgas"/>
        <s v="Geotermi (ikke kvoteomfattet)"/>
        <s v="Kedel Halmvarme"/>
        <s v="Central Vest"/>
        <s v="Nord-N-Gas"/>
        <s v="Gen. Nord"/>
        <s v="Jenbacher 316 (2 generatorer)"/>
        <s v="Weiss Halmkedel"/>
        <s v="Keldel"/>
        <s v="Kedelanlæg 5,5"/>
        <s v="Solvarmeanlæg (27115 m2 fra 2016 - tidl. 11.000 m2)"/>
        <s v="Solvarmeanlæg - 15120m2"/>
        <s v="Rolls-Royce B35:40V-12AG"/>
        <s v="Arcon-Sunmark"/>
        <s v="Aalborg CSP"/>
        <s v="Østergade kedel 1"/>
        <s v="Østergade kedel 2"/>
        <s v="Reservelastcentral kedel 2"/>
        <s v="Reservelastcentral kedel 1"/>
        <s v="Tørring Kraftvarmeværk"/>
        <s v="Rolls-Royce"/>
        <s v="Pillefyr"/>
        <s v="Solvarmeanlæg - 7455 m2 (Sunmark)"/>
        <s v="udv solvarme-2016"/>
        <s v="Flisværket"/>
        <s v="Solvarmeanlæg - 5012 m2"/>
        <s v="Halm/Træpille"/>
        <s v="Ahorncentralen"/>
        <s v="Flisanlæg VE1"/>
        <s v="Flisanlæg VE2"/>
        <s v="RAB"/>
        <s v="Grønvangcentralen"/>
        <s v="KKV 7"/>
        <s v="KKV 8"/>
        <s v="Nøddiesel til KKV K7"/>
        <s v="Nøddiesel til KKV K8"/>
        <s v="Kedel 1 Loos/Zantingh"/>
        <s v="Kedel 2 Loos/Ray"/>
        <s v="Pilleanlæg"/>
        <s v="Spidslastkedel"/>
        <s v="Reservelastkedel"/>
        <s v="10 MW kedel"/>
        <s v="5 MW kedel"/>
        <s v="Varmepumpe 1"/>
        <s v="Kedel (1,0 + 1,1 MW)"/>
        <s v="Central 3, KI"/>
        <s v="Central 3, K2 NY"/>
        <s v="Kedel 1, Hollensen"/>
        <s v="Motor 3, Rolls-Royce"/>
        <s v="Motor 1, Rolls-Royce"/>
        <s v="Motor 2, Rolls-Royce"/>
        <s v="Kedel (flyttet fra Sdr. Ringvej (571-5))"/>
        <s v="Solvarmeanlæg - 17500 m2 (Sunmark)"/>
        <s v="Solvarme etape 2, 52500 m2"/>
        <s v="Kraftvarmeværk - gasturbine"/>
        <s v="Solvarmeanlæg - 13000m2"/>
        <s v="Langrode Central"/>
        <s v="Styrtom Central"/>
        <s v="Stubbæk Central"/>
        <s v="Lindbjerg Central"/>
        <s v="Halmkedel 2"/>
        <s v="Halmkedel 3"/>
        <s v="ovnlinie 4"/>
        <s v="2"/>
        <s v="Kedel2"/>
        <s v="Studstrup"/>
        <s v="KÅN"/>
        <s v="Århus Vest"/>
        <s v="Overskudsvarme - DLG Aarhus"/>
        <s v="Overskudsvarme - Aarhus Krematorium"/>
        <s v="Solvarmeanlæg - 7050 m2"/>
        <s v="Biobrændselsanlæg"/>
        <s v="Solvarmeanlæg - 3588 m2 (Sunmark)"/>
        <s v="Oliekedel - spids-/reservelast"/>
        <s v="Turbineanlægget"/>
        <s v="Træpilleanlæg"/>
        <s v="Solvarmeanlæg - 5000 m2"/>
        <s v="Danstoker/nordfab"/>
        <s v="Danstoker Spids og Reservelas"/>
        <s v="Danstoker Weiss"/>
        <s v="Østerild Fjernvarme"/>
        <s v="Jenbacher-316"/>
        <s v="Halm Kedel, Vølund"/>
        <s v="Justsen"/>
        <s v="Ulstein Bergenmotor"/>
        <s v="Passat"/>
        <s v="DTE A/S"/>
        <s v="Forgasningsanlæg (Gaskedel&amp;#43;gasmotorer)"/>
        <s v="Biogasmotor, Caterpillar 3512, naturgasm"/>
        <s v="Biokedel"/>
        <s v="Gasmotor Jenbacher 616"/>
        <s v="Motor 3, Jenbacher 416"/>
        <s v="Dolle"/>
        <s v="Hedtvandsanlæg 4"/>
        <s v="Hedtvandsanlæg 6"/>
        <s v="Hedtvandsanlæg 5"/>
        <s v="DSV 1 - 2 m. gasolie brænder"/>
        <s v="Nyt halmfyr"/>
        <s v="Fliskedel&amp;#43;røgvasker"/>
        <s v="Olie spids og reservelast"/>
        <s v="Fliskedel&amp;#43;Røgvasker Ny"/>
        <s v="olie, spidslast"/>
        <s v="Kombikedel (biogas og olie)"/>
        <s v="Flis og Pille kedel"/>
        <s v="Olie spids- og reservelast"/>
        <s v="fliskedel+røgvasker"/>
        <s v="Fliskedel &amp;#43; Røgvasker"/>
        <s v="Solvarmeanlæg - 2500 m2"/>
        <s v="Jenbacher 316, Motor 2"/>
        <s v="Vismann"/>
        <s v="Jenbacher 316 Motor 1"/>
        <s v="Jenbacher 316 Motor 3"/>
        <s v="Bioanlæg"/>
        <s v="Dorman 16 cyl. gasmotoranlæg"/>
        <s v="biogas"/>
        <s v="olie/gas kedel"/>
        <s v="I/S E.V.A"/>
        <s v="Special Waste System A/S"/>
        <s v="Varmegenvindingsanlæg"/>
        <s v="Gudenaacentralen"/>
        <s v="Nøddiesel anlæg - kedel"/>
        <s v="Central Hamlen (2 kedler)"/>
        <s v="Lossepladsgas 8 (NY KEDEL 2012)"/>
        <s v="Kedelcentral Hald Ege (2 kedler)"/>
        <s v="Dørslund Vandkraftværk"/>
        <s v="Brogård"/>
        <s v="Central Øst"/>
        <s v="Hvidsminde"/>
        <s v="Bredballe varmecentral"/>
        <s v="Hovedgården Varmecentral"/>
        <s v="Container"/>
        <s v="CON20 - kedel"/>
        <s v="CON30 - Kedel"/>
        <s v="CON40 - Kedel"/>
        <s v="CON50 - Kedel"/>
        <s v="Kedel Smedevej"/>
        <s v="Motor Smedevej"/>
        <s v="Gaskedel Vedelsgade"/>
        <s v="Oliekedel Vedelsgade"/>
        <s v="Gaskedel 3, Vedelsgade"/>
        <s v="Katrinelyst"/>
        <s v="Byskovparken"/>
        <s v="Industrivej - motor 1"/>
        <s v="Industrivej - motor 2"/>
        <s v="Solvarme - 2872 m2"/>
        <s v="Ulstein Bergen (type KVGS-16G"/>
        <s v="Danstoker TVB-nr 11"/>
        <s v="Frøslev Kedel"/>
        <s v="Frøslev Motor"/>
        <s v="Hvidbjerg Kedel"/>
        <s v="Hvidbjerg Motor"/>
        <s v="Ørding Motor"/>
        <s v="Ørding Kedel"/>
        <s v="Øster Assels motor"/>
        <s v="Øster Assels kedel"/>
        <s v="Øster Assel, Kedel 2"/>
        <s v="Overskudsvarme fra KSM Stoker"/>
        <s v="Ny fliskedel"/>
        <s v="Vølund - Halmkedel - 345 SE"/>
        <s v="DanStoker - Oliekedel - TVB nr. 12"/>
        <s v="Weiss -Halmkedel - GVB 6300"/>
        <s v="Termax varmepumpe"/>
        <s v="4,2 MW Fliskedel&amp;#43; 0.6 MW Røggas-kondesat"/>
        <s v="2 MW oliekedel"/>
        <s v="5 MW oliekedel"/>
        <s v="6,5 MW Fliskedel"/>
        <s v="Oliekedlen"/>
        <s v="Øland Kraftvarmeværk"/>
        <s v="Solvarmeanlæg - 4006 m2"/>
        <s v="Gas-Kedel"/>
        <s v="M-2"/>
        <s v="M-1"/>
        <s v="Gassum-Hvidsten Kraftvarmevær"/>
        <s v="Rostrup kraftvarmeværk"/>
        <s v="Oue Kraftvarmeværk"/>
        <s v="Bio-kedelanlæg"/>
        <s v="Jernbacher"/>
        <s v="Kraftvarmemotor"/>
        <s v="Wiess halmkedel"/>
        <s v="8 ME Halmkedel m røggaskond."/>
        <s v="10 MW Weiss halmkedel"/>
        <s v="Biomassekedel"/>
        <s v="Solvarmeanlæg - 12106 m2"/>
        <s v="Solvarmeanlæg - 4032 m2"/>
        <s v="Biokedelanlæg"/>
        <s v="Overskudsvarmeanlæg"/>
        <s v="Kedel 10"/>
        <s v="kedel 61"/>
        <s v="Fjernvarmekedel syd"/>
        <s v="Kedel 40"/>
        <s v="Kedel 60"/>
        <s v="Gasturbine 1"/>
        <s v="Gasturbine 2"/>
        <s v="Kedel K1"/>
        <s v="Kedel K2"/>
        <s v="Kedel K3"/>
        <s v="Kedel K6"/>
        <s v="Motoren"/>
        <s v="Turbine 1"/>
        <s v="Turbine 2"/>
        <s v="Solvarmeanlæg - 13.400 m2 (ikke kvoteomf"/>
        <s v="Reserve og spidslastkedel"/>
        <s v="Justsen Kedel 1"/>
        <s v="Justen Kedel 2"/>
        <s v="FSN Skrydstrup Kraftvarmeværk"/>
        <s v="Kraftvarmeværk, 1. motor"/>
        <s v="2. motor"/>
        <s v="Lossepladsgasanlæg"/>
        <s v="Carlshøj LKV"/>
        <s v="Kraftvarmeværket på GIV"/>
        <s v="Kraftvarmeanlæg Motor 2"/>
        <s v="Dorman"/>
        <s v="Gasturbine Kraftvarmeværk"/>
        <s v="KV 3"/>
        <s v="KV 4"/>
        <s v="KV 5"/>
        <s v="KV 6"/>
        <s v="Generatoranlæg"/>
        <s v="KV 1"/>
        <s v="KV 2"/>
        <s v="2 kedler"/>
        <s v="Biogas-motor"/>
        <s v="K 3,5"/>
        <s v="K 4,6"/>
        <s v="K 5 - kombikedel"/>
        <s v="K 8"/>
        <s v="Anlæg 1"/>
        <s v="Kombi-anlæg"/>
        <s v="Jenbacher 320"/>
        <s v="Hollesen"/>
        <s v="Solvarmeanlæg - 3742m2"/>
        <s v="Spidslast/reservekedel"/>
        <s v="Solvarme-5644 m2"/>
        <s v="JMS 416 GS-N.L"/>
        <s v="ULSTEIN MOTOR"/>
        <s v="Anlæg 1088 motor 1"/>
        <s v="Anlæg 1088 motor 2"/>
        <s v="Gartneriet Sandet, K/V anlæg 1"/>
        <s v="Gartneriet Sandet, K/V anlæg 2"/>
        <s v="Hollesen-"/>
        <s v="Vismann-"/>
        <s v="Cummings motor"/>
        <s v="Wärtsila 1"/>
        <s v="Wärtsila 2"/>
        <s v="Wärtsila 3"/>
        <s v="Energianlæg Bækgaard"/>
        <s v="Wärtsilä Sacm 175/12"/>
        <s v="M.B. Energi"/>
        <s v="Gsrtnernes Varmeforsyning Vemmedrup"/>
        <s v="Gosmer 1 - Enggården"/>
        <s v="Rejsby Kraftvarmeværk"/>
        <s v="Biomassefyret anlæg"/>
        <s v="Frifelt/Roager Kraftvarmeværk"/>
        <s v="Motor  "/>
        <s v="Halmanlæg - Faust"/>
        <s v="Flisfyr"/>
        <s v="Fynslundskolen KV"/>
        <s v="Viborg Centralrenseanlæg"/>
        <s v="Dys 1"/>
        <s v="Dys 2"/>
        <s v="Dys Kedel"/>
        <s v="Filadelfia"/>
        <s v="Gartner Erik Jensen"/>
        <s v="1434-1"/>
        <s v="Gasmotor ny1"/>
        <s v="Gasmotor ny2"/>
        <s v="Solvarmeanlæg 2444m2"/>
        <s v="Varempumpe"/>
        <s v="Jenbacher 922"/>
        <s v="Ørbækvej"/>
        <s v="Slotsvængevej 5"/>
        <s v="KV-1"/>
        <s v="Kraftvarme KV-2"/>
        <s v="Motor I+II"/>
        <s v="Motor III"/>
        <s v="Tre Lærke"/>
        <s v="Flisfyret"/>
        <s v="nødfyr/biogasfyr"/>
        <s v="GMK"/>
        <s v="Vølund Danstoker"/>
        <s v="Solvarmeanlæg - 3225m2"/>
        <s v="Jenbacher, Hyllinge"/>
        <s v="Danstoker, Hyllinge"/>
        <s v="Jenbacher, Menstrup"/>
        <s v="Danstoker, Menstrup"/>
        <s v="Affaldsvarmeværk"/>
        <s v="Thorshøj Kraftvarmeværk"/>
        <s v="Gosmer2 -Houmarken"/>
        <s v="Digeskolen"/>
        <s v="3 x 1 MW"/>
        <s v="Solvarme - 8000m2"/>
        <s v="M 1"/>
        <s v="M 2"/>
        <s v="UGLA"/>
        <s v="Gasmotor (Jenbacher 616 )"/>
        <s v="L11 Kraftvarme"/>
        <s v="Østdeponi Amba"/>
        <s v="Overskudsvarme"/>
        <s v="Fårborggård"/>
        <s v="Brunshøjgård Smedemester Gårdbiogasanlæg"/>
        <s v="Spånfyr"/>
        <s v="kraftvarmeværk (Jenbacher 320)"/>
        <s v="Hvims Industribiogasanlæg"/>
        <s v="Valløby Kraftvarmeværk"/>
        <s v="Gas kedel 1"/>
        <s v="Gas kedel 2"/>
        <s v="Tornumvej"/>
        <s v="vandkraft"/>
        <s v="Regulerkraft"/>
        <s v="Bækagergård"/>
        <s v="Duo Fuel"/>
        <s v="Kraftvameanlæg Jenbacher"/>
        <s v="Søbyvad Mølle"/>
        <s v="Uhrenholtgård Smedemester Gårdbiogasanlæg"/>
        <s v="Kedel Loos"/>
        <s v="Motor Jenbacher M1"/>
        <s v="Motor Jenbacher M2"/>
        <s v="Ellemarken"/>
        <s v="Affaldslinier2x34MWind &amp;#43; NG/biogas-overh.2x2,4 MWind &amp;#43; ovnl.3 biom.58MWind"/>
        <s v="Turbine"/>
        <s v="Gasturbine"/>
        <s v="Tinggård biogasanlæg"/>
        <s v="Dampkedel, KAC6"/>
        <s v="Dampkedel, KAC 7"/>
        <s v="Dampkedel, KAC 8"/>
        <s v="Nødstrømsgenerator K"/>
        <s v="Nødstrømsgenerator M"/>
        <s v="Varmekedel 1"/>
        <s v="Varmekedel 2"/>
        <s v="Damp kedel 3a"/>
        <s v="Damp kedel 3b"/>
        <s v="Varmekedel 4"/>
        <s v="Vandkraft anlæg"/>
        <s v="Biogas anlæg"/>
        <s v="Klitgaard"/>
        <s v="Badsbjerg"/>
        <s v="Træpiller"/>
        <s v="Biogasanlæg"/>
        <s v="Onsbjerg"/>
        <s v="Grøngas"/>
        <s v="Grøngas 2"/>
        <s v="Grøngas 1 (2017)"/>
        <s v="Tumbøl-biogasanlæg"/>
        <s v="Hedegårdbiogas"/>
        <s v="Tågholm biogas"/>
        <s v="Affaldslinje 11"/>
        <s v="Affaldslinje 12"/>
        <s v="Affaldslinje 13"/>
        <s v="KV1-Varmesalg"/>
        <s v="Feltengård deponi"/>
        <s v="Bundsbæk Mølle"/>
        <s v="Biogasanlæg KA"/>
        <s v="GT-7801, co-generation"/>
        <s v="MGK 1"/>
        <s v="MGK 2"/>
        <s v="MGK 2, 2 gasmoterer á 7,77 MW"/>
        <s v="Overskudsvarme varmepumper"/>
        <s v="Weiss dampkedel"/>
        <s v="Overskudsvarme fliskedel"/>
        <s v="Hartmann PU"/>
        <s v="Saache"/>
        <s v="Øster Dammen"/>
        <s v="Bioforbrændingsmotor"/>
        <s v="Vandkraftanlæg"/>
        <s v="Gasturbine 25 MW"/>
        <s v="Motor 6"/>
        <s v="Motor 7"/>
        <s v="Motor 8"/>
        <s v="Regulerkraft - 10 stk. Caterpillar á 5,4"/>
        <s v="Lemvig Biogas"/>
        <s v="Stirling kraftvarmeanlæg"/>
        <s v="Solvarmeanlæg BG2 - 100m2"/>
        <s v="Anlaeg"/>
        <s v="Nødoliekedel"/>
        <s v="IKV- anlæg"/>
        <s v="UB. KVGS-12G"/>
        <s v="Motor Man"/>
        <s v="Lendemosehøj Motor 2"/>
        <s v="1 Gasmotor"/>
        <s v="Kåstrup Losseplads gasanlæg 2"/>
        <s v="Skovhøjgård Biogasanlæg"/>
        <s v="Demonstrationsanlæg"/>
        <s v="3 enheder a 900 kW"/>
        <s v="GT1"/>
        <s v="Overskudsvarme fra MAN Diesel"/>
        <s v="12 stk FG Wilson diesel motorer"/>
        <s v="12 Stk ens FG Wilson Diesel Motorer"/>
        <s v="12 stk. ens PM Energi diesel motor units"/>
        <s v="12 stk PM ens Energi Diesel motor units"/>
        <s v="Jenbacher 320, 1"/>
        <s v="Jenbacher 320, 2"/>
        <s v="Skinnerup - Tovsgård"/>
        <s v="Tovsgård"/>
        <s v="232-90208"/>
        <s v="Regulerkraft, 9 stk. ens PM  Energi Diesel Units"/>
        <s v="Mølkjærgaard Kraftvarme"/>
        <s v="Zantingh (MAN)"/>
        <s v=" Regulerkraftanlæg"/>
        <s v="Gasmotoren"/>
        <s v="Mikrokraftvarme"/>
        <s v="Biogasanlæg 1"/>
        <s v="Biogasanlæg 2"/>
        <s v="Biorek, gylleseparingsanlæg, biogas"/>
        <s v="40GK790"/>
        <s v="Nødstrømsanlæg 1"/>
        <s v="40GK720"/>
        <s v="40GK0730"/>
        <s v="40GK740"/>
        <s v="40OK020"/>
        <s v="40OK070"/>
        <s v="40OK080"/>
        <s v="40OK090"/>
        <s v="Nødstrømsanlæg 2"/>
        <s v="10OK070"/>
        <s v="10OK020"/>
        <s v="10OK030"/>
        <s v="10OK040"/>
        <s v="10OK080"/>
        <s v="10GK670"/>
        <s v="10GK770"/>
        <s v="Nødgenerator 1"/>
        <s v="Nødgenerator 2"/>
        <s v="70GK002"/>
        <s v="70GK001"/>
        <s v="GT1 (192-239)"/>
        <s v="GT2 (192-232)"/>
        <s v="Nødkompressoranlæg"/>
        <s v="Hjælpedampkedlen"/>
        <s v="4H4 (Kedel 4)"/>
        <s v="93GK001 (midlertidig central)"/>
        <s v="94GK001 (midlertidig central)"/>
        <s v="Solvarme - 156700m2"/>
        <s v="Kedel 1 (204-2)"/>
        <s v="Kedel 2 (204-3)"/>
        <s v="Kedel 3 (204-4)"/>
        <s v="Solvarme Ullerød 778 m2"/>
        <s v="Kedel 1 (205-2)"/>
        <s v="Kedel 2 (205-3)"/>
        <s v="Kedel 3 (205-4)"/>
        <s v="Solvarmeanlæg - 315 m2 (ikke kvoteomfattet)"/>
        <s v="Kedel 1 (206-2)"/>
        <s v="Kedel 2 (206-3)"/>
        <s v="Kedel 3 (206-4)"/>
        <s v="Kedel 4 (206-5)"/>
        <s v="Solvarmeanlæg - 805 m2 (ikke kvoteomfattet)"/>
        <s v="Gaskedel og biomassekedel"/>
        <s v="Ullerødbyen - Solvarme anlæg"/>
        <s v="Ølby center varmecentral"/>
        <s v="Råde1, Valmetmotor"/>
        <s v="Nexø Halmvarmeværk Reservelast"/>
        <s v="91-1 Nexø Halmvarmeværk"/>
        <s v="træpille"/>
        <s v="Bykærvej"/>
        <s v="Mulebyvej"/>
        <s v="Mikrokraftvarmeanlæg"/>
        <s v="FG Wilson P730 P1"/>
        <s v="Spidslast/Veksler station"/>
        <s v="Munkebo Kommunale Værker"/>
        <s v="Bergen Motor"/>
        <s v="Varmecentral 1, kedel 1"/>
        <s v="Varmecentral 1, kedel 2"/>
        <s v="Varmecentral 2, kedel 1"/>
        <s v="Varmecentral 2, kedel 2"/>
        <s v="overskudsvarme veksler til GEV varma"/>
        <s v="Sulkendrup vandmølle (nettoafregnet)"/>
        <s v="Hollensen"/>
        <s v="Fliskedel 5"/>
        <s v="BIO-VÆRKET"/>
        <s v="Maribo Varmeværk, C. E. Christiansensvej 40"/>
        <s v="Naturgaskedel 2"/>
        <s v="Nødstrøms anlæg"/>
        <s v="Sattelitcentral Hasselvej"/>
        <s v="Naskov Fjernvarme-Svingelsvej"/>
        <s v="Søllested Fjernvarmeselskab"/>
        <s v="Solvarmeanlæg - 4700m2"/>
        <s v="Stensø Fjernvarme"/>
        <s v="Kedel 1, 2, 3"/>
        <s v="Gl. Oliekedel"/>
        <s v="Fastbrændselsværk"/>
        <s v="Fliskedel m. absorptionsvarmepumpe"/>
        <s v="Solvarmeanlæg på Smedesvinget - 18585 m2"/>
        <s v="Motorgenerator1 u/ varme (7 stk)"/>
        <s v="Motorgenerator2 u/ varme (4 stk)"/>
        <s v="Motorgenerator3 u/ varme (2 stk)"/>
        <s v="Motorgenerator4 u/ varme (2 stk)"/>
        <s v="Blok I"/>
        <s v="Blok II"/>
        <s v="Hardersvej"/>
        <s v="Hollesen kedel, Weishaup"/>
        <s v="Spids &amp; reservelast Kedel 1"/>
        <s v="Spids &amp; reservelast Kedel 2"/>
        <s v="Spids &amp; Reservelast Kedel 3"/>
        <s v="Spids &amp;amp; Reservelast Kedel 1"/>
        <s v="Overskudsvarme fra Esbjerg Krematorium"/>
        <s v="Overskudsvarme fra Naajaq Seafood"/>
        <s v="Overskudsvarme fra Scan-Coat"/>
        <s v="Mobilt anlæg"/>
        <s v="Motor 1 (250 kW)"/>
        <s v="Motor 2 (250 kW)"/>
        <s v="Motor 3 (357 kW)"/>
        <s v="Viby renseanlæg motor 2"/>
        <s v="Kedel 1 (420 kW)"/>
        <s v="Oliekedler (3 x 4,65 MW)"/>
        <s v="Gasmotor G 232 V12"/>
        <s v="Rolls-Royce/Bergen gas motor"/>
        <s v="Danstoker kedel med gasbrænder"/>
        <s v="839-1 Gasgeneratoranlæg nr. 2"/>
        <s v="Kedel 1 kombi brænder"/>
        <s v="Kedel 4 fliskedel"/>
        <s v="Kedel 2 kombi brænder"/>
        <s v="Kedel 3 kombi brænder"/>
        <s v="kedel 4 kombi brænder"/>
        <s v="kedel 5 kombi brænder"/>
        <s v="Totem Gasgenerator 1"/>
        <s v="Totem Gasgenerator 2"/>
        <s v="Eventyrvej"/>
        <s v="Nordens Alle"/>
        <s v="Kedel 2."/>
        <s v="Motor 1."/>
        <s v="Motor 2."/>
        <s v="Motor 3."/>
        <s v="Motor 4."/>
        <s v="Motor 5."/>
        <s v="Motor 6."/>
        <s v="Motor 7."/>
        <s v="Overskudsvarme fra Bo-Glas"/>
        <s v="MAN 103 KWH"/>
        <s v="MSKV 81 Fast biomasse (halm) (og gasolie"/>
        <s v="Højer losseplads"/>
        <s v="Zantec 165"/>
        <s v="Sandholt losseplads"/>
        <s v="Motor Wartsila"/>
        <s v="Møns Rens"/>
        <s v="Kedel 3, DanStoker"/>
        <s v="Overskudsvarme fra Morsø Vand"/>
        <s v="Fliskedel2"/>
        <s v="Østerlund"/>
        <s v="Nordborg KV-værk"/>
        <s v="Motor2"/>
        <s v="Solvarme - 10000m2"/>
        <s v="2 x 824 kW"/>
        <s v="1 x 520 kW"/>
        <s v="Biogas 2"/>
        <s v="K8"/>
        <s v="Wärtsilä 2"/>
        <s v="Jenbacher 3"/>
        <s v="Totem No. 1"/>
        <s v="Totem No.2"/>
        <s v="MAN E3262 LE212"/>
        <s v="CKA Kedel 1"/>
        <s v="CKA Kedel 2"/>
        <s v="Ibsgården Varmecentral"/>
        <s v="Sankt Hans"/>
        <s v="HKV - Gasturbine"/>
        <s v="Nødstømsanlæg - dieselmotor"/>
        <s v="Biokraftvarme (BKV)"/>
        <s v="Gasgenerator anlæg"/>
        <s v="Linka"/>
        <s v="HØK (CC-anlæg) incl efterbrænder"/>
        <s v="Stegholt Biogas"/>
        <s v="St. Merløse halmvarmeværk"/>
        <s v="Gasmotor HCR"/>
        <s v="Wärtisilä (WD)"/>
        <s v="Ulstein Bergen 1 (UB1)"/>
        <s v="Ulstein Bergen 2 (UB2)"/>
        <s v="Motor 20"/>
        <s v="Motor 30"/>
        <s v="Halm-og flisfyret anlæg MKV77"/>
        <s v="Fliskedel MKV87"/>
        <s v="Jenbacher JMS416 GS-B21"/>
        <s v="Danstoker VBN1250"/>
        <s v="Solvarmeanlæg - 14112m2"/>
        <s v="K/V-Motor 1"/>
        <s v="K/V-Motor 2"/>
        <s v="K/V-Motor 3"/>
        <s v="K/V-Motor 4"/>
        <s v="Danstoker halmkedel"/>
        <s v="Volund Danstoker"/>
        <s v="Bergen"/>
        <s v="Hundslev"/>
        <s v="DTU-kraftvarmeværk"/>
        <s v="Gasgenerator"/>
        <s v="Nødgenerator afsvovling"/>
        <s v="Nødfødepumpe fjernvarme"/>
        <s v="SSV 3"/>
        <s v="SSV 4"/>
        <s v="SSV 5 - Nødstartanlæg"/>
        <s v="Hjælpekedel"/>
        <s v="Nødgenerator B2"/>
        <s v="Nødgenerator B3"/>
        <s v="Nødgenerator B4"/>
        <s v="AVV1 Dampturbine"/>
        <s v="AVV2 Kombianlæg"/>
        <s v="AVV1 Dieselmotor"/>
        <s v="AVV1 Hjælpedampkedel"/>
        <s v="AVV2 Dieselmotor"/>
        <s v="KYV21 Dampturbine"/>
        <s v="KYV22 Dampturbine"/>
        <s v="KYV41 Motor"/>
        <s v="KYV51 Gasturbine"/>
        <s v="KYV52 Gasturbine"/>
        <s v="KYV50 Gasturbine"/>
        <s v="Hjælpedampkedel (28)"/>
        <s v="Hjælpedampkedel (26)"/>
        <s v="ASV5 Dampturbine"/>
        <s v="ASV2 Dampturbine"/>
        <s v="ASV21+41 -Hjælpedampkedler"/>
        <s v="ASV 1-4 nøddiesel"/>
        <s v="ASV 5 nøddiesel"/>
        <s v="Pyroneer demoanlæg (ikke kvoteomfattet) Biogas anvendes i Blok 2"/>
        <s v="Masnedø GT KYV31"/>
        <s v="SKV B3"/>
        <s v="Hjælpedampkedel"/>
        <s v="SKV40"/>
        <s v="HEV Herningværket"/>
        <s v="Nødfødepumpe"/>
        <s v="HCV Blok 7"/>
        <s v="HCV blok 8"/>
        <s v="HCV kedel 21"/>
        <s v="HCV Kedel 22"/>
        <s v="HCV Nøddiesel"/>
        <s v="HCV Sektion 2"/>
        <s v="SMV Blok 7 &amp;#43; SMV1"/>
        <s v="SMV Kedel 21"/>
        <s v="SMV Kedel 22"/>
        <s v="ESV 3"/>
        <s v="Spildvarmeanlæg"/>
        <s v="Dampveksler fjernvarme"/>
        <s v="Kedel nr.1- Gl. Ålborg"/>
        <s v="Kedel nr.2 - Danstoker"/>
        <s v="Kedel 3- AX4"/>
        <s v="Nima Halm"/>
        <s v="Stavnsholt, ny gasmotor"/>
        <s v="Danstoker (flyttet fra Værk 474)"/>
        <s v="Euro Therm kedel incl. røgvasker"/>
        <s v="Solvarmeanlæg - 2000m2"/>
        <s v="Solvarme - etape 2"/>
        <s v="Rosalina A/S"/>
        <s v="AMV1"/>
        <s v="AMV3"/>
        <s v="AMV nødpumpe"/>
        <s v="HOV naturgasturbine"/>
        <s v="HOV 2 affaldskedler"/>
        <s v="Caterpillar 3520 SITA E"/>
        <s v="Caterpillar 3516 SITA B"/>
        <s v="Caterpillar 3516 SITA A"/>
        <s v="Arnborg"/>
        <s v="Arnborg biokedel"/>
        <s v="Baggeskærvej kedel 1"/>
        <s v="Baggeskærvej kraftvarmeværk"/>
        <s v="Graff Aps"/>
        <s v="Central Syd"/>
        <s v="Central Nord"/>
        <s v="Halmkedel 1+2"/>
        <s v="Hovedcentral "/>
        <s v="Overskudsvarme fra Fælleskrematoriet"/>
        <s v="Forgasnings KV"/>
        <s v="Kedlen"/>
        <s v="Limfjordens Bioenergi ApS"/>
        <s v="Højbyen, Kedel 1"/>
        <s v="Stige Ø motor"/>
        <s v="Biogasmotor 2008"/>
        <s v="Biogaskedel"/>
        <s v="Biogasmotor 2015"/>
        <s v="Hillerød Centralrenseanlæg"/>
        <s v="Blok 7"/>
        <s v="Blok 8"/>
        <s v="Nødgenerator Blok 7"/>
        <s v="Nødgenerator fælles"/>
        <s v="Hollensen ref.nr. O2003-1038"/>
        <s v="Kedel 3 &amp;#43; turbine &amp;#43; absorptions varmpumpe"/>
        <s v="Biogasmotor 1"/>
        <s v="Biogas, Jenbacher"/>
        <s v="Biogas, Kedel"/>
        <s v="Jenbacher 2"/>
        <s v="Gasmotor 2 (MAN)"/>
        <s v="Gasmotor 3 Jenbacher"/>
        <s v="Kedel 1 EC 1030"/>
        <s v="Kedel 2 EC 1030"/>
        <s v="Kedel 3 EC 1030"/>
        <s v="Varmegenvindingsanlæg for ovn 73,74,78,79"/>
        <s v="Varmegevindingsanlæg for ovn 76"/>
        <s v="Solvarme 15.000 m2"/>
        <s v="Støttebrænder"/>
        <s v="Central 3 (Ø. Boulevard)"/>
        <s v="Central 1 (Gislumvej)"/>
        <s v="Caterpillar"/>
        <s v="NJVB3"/>
        <s v="Elkedelanlæg"/>
        <s v="Vestbjerg Varmecentral"/>
        <s v="Vodskov Varmecentral"/>
        <s v="Lindholm Central"/>
        <s v="Kedel K4"/>
        <s v="Motor-"/>
        <s v="Keddel-"/>
        <s v="Kedel K5"/>
        <s v="Tylstrup Fjernvarme"/>
        <s v="Ulstein Bergen"/>
        <s v="Linka fliskedel"/>
        <s v="Hov kraftvarmeværk"/>
        <s v="Ribe Biogas Kraftvarmeanlæg"/>
        <s v="Solvarmepanel - 4000 m2"/>
        <s v="Naturgasmotor"/>
        <s v="Træpillefyr"/>
        <s v="Fluidbedovn (Bamag)"/>
        <s v="Gasmotoranlæg"/>
        <s v="Viessmann"/>
        <s v="Biogas generator 1"/>
        <s v="Danstoker Albis-13"/>
        <s v="Biogas generator 2"/>
        <s v="Kraftvarme-motor"/>
        <s v="regulerkraftmotor"/>
        <s v="Varmepumpe 2"/>
        <s v="Gjesing Mejeri Kraftvarmeanlæg"/>
        <s v="Lossepladsgas"/>
        <s v="Fliskedel Ny"/>
        <s v="Oliekedel Ny"/>
        <s v="Generator 1"/>
        <s v="Generator 3"/>
        <s v="Generator 4"/>
        <s v="Træpillekedel 1"/>
        <s v="Træpillekedel 2"/>
        <s v="Solvarmeanlæg 500 m2"/>
        <s v="Spildvarme fra formalinfabrik"/>
        <s v="Varmegenvind 1997 - øst"/>
        <s v="Varmegenvind 2010 - vest"/>
        <s v="Varmegenvind Fjernvarme"/>
        <s v="Kondensator"/>
        <s v="Varmeveksler"/>
        <s v="Decentral værk"/>
        <s v="Jenbacher, biogas"/>
        <s v="Solfanger (1814 m2)"/>
        <s v="Maskine 3"/>
        <s v="Maskine 4"/>
        <s v="Maskine 2"/>
        <s v="Maskine 1"/>
        <s v="Maskine 5"/>
        <s v="Dampturbine"/>
        <s v="Affaldsselskabet"/>
        <s v="Østenfjeld"/>
        <s v="Mejlby Kraftvarmeværk"/>
        <s v="Overskudsvarme - Claus Sørensen A/S"/>
        <s v="Vandturbine"/>
        <s v="Overskudsvarme (del af 1-2)"/>
        <s v="Oliereservekedel"/>
        <s v="Kedel 1 4,1 MW, Gasolie"/>
        <s v="Kedel 2 6,6 MW,  Naturgas"/>
        <s v="Naturgas kedel"/>
        <s v="Kedel 9"/>
        <s v="Kedel 4 Falk.b."/>
        <s v="Kedel 5 Falk.b."/>
        <s v="Kedel 6 Parca"/>
        <s v="Kedel 7A"/>
        <s v="Kedel 7B"/>
        <s v="Kedel 8A"/>
        <s v="Kedel 8B"/>
        <s v="Oliekedel (ny)"/>
        <s v="Oliecentral"/>
        <s v="Halm central"/>
        <s v="Solvarme 6000m2"/>
        <s v="Egtved varmeværk"/>
        <s v="1 stk. gasmotor"/>
        <s v="Solvarme - 12000m2"/>
        <s v="Kraftvarme pro."/>
        <s v="Kedel pro."/>
        <s v="Solvarmeanlæg - 2963m2"/>
        <s v="Isenvand (Kedel)"/>
        <s v="Isenvad (motor)"/>
        <s v="Solvarme (3.011 m2)"/>
        <s v="Caterpillar gasmotor 1"/>
        <s v="Caterpillar gasmotor 2"/>
        <s v="Caterpillar gasmotor 3"/>
        <s v="Caterpillar gasmotor 4"/>
        <s v="Hollesen gaskedel"/>
        <s v="Løgtencentralen"/>
        <s v="Skødstrupcentralen"/>
        <s v="Nødstrømsanlæg 200 kVa"/>
        <s v="Gasmotor Generator (GG01)"/>
        <s v="Gasmotor Generator (GG02)"/>
        <s v="Solvarmeanlæg - 20000m2"/>
        <s v="Gaskedel kombi"/>
        <s v="Motor 1, 20.060"/>
        <s v="Motor 2, 20.061"/>
        <s v="Solvarmeanlæg - 10000 m2 (ikke kvoteomfa"/>
        <s v="Pladevarmeveksler/import-Flen"/>
        <s v="Solvarmeanlæg - 13891m2"/>
        <s v="Olie-kedel"/>
        <s v="EuroTherm Fliskedel+ røggaskøler"/>
        <s v="Euro Therm fliskedel 2+røggaskøler"/>
        <s v="Kedel VR"/>
        <s v="Catepillar 3516 Motor 1"/>
        <s v="Catepillar 3516 Motor 2"/>
        <s v="Solvarmeanlæg - 5409 m2"/>
        <s v="Central Toldbodvej"/>
        <s v="Solvarmeanlæg - 4990m2"/>
        <s v="Østervrå varmeværk"/>
        <s v="Østervrå varmeværk - motor"/>
        <s v="Det gamle dieselværk"/>
        <s v="Blok 5"/>
        <s v="Blok 6"/>
        <s v="Træpillekedler"/>
        <s v="Hellesen Gaskedel"/>
        <s v="Kedel 1 - gaskedel"/>
        <s v="Solvarmeanlæg (5695 m2)"/>
        <s v="Gaskedel (Kedel 2)"/>
        <s v="Kombikedel olie/gas (Kedel 3)"/>
        <s v="Oliekedel Bro"/>
        <s v="Gasmotor (Caterpillar)"/>
        <s v="Fjerneren"/>
        <s v="Bindslev Fjernvarme"/>
        <s v="Jenbacher 620 "/>
        <s v="M1 Cat 3612"/>
        <s v="M2 Cat 3612"/>
        <s v="M3 Cat 3616"/>
        <s v="K1 8MIU"/>
        <s v="K2 16 MIU"/>
        <s v="M4 Cat G34CM"/>
        <s v="A12L614"/>
        <s v="Spånfyringsanlæg"/>
        <s v="Gasmotor (Jenbacher 620F)"/>
        <s v="Varmepumpe 1 (to-trin)"/>
        <s v="Varmepumpe 2 (to-trin)"/>
        <s v="Varmepumpe 3 (et-trin)"/>
        <s v="Euro Therm"/>
        <s v="Elvarmepumpe"/>
        <s v="Overskudsvarme SuperBrugsen"/>
        <s v="Lind kedel 1"/>
        <s v="Sinding oliekedel"/>
        <s v="Simmelkær oliekedel"/>
        <s v="Fasterholt oliekedel"/>
        <s v="Høgild oliekedel"/>
        <s v="Kølkær oliekedel"/>
        <s v="Arnborg oliekedel"/>
        <s v="Haunstrup oliekedel"/>
        <s v="Snejbjerg kedel 2"/>
        <s v="HI-Park kedel 2"/>
        <s v="Gasdrevet varmepumpe"/>
        <s v="1400 m2 solvarme"/>
        <s v="Gasmotordrevet varmepump"/>
        <s v="Overskudsvarme fra Novo Nordisk"/>
        <s v="Overskudsvarme fra Ballerup Krematorium"/>
        <s v="Justsen Kedel 5 MWh"/>
        <s v="Solvarme - 8140 m2"/>
        <s v="Solvarmeanlæg Skolevej"/>
        <s v="Skovflis motor"/>
        <s v="Olie kedel 3"/>
        <s v="Olie kedel 2"/>
        <s v="Solvarmeanlæg - 11312m2"/>
        <s v="Viessmann varmtvandskedel"/>
        <s v="Biogas kedel"/>
        <s v="Gaskedelanlæg"/>
        <s v="Kedelanlæg 4,4"/>
        <s v="Solvarmeanlæg - 6124m2"/>
        <s v="Hedtvandskedel"/>
        <s v="El varmepumpe"/>
        <s v="Gasturbine 3"/>
        <s v="Fliskedel m vamepumpe"/>
        <s v="271-3 HØK biomassekedel (chp-anlæg)"/>
        <s v="271-4 Nøddiesel generator"/>
        <s v="Varmepumpen"/>
        <s v="Biogas - generator 1"/>
        <s v="Maglevad 3"/>
        <s v="Varmegenvinding"/>
        <s v="Bjergmarken motor"/>
        <s v="Flis kedel med ABS-varmepumpe"/>
        <s v="Kedel m. abs. varmepumpe"/>
        <s v="Varmepumper"/>
        <s v="Sol 2 - 20.700 m2"/>
        <s v="Solvarme (25.000 m2)"/>
        <s v="Varmepumpe II"/>
        <s v="Nødgenerator solvarme"/>
        <s v="Spids/reservelast kedel 4"/>
        <s v="Spids/reservelast kedel 5"/>
        <s v="Fabriksvej 20"/>
        <s v="Varme pumpe_røggas"/>
        <s v="Varmepumpe (Luft-vand)"/>
        <s v="Solvarme 31000m2"/>
        <s v="Solvarmeanlæg (8455 m2)"/>
        <s v="Lin-Ka Helballekedel"/>
        <s v="Sabroe"/>
        <s v="Eldrevet varmepumpe. Luft/vand"/>
        <s v="Solvarmeanlæg 2 - 25.300 m²"/>
        <s v="Solvarmeanlæg - 4200m2"/>
        <s v="Varmepumpe røggaskondensering  kedel 1"/>
        <s v="Varmepumpe røggaskondensering kedel 2"/>
        <s v="AKSA AD 825 S/N: V22-00G13509717"/>
        <s v="AKSA AD 825 S/N: V22-G13509G75"/>
        <s v="AKSA AD 825 S/N: W22-00G13509715"/>
        <s v="Biogasmotor-2"/>
        <s v="Overskudsvarme Veksler Skrubber"/>
        <s v="Kedel m avp"/>
        <s v="Varde laks- overskudsvarme"/>
        <s v="Sydvestjysk Pelscenter - overskudsvarme"/>
        <s v="Viby renseanlæg Motor 1"/>
        <s v="Vejle renseanlæg"/>
        <s v="ASV6"/>
        <s v="AMV4"/>
        <s v="Biogaskedel - HCR syd"/>
        <s v="Gasmotor 4 (2G – GA01.MA10)"/>
        <s v="Gasmotor 5 (2G – GA01.MA20)"/>
        <s v="Biogasmotor II"/>
        <s v="Spildevandsturbine"/>
        <s v="Renseanlæg"/>
        <m/>
      </sharedItems>
    </cacheField>
    <cacheField name="Anlægstype_navn" numFmtId="0">
      <sharedItems containsBlank="1" count="21">
        <s v="Kedel"/>
        <s v="Forbrændingsmotor"/>
        <s v="Elpatron"/>
        <s v="Solvarme"/>
        <s v="Varmepumpe"/>
        <s v="Nødstrømsanlæg"/>
        <s v="Overskudsvarme"/>
        <s v="Gasturbine"/>
        <s v="Dampturbine"/>
        <s v="Kombianlæg"/>
        <s v="Varmepumpe Kombi"/>
        <s v="Bioforgasn. m. FM"/>
        <s v="Geotermi"/>
        <s v="Vandkraft"/>
        <s v="Bioforgasn. m. KE"/>
        <s v="Dampkedel"/>
        <s v="Stirlingmotor"/>
        <s v="Kvoteomfattet"/>
        <s v="Anden"/>
        <s v="Organic Rankine (ORC)"/>
        <m/>
      </sharedItems>
      <fieldGroup par="60"/>
    </cacheField>
    <cacheField name="Aktoer" numFmtId="0">
      <sharedItems containsBlank="1"/>
    </cacheField>
    <cacheField name="idriftdato" numFmtId="0">
      <sharedItems containsNonDate="0" containsDate="1" containsString="0" containsBlank="1" minDate="1900-09-01T00:00:00" maxDate="2019-12-31T00:00:00"/>
    </cacheField>
    <cacheField name="skrotdato" numFmtId="0">
      <sharedItems containsNonDate="0" containsDate="1" containsString="0" containsBlank="1" minDate="2017-02-01T00:00:00" maxDate="2020-01-04T00:00:00"/>
    </cacheField>
    <cacheField name="IndfyretKapacitet_MW" numFmtId="0">
      <sharedItems containsString="0" containsBlank="1" containsNumber="1" minValue="0" maxValue="1555"/>
    </cacheField>
    <cacheField name="Elkapacitet_MW" numFmtId="0">
      <sharedItems containsString="0" containsBlank="1" containsNumber="1" minValue="0" maxValue="640"/>
    </cacheField>
    <cacheField name="Varmekapacitet_MW" numFmtId="0">
      <sharedItems containsString="0" containsBlank="1" containsNumber="1" minValue="0" maxValue="585"/>
    </cacheField>
    <cacheField name="Brutto_TJ" numFmtId="0">
      <sharedItems containsString="0" containsBlank="1" containsNumber="1" minValue="0" maxValue="16179.721302399999" count="6615">
        <n v="126.759"/>
        <n v="1.5181452"/>
        <n v="1.7921376"/>
        <n v="46.081499999999998"/>
        <n v="1.5911675999999999"/>
        <n v="2.6250048000000001"/>
        <n v="40.733708399999998"/>
        <n v="3.9815999999999998"/>
        <n v="10.9656"/>
        <n v="0.87452640000000004"/>
        <n v="53.0286768"/>
        <n v="14.614560000000001"/>
        <n v="7.7291999999999996"/>
        <n v="55.052548994520002"/>
        <n v="3.59526114684"/>
        <n v="5.7182628531599997"/>
        <n v="33.446952000000003"/>
        <n v="3.587E-5"/>
        <n v="24.8004"/>
        <n v="2.704307"/>
        <n v="5.9947629999999998"/>
        <n v="0"/>
        <n v="109.40862"/>
        <n v="0.1081278"/>
        <n v="6.4220508000000001"/>
        <n v="22.011462000000002"/>
        <n v="20.8792188"/>
        <n v="1.73362E-2"/>
        <n v="5.8735869999999997"/>
        <n v="2.313615"/>
        <n v="1.2375149999999999"/>
        <n v="0.27619899999999997"/>
        <n v="6.8153000000000005E-2"/>
        <n v="0.261851"/>
        <n v="4.9831452000000001"/>
        <n v="2.8695999999999999E-2"/>
        <n v="4.3043999999999999E-2"/>
        <n v="5.6736000000000004"/>
        <n v="5.67"/>
        <n v="25.966799999999999"/>
        <n v="8.2799999999999992E-3"/>
        <n v="0.27"/>
        <n v="29.4588"/>
        <n v="1.155014"/>
        <n v="0.95988119999999999"/>
        <n v="0.27404679999999998"/>
        <n v="3.8194376000000001"/>
        <n v="6.1631834000000003"/>
        <n v="3.0955810000000001"/>
        <n v="5.2337917000000003"/>
        <n v="6.7510927000000001"/>
        <n v="32.868118799999998"/>
        <n v="27.8503632"/>
        <n v="28.638482400000001"/>
        <n v="35.991861399999998"/>
        <n v="0.64924700000000002"/>
        <n v="0.523702"/>
        <n v="1.1446117"/>
        <n v="0.6173227"/>
        <n v="1.5431273999999999"/>
        <n v="24.590412000000001"/>
        <n v="34.754900399999997"/>
        <n v="7.4972304000000003"/>
        <n v="22.4862264"/>
        <n v="39.327393600000001"/>
        <n v="9.0540000000000003"/>
        <n v="15.91056"/>
        <n v="30.292574399999999"/>
        <n v="5.3255663999999996"/>
        <n v="10.048500000000001"/>
        <n v="0.03"/>
        <n v="19.908345600000001"/>
        <n v="0.89180000000000004"/>
        <n v="55.961571599999999"/>
        <n v="53.2836"/>
        <n v="35.536549999999998"/>
        <n v="41.493870000000001"/>
        <n v="36.016754400000003"/>
        <n v="37.051977600000001"/>
        <n v="32.864990400000003"/>
        <n v="9.7588799999999996"/>
        <n v="20.469002400000001"/>
        <n v="31.143697199999998"/>
        <n v="22.594999999999999"/>
        <n v="3.6999999999999998E-2"/>
        <n v="1.1180000000000001"/>
        <n v="3.6789999999999998"/>
        <n v="63.771000000000001"/>
        <n v="79.340999999999994"/>
        <n v="0.11442529999999999"/>
        <n v="8.9854349999999999E-2"/>
        <n v="0.12608305"/>
        <n v="7.1739999999999998E-2"/>
        <n v="0.68870399999999998"/>
        <n v="0.54522400000000004"/>
        <n v="6.0978999999999998E-2"/>
        <n v="0.68152999999999997"/>
        <n v="0.71743586999999998"/>
        <n v="7.2457400000000005E-2"/>
        <n v="1.259037E-2"/>
        <n v="3.9199269999999999"/>
        <n v="103.968418"/>
        <n v="185.38738599999999"/>
        <n v="2.9383200000000002E-2"/>
        <n v="34.892000000000003"/>
        <n v="74.591999999999999"/>
        <n v="30.24"/>
        <n v="18.752400000000002"/>
        <n v="3.0270636"/>
        <n v="1.9602000000000001E-2"/>
        <n v="0.57776400000000006"/>
        <n v="76.319999999999993"/>
        <n v="18.939779999999999"/>
        <n v="0.35731079999999998"/>
        <n v="37.942185600000002"/>
        <n v="15.5405052"/>
        <n v="8.4432348000000008"/>
        <n v="73.53"/>
        <n v="0.2285712"/>
        <n v="30.385000000000002"/>
        <n v="61.779899999999998"/>
        <n v="144.1593"/>
        <n v="3.6000000000000002E-4"/>
        <n v="28.5632424"/>
        <n v="23.582116800000001"/>
        <n v="16.691360400000001"/>
        <n v="11.263680000000001"/>
        <n v="44.231999999999999"/>
        <n v="28.2561"/>
        <n v="15.3972"/>
        <n v="42.529251600000002"/>
        <n v="9.4463027999999998"/>
        <n v="9.9254628"/>
        <n v="111.4201836"/>
        <n v="28.196348400000002"/>
        <n v="0.09"/>
        <n v="2.1000000000000001E-2"/>
        <n v="1E-3"/>
        <n v="84.9666"/>
        <n v="81.045000000000002"/>
        <n v="10.688119199999999"/>
        <n v="79.700999999999993"/>
        <n v="3.9204000000000003E-2"/>
        <n v="88.768500000000003"/>
        <n v="1.7235535"/>
        <n v="1.1394899999999999"/>
        <n v="0.38320920000000003"/>
        <n v="33.552"/>
        <n v="8.2447199999999998E-2"/>
        <n v="33.252080399999997"/>
        <n v="0.86070599999999997"/>
        <n v="0.71679959999999998"/>
        <n v="138.319524"/>
        <n v="21.024999999999999"/>
        <n v="3.5999999999999999E-3"/>
        <n v="5.4396000000000004"/>
        <n v="16.7686992"/>
        <n v="6.4302875999999998"/>
        <n v="1.0507464"/>
        <n v="43.0580304"/>
        <n v="21.9528"/>
        <n v="1.9476"/>
        <n v="57.650399999999998"/>
        <n v="213.69890000000001"/>
        <n v="0.80549672000000005"/>
        <n v="3.1565599999999998"/>
        <n v="4.4909240000000003E-2"/>
        <n v="16.7364"/>
        <n v="1.4967372000000001"/>
        <n v="23.4486648"/>
        <n v="9.7104984000000005"/>
        <n v="5.0435999999999996"/>
        <n v="0.97279439999999995"/>
        <n v="3.0437310000000002"/>
        <n v="37.227797799999998"/>
        <n v="58.2215232"/>
        <n v="2.4890498000000001"/>
        <n v="40.564799999999998"/>
        <n v="9.4560443999999997"/>
        <n v="20.333553800000001"/>
        <n v="100.515"/>
        <n v="0.39026559999999999"/>
        <n v="4.3041599999999996E-3"/>
        <n v="24.230064599999999"/>
        <n v="51.112895399999999"/>
        <n v="59.455800000000004"/>
        <n v="12.510719999999999"/>
        <n v="8.1982295999999995"/>
        <n v="348.50749999999999"/>
        <n v="9.0210000000000008"/>
        <n v="3.1603968"/>
        <n v="169.30199999999999"/>
        <n v="5.8652747999999999"/>
        <n v="1.0476000000000001"/>
        <n v="5.8468100000000002E-2"/>
        <n v="101.39400000000001"/>
        <n v="0.73975999999999997"/>
        <n v="7.8184259999999997"/>
        <n v="7.3753811999999996"/>
        <n v="1.7935E-2"/>
        <n v="73.935500000000005"/>
        <n v="20.054984399999999"/>
        <n v="32.498571599999998"/>
        <n v="0.29260439999999999"/>
        <n v="7.3933200000000004E-2"/>
        <n v="5.8539491999999997"/>
        <n v="62.018906999999999"/>
        <n v="5.9379407999999998"/>
        <n v="20.399227199999999"/>
        <n v="1.3855248"/>
        <n v="5.3857188000000003"/>
        <n v="0.117018"/>
        <n v="69.593999999999994"/>
        <n v="9.7851599999999997E-2"/>
        <n v="461.26"/>
        <n v="148.00211999999999"/>
        <n v="16.9925"/>
        <n v="9.4960799999999998E-2"/>
        <n v="0.32990760000000002"/>
        <n v="115.19046642632"/>
        <n v="92.076952888799994"/>
        <n v="30.5244"/>
        <n v="66.010559999999998"/>
        <n v="0.1080477"/>
        <n v="21.315000000000001"/>
        <n v="4.0919999999999996"/>
        <n v="8.7500000000000008E-3"/>
        <n v="8.6016259999999997E-2"/>
        <n v="0.68999683000000001"/>
        <n v="3.5869999999999999E-3"/>
        <n v="1.7935E-3"/>
        <n v="2.597"/>
        <n v="357.9196"/>
        <n v="136.2636"/>
        <n v="4.2398135999999997"/>
        <n v="3.0869999999999999E-3"/>
        <n v="4.6331999999999998E-2"/>
        <n v="1.8295200000000001E-2"/>
        <n v="1.11276E-2"/>
        <n v="26.469352799999999"/>
        <n v="3.8875715999999998"/>
        <n v="8.01"/>
        <n v="0.22876920000000001"/>
        <n v="0.33479999999999999"/>
        <n v="76.376000000000005"/>
        <n v="0.13499639999999999"/>
        <n v="119.00908800000001"/>
        <n v="3.3264000000000002E-3"/>
        <n v="6.8903999999999997E-3"/>
        <n v="1.5617052"/>
        <n v="0.43698599999999999"/>
        <n v="1.2913200000000001E-4"/>
        <n v="12.0456"/>
        <n v="0.1214496"/>
        <n v="0.30168"/>
        <n v="8.9127500000000008"/>
        <n v="1.5219864000000001"/>
        <n v="7.0239599999999998"/>
        <n v="26.969723999999999"/>
        <n v="0.28624260000000001"/>
        <n v="0.57248520000000003"/>
        <n v="15.551712"/>
        <n v="22.9511304"/>
        <n v="4.3196472000000004"/>
        <n v="3.1868099999999999"/>
        <n v="37.739869200000001"/>
        <n v="44.199342000000001"/>
        <n v="2.5073129999999999"/>
        <n v="10.4939"/>
        <n v="9.2747399999999995"/>
        <n v="12.506869999999999"/>
        <n v="8.5353999999999992"/>
        <n v="16.704999999999998"/>
        <n v="3.4395479999999998"/>
        <n v="0.24391599999999999"/>
        <n v="0.14348"/>
        <n v="15.4839"/>
        <n v="7.7098699999999996"/>
        <n v="0.67901909999999999"/>
        <n v="9.2185900000000007"/>
        <n v="0.147067"/>
        <n v="17.911000000000001"/>
        <n v="76.213209599999999"/>
        <n v="16.542306"/>
        <n v="74.093896799999996"/>
        <n v="17.161200000000001"/>
        <n v="3.3065604"/>
        <n v="0.22869"/>
        <n v="28.565000000000001"/>
        <n v="32.889600000000002"/>
        <n v="86.947999999999993"/>
        <n v="4.1760000000000002"/>
        <n v="1.0761E-2"/>
        <n v="1.9285199999999999E-2"/>
        <n v="96.809527500000002"/>
        <n v="1.2814163999999999"/>
        <n v="278.49443770400001"/>
        <n v="0.6943068"/>
        <n v="6.7962312000000002"/>
        <n v="0.81480960000000002"/>
        <n v="18.402555599999999"/>
        <n v="19.105499999999999"/>
        <n v="7.4850000000000003"/>
        <n v="27.7698"/>
        <n v="1.57828E-2"/>
        <n v="1.5496668"/>
        <n v="1.8637344"/>
        <n v="1.8219563999999999"/>
        <n v="2.3377859999999999"/>
        <n v="0.82138319999999998"/>
        <n v="1.0166904000000001"/>
        <n v="13.50756"/>
        <n v="0.7900992"/>
        <n v="0.91634400000000005"/>
        <n v="2.9225591999999998"/>
        <n v="13.873661999999999"/>
        <n v="1.7801784"/>
        <n v="3.5152599999999999E-2"/>
        <n v="1.7438200500000001"/>
        <n v="57.055880999999999"/>
        <n v="0.40320719999999999"/>
        <n v="0.65211660000000005"/>
        <n v="64.844326800000005"/>
        <n v="3.3353495999999998"/>
        <n v="18.3614"/>
        <n v="30.514017599999999"/>
        <n v="9.9437975999999999"/>
        <n v="81.034351200000003"/>
        <n v="102.4299936"/>
        <n v="3.7974999999999999"/>
        <n v="16.7028"/>
        <n v="33.4056"/>
        <n v="150.074197"/>
        <n v="86.625554399999999"/>
        <n v="6.6379999999999999"/>
        <n v="25.434000000000001"/>
        <n v="23.865300000000001"/>
        <n v="86.648399999999995"/>
        <n v="79.862399999999994"/>
        <n v="0.57716999999999996"/>
        <n v="17.9343252"/>
        <n v="13.9402296"/>
        <n v="0.89951400000000004"/>
        <n v="87.826622400000005"/>
        <n v="24.48864"/>
        <n v="10.782"/>
        <n v="16.858799999999999"/>
        <n v="46.124499999999998"/>
        <n v="5.5239799999999999"/>
        <n v="16.837199999999999"/>
        <n v="30.087499999999999"/>
        <n v="2.0354400000000002E-2"/>
        <n v="7.7220395999999996"/>
        <n v="0.33648119999999998"/>
        <n v="0.47670479999999998"/>
        <n v="6.0215734999999997"/>
        <n v="6.4364708000000004"/>
        <n v="1.0761000000000001"/>
        <n v="15.5655324"/>
        <n v="4.1292"/>
        <n v="52.386839999999999"/>
        <n v="4.4120100000000002E-2"/>
        <n v="69.192896700000006"/>
        <n v="1.72176E-2"/>
        <n v="90.842796000000007"/>
        <n v="4.3043999999999998E-4"/>
        <n v="69.469499999999996"/>
        <n v="1237.3603000000001"/>
        <n v="2755.7386900000001"/>
        <n v="3.5301420000000001"/>
        <n v="1.80576E-2"/>
        <n v="0.45147959999999998"/>
        <n v="0.4699332"/>
        <n v="1.049796"/>
        <n v="0.2489652"/>
        <n v="0.1564992"/>
        <n v="0.29874240000000002"/>
        <n v="1.6941276000000001"/>
        <n v="133.36199999999999"/>
        <n v="1.3068000000000001E-3"/>
        <n v="3.5919180000000002"/>
        <n v="201.3905"/>
        <n v="0.1150776"/>
        <n v="0.1622016"/>
        <n v="43.223439599999999"/>
        <n v="2.376E-4"/>
        <n v="85.183999999999997"/>
        <n v="72.384760799999995"/>
        <n v="6.9516059999999999E-4"/>
        <n v="21.905999999999999"/>
        <n v="30.4359264"/>
        <n v="30.6770508"/>
        <n v="10.46016"/>
        <n v="0.13464000000000001"/>
        <n v="0.44028"/>
        <n v="14.96232"/>
        <n v="8.1902699999999999"/>
        <n v="0.97808039999999996"/>
        <n v="10.8627948"/>
        <n v="70.707899999999995"/>
        <n v="7.51464"/>
        <n v="1601.7967000000001"/>
        <n v="0.63672837000000004"/>
        <n v="3.9062430000000002E-2"/>
        <n v="3.0844839999999998"/>
        <n v="5.6174166100000003"/>
        <n v="7.885688"/>
        <n v="94.240951199999998"/>
        <n v="15.1808184"/>
        <n v="5.9807088000000004"/>
        <n v="0.73541160000000005"/>
        <n v="39.806870400000001"/>
        <n v="0.69479999999999997"/>
        <n v="7.0452000000000004"/>
        <n v="26.618400000000001"/>
        <n v="1659.7990252"/>
        <n v="2155.3354143000001"/>
        <n v="0.16564680000000001"/>
        <n v="0.41073120000000002"/>
        <n v="2.2510188360000001"/>
        <n v="8.7038170560000001"/>
        <n v="4.6348529039999997"/>
        <n v="3.7740776039999999"/>
        <n v="2.8800000000000002E-3"/>
        <n v="1.08E-3"/>
        <n v="7.2000000000000005E-4"/>
        <n v="5.364E-2"/>
        <n v="19.755400000000002"/>
        <n v="74.120740124999998"/>
        <n v="23.3817804"/>
        <n v="857.89784320000001"/>
        <n v="19.831165200000001"/>
        <n v="630.08915239999999"/>
        <n v="0.1460052"/>
        <n v="9.6737255999999991"/>
        <n v="0.37762560000000001"/>
        <n v="6.5367324"/>
        <n v="9.0525599999999997"/>
        <n v="7.9519175999999998"/>
        <n v="5.7618000000000003E-2"/>
        <n v="52.066951199999998"/>
        <n v="42.425935199999998"/>
        <n v="47.288933999999998"/>
        <n v="48.746253600000003"/>
        <n v="23.392800000000001"/>
        <n v="188.99195599999999"/>
        <n v="172.52846299999999"/>
        <n v="875.71404906999999"/>
        <n v="70.923439999999999"/>
        <n v="452.75638481999999"/>
        <n v="274.76204438000002"/>
        <n v="2.0161943999999998"/>
        <n v="17.602873200000001"/>
        <n v="2493.4683409999998"/>
        <n v="3439.4349127999999"/>
        <n v="0.11589597"/>
        <n v="14.105630700000001"/>
        <n v="13.3622809"/>
        <n v="8.2798791000000005"/>
        <n v="11.957022"/>
        <n v="8.6411160000000002"/>
        <n v="19.296604800000001"/>
        <n v="25.152771600000001"/>
        <n v="90.809373600000001"/>
        <n v="37.114919999999998"/>
        <n v="42.979820400000001"/>
        <n v="12.675564"/>
        <n v="5.0688E-3"/>
        <n v="2.234701E-3"/>
        <n v="19.645883999999999"/>
        <n v="46.702179999999998"/>
        <n v="52.422055"/>
        <n v="38.335324999999997"/>
        <n v="3.8530799999999997E-2"/>
        <n v="40.142440800000003"/>
        <n v="1.9525176"/>
        <n v="54.355435200000002"/>
        <n v="22.654"/>
        <n v="22.6404"/>
        <n v="11.3407272"/>
        <n v="20.559726000000001"/>
        <n v="3.2831999999999999"/>
        <n v="7.3872"/>
        <n v="40.539747599999998"/>
        <n v="28.787695200000002"/>
        <n v="13.9068"/>
        <n v="17.255875"/>
        <n v="90.991572000000005"/>
        <n v="24.668099999999999"/>
        <n v="1.3517999999999999"/>
        <n v="651.89200000000005"/>
        <n v="665.99300000000005"/>
        <n v="670.81"/>
        <n v="13.266"/>
        <n v="0.1697256"/>
        <n v="0.37532880000000002"/>
        <n v="0.22294800000000001"/>
        <n v="2.2913747999999998"/>
        <n v="56.635469999999998"/>
        <n v="50.881999999999998"/>
        <n v="8.7910000000000004"/>
        <n v="18.305852399999999"/>
        <n v="18.909990000000001"/>
        <n v="0.1682303"/>
        <n v="0.11586009999999999"/>
        <n v="15.9471972"/>
        <n v="67.967578799999998"/>
        <n v="18.144680399999999"/>
        <n v="15.138"/>
        <n v="0.3333528"/>
        <n v="100.6353"/>
        <n v="28.0929924"/>
        <n v="0.83879999999999999"/>
        <n v="0.88560000000000005"/>
        <n v="5.25"/>
        <n v="67.859200000000001"/>
        <n v="60.508800000000001"/>
        <n v="0.32241999999999998"/>
        <n v="0.17577999999999999"/>
        <n v="26.203240000000001"/>
        <n v="1.0709028"/>
        <n v="1.7639028000000001"/>
        <n v="0.79900919999999998"/>
        <n v="36.493200000000002"/>
        <n v="0.1987524"/>
        <n v="204.72839999999999"/>
        <n v="102.33278"/>
        <n v="3.1160052"/>
        <n v="14.341734000000001"/>
        <n v="37.924801199999997"/>
        <n v="10.450799999999999"/>
        <n v="0.3213936"/>
        <n v="0.2297988"/>
        <n v="0.1532124"/>
        <n v="154.7295"/>
        <n v="99.242500000000007"/>
        <n v="2.1225600000000001E-2"/>
        <n v="4.2372E-3"/>
        <n v="1.0454400000000001E-2"/>
        <n v="19.022400000000001"/>
        <n v="25.019557200000001"/>
        <n v="68.270399999999995"/>
        <n v="15.9279516"/>
        <n v="24.688800000000001"/>
        <n v="0.25524000000000002"/>
        <n v="12.274059599999999"/>
        <n v="47.698770000000003"/>
        <n v="17.375665999999999"/>
        <n v="23.85342"/>
        <n v="62.319048899999999"/>
        <n v="3.9353400000000001"/>
        <n v="19.203479999999999"/>
        <n v="80.668599999999998"/>
        <n v="4.1999999999999997E-3"/>
        <n v="2.52E-2"/>
        <n v="51.3752"/>
        <n v="0.31434479999999998"/>
        <n v="0.33679799999999999"/>
        <n v="5.3544347999999999"/>
        <n v="7.5401999999999996"/>
        <n v="37.808495999999998"/>
        <n v="16.865639999999999"/>
        <n v="4.6969164000000001"/>
        <n v="53.791854999999998"/>
        <n v="10.22076"/>
        <n v="12.117599999999999"/>
        <n v="25.34"/>
        <n v="34.857345600000002"/>
        <n v="49.397039999999997"/>
        <n v="20.3376096"/>
        <n v="71.668080000000003"/>
        <n v="45.265651200000001"/>
        <n v="3.4328447999999998"/>
        <n v="38.350065600000001"/>
        <n v="3.7812320000000001"/>
        <n v="12.019486000000001"/>
        <n v="5.3302199999999997"/>
        <n v="2.9155000000000002"/>
        <n v="0.51163199999999998"/>
        <n v="3.7817999999999997E-2"/>
        <n v="0.18655559999999999"/>
        <n v="3.6431999999999999E-2"/>
        <n v="9.3190709999999992"/>
        <n v="9.9108000000000001"/>
        <n v="2.7261199999999999E-2"/>
        <n v="73.556366400000002"/>
        <n v="2.1521999999999999E-4"/>
        <n v="99.818888400000006"/>
        <n v="18.487439999999999"/>
        <n v="21.956399999999999"/>
        <n v="2.04732E-2"/>
        <n v="9.8524799999999996E-2"/>
        <n v="0.14255999999999999"/>
        <n v="5.6826000000000002E-2"/>
        <n v="1.188E-4"/>
        <n v="1.4825843999999999"/>
        <n v="0.12901679999999999"/>
        <n v="2.0607047999999999"/>
        <n v="0.52022520000000005"/>
        <n v="0.64353959999999999"/>
        <n v="7.2334547999999996"/>
        <n v="5.7442571999999998"/>
        <n v="2.0919096000000001"/>
        <n v="9.2624399999999996E-2"/>
        <n v="0.16247880000000001"/>
        <n v="0.16544880000000001"/>
        <n v="17.3"/>
        <n v="128.8125"/>
        <n v="8.9675000000000005E-2"/>
        <n v="32.882399999999997"/>
        <n v="42.7415868"/>
        <n v="41.191009200000003"/>
        <n v="7.8609600000000004"/>
        <n v="49.575499999999998"/>
        <n v="1.84"/>
        <n v="10.401956999999999"/>
        <n v="37.164251"/>
        <n v="99.131679000000005"/>
        <n v="1.5940627999999999"/>
        <n v="5.7391999999999999E-3"/>
        <n v="0.77586809999999995"/>
        <n v="0.78842259999999997"/>
        <n v="0.13602600000000001"/>
        <n v="0.74321280000000001"/>
        <n v="1.4700564"/>
        <n v="0.55706491999999996"/>
        <n v="6.1660529999999998E-2"/>
        <n v="6.2561099999999994E-2"/>
        <n v="0.25919661999999999"/>
        <n v="0.13164290000000001"/>
        <n v="9.0320659999999997E-2"/>
        <n v="0.76496361999999996"/>
        <n v="8.8109999999999999"/>
        <n v="4.4848299200000001"/>
        <n v="6.5426880000000007E-2"/>
        <n v="12.120768"/>
        <n v="0.1974456"/>
        <n v="8.5221972000000008"/>
        <n v="3.1448735999999999"/>
        <n v="1.887144E-2"/>
        <n v="2.70474148"/>
        <n v="0.87860360000000004"/>
        <n v="0.37634803999999999"/>
        <n v="1.5779411999999999"/>
        <n v="0.12432542000000001"/>
        <n v="7.3892200000000002E-3"/>
        <n v="0.86858639999999998"/>
        <n v="1.2730212000000001"/>
        <n v="1.93698E-3"/>
        <n v="0.16414112"/>
        <n v="4.8320710000000003E-2"/>
        <n v="3.669501E-2"/>
        <n v="0.59562135000000005"/>
        <n v="1.9226320000000002E-2"/>
        <n v="2.1521999999999999E-2"/>
        <n v="7.1887300000000001E-2"/>
        <n v="0.55555456000000003"/>
        <n v="7.5829179999999996E-2"/>
        <n v="6.8515519999999996E-2"/>
        <n v="2.2060050000000001E-2"/>
        <n v="7.7649979399999998"/>
        <n v="7.6008530000000005E-2"/>
        <n v="6.9770843999999999"/>
        <n v="0.68081641999999998"/>
        <n v="0.12655317999999999"/>
        <n v="1.141866"/>
        <n v="0.96081479999999997"/>
        <n v="0.36508486000000001"/>
        <n v="2.2888800000000001E-2"/>
        <n v="0.14113439999999999"/>
        <n v="1.8414E-2"/>
        <n v="10.0253736"/>
        <n v="5.5803924"/>
        <n v="20.4815556"/>
        <n v="2.49444"/>
        <n v="21.752500000000001"/>
        <n v="2.6543799999999999E-2"/>
        <n v="991.50951190950002"/>
        <n v="16.701476249999999"/>
        <n v="2648.3450852421001"/>
        <n v="24.763024189999999"/>
        <n v="1.4348E-3"/>
        <n v="2.0445899999999999E-2"/>
        <n v="7.0305199999999998E-2"/>
        <n v="6.5642099999999995E-2"/>
        <n v="0.3726893"/>
        <n v="3.526021E-2"/>
        <n v="3.8380900000000002E-3"/>
        <n v="5.8859855999999997"/>
        <n v="0.96065639999999997"/>
        <n v="0.300564"/>
        <n v="0.63130319999999995"/>
        <n v="18.648864"/>
        <n v="7.4117499999999996"/>
        <n v="34.431606000000002"/>
        <n v="7.1351279999999999"/>
        <n v="7.4677284000000004"/>
        <n v="7.3931616"/>
        <n v="77.475495600000002"/>
        <n v="71.400781199999997"/>
        <n v="116.73381000000001"/>
        <n v="3.4775136"/>
        <n v="9.4148604000000002"/>
        <n v="0.41463971999999999"/>
        <n v="84.400750000000002"/>
        <n v="99.461775000000003"/>
        <n v="0.33570107999999999"/>
        <n v="53.093249999999998"/>
        <n v="0.73006559999999998"/>
        <n v="21.7577052"/>
        <n v="135.91432800000001"/>
        <n v="8.3358000000000002E-2"/>
        <n v="113.1714144"/>
        <n v="3.5869999999999999E-4"/>
        <n v="102.7203804"/>
        <n v="21.744"/>
        <n v="28.3536"/>
        <n v="21.1068"/>
        <n v="11.432005200000001"/>
        <n v="13.3770384"/>
        <n v="0.47436840000000002"/>
        <n v="56.673609999999996"/>
        <n v="0.56499999999999995"/>
        <n v="226.51900000000001"/>
        <n v="63.816600000000001"/>
        <n v="1.4518"/>
        <n v="5.3804999999999999E-3"/>
        <n v="1.5925"/>
        <n v="3.2724000000000002"/>
        <n v="61.27"/>
        <n v="142.93799999999999"/>
        <n v="78.531999999999996"/>
        <n v="105.705"/>
        <n v="0.52500000000000002"/>
        <n v="47.27"/>
        <n v="98.194000000000003"/>
        <n v="33.240794399999999"/>
        <n v="12.0299256"/>
        <n v="1.2266170000000001"/>
        <n v="5.6204999999999998"/>
        <n v="142.7235"/>
        <n v="118.4795"/>
        <n v="21.729600000000001"/>
        <n v="1.140666"/>
        <n v="29.732511599999999"/>
        <n v="0.19839599999999999"/>
        <n v="1.5804"/>
        <n v="61.631100000000004"/>
        <n v="0.88388999999999995"/>
        <n v="15.166760399999999"/>
        <n v="0.36602279999999998"/>
        <n v="4.0608000000000004"/>
        <n v="1.5843240000000001"/>
        <n v="4.4285867999999997"/>
        <n v="102.47644440000001"/>
        <n v="115.3373"/>
        <n v="379.79750000000001"/>
        <n v="0.32745239999999998"/>
        <n v="52.907263200000003"/>
        <n v="53.561574"/>
        <n v="52.277821199999998"/>
        <n v="2.2146138000000001E-3"/>
        <n v="17.576315999999998"/>
        <n v="26.709328800000002"/>
        <n v="50.992246799999997"/>
        <n v="0.43043999999999999"/>
        <n v="24.35183005"/>
        <n v="134.73740000000001"/>
        <n v="250.93260000000001"/>
        <n v="0.21869938999999999"/>
        <n v="1.40316266"/>
        <n v="0.82320000000000004"/>
        <n v="1.2004999999999999"/>
        <n v="4.6903823999999998"/>
        <n v="5.2766603999999999"/>
        <n v="9.0876059999999992"/>
        <n v="10.2602808"/>
        <n v="272.17750000000001"/>
        <n v="155.57499999999999"/>
        <n v="146.42250000000001"/>
        <n v="34.811488799999999"/>
        <n v="9.4581432000000003"/>
        <n v="0.43746119999999999"/>
        <n v="92.172300000000007"/>
        <n v="10.3157604"/>
        <n v="9.5396400000000006E-2"/>
        <n v="2.1866327999999999"/>
        <n v="0.32519520000000002"/>
        <n v="1.7042652"/>
        <n v="4.0571999999999999"/>
        <n v="20.861999999999998"/>
        <n v="0.13273199999999999"/>
        <n v="34.174799999999998"/>
        <n v="4.8441096000000003"/>
        <n v="16.554383999999999"/>
        <n v="24.158890800000002"/>
        <n v="0.29880000000000001"/>
        <n v="7.92"/>
        <n v="2.0195999999999999E-3"/>
        <n v="0.46031040000000001"/>
        <n v="0.481734"/>
        <n v="0.45318239999999999"/>
        <n v="0.54168839999999996"/>
        <n v="104.23439999999999"/>
        <n v="957.25639999999999"/>
        <n v="0.69389100000000004"/>
        <n v="7.6802022000000001"/>
        <n v="29.623651200000001"/>
        <n v="68.024681999999999"/>
        <n v="4.3886897999999999"/>
        <n v="83.361000000000004"/>
        <n v="3.5870000000000001E-10"/>
        <n v="0.1040292"/>
        <n v="0.70214759999999998"/>
        <n v="0.93614399999999998"/>
        <n v="3.1242816000000002"/>
        <n v="4.7044799999999998E-2"/>
        <n v="0.20390040000000001"/>
        <n v="0.18473400000000001"/>
        <n v="2.3720004000000001"/>
        <n v="4.0388039999999998"/>
        <n v="7.8913999999999998E-2"/>
        <n v="10.219334399999999"/>
        <n v="115.73"/>
        <n v="0.86510160000000003"/>
        <n v="1.6879896000000001"/>
        <n v="1.8603288"/>
        <n v="2.4642689999999998E-3"/>
        <n v="76.140246599999998"/>
        <n v="75.084847199999999"/>
        <n v="12.8268"/>
        <n v="20.820888"/>
        <n v="11.3195412"/>
        <n v="12.0726"/>
        <n v="10.207800000000001"/>
        <n v="11.9281536"/>
        <n v="0.35897400000000002"/>
        <n v="2.6928000000000001"/>
        <n v="4.1530104000000003"/>
        <n v="5.6825999999999999"/>
        <n v="71.28"/>
        <n v="1.0224"/>
        <n v="43.82"/>
        <n v="1.40976E-2"/>
        <n v="5.5466135999999997"/>
        <n v="42.692999999999998"/>
        <n v="8.2878444000000009"/>
        <n v="49.278239999999997"/>
        <n v="31.675000000000001"/>
        <n v="31.555418400000001"/>
        <n v="34.813904399999998"/>
        <n v="13.3344"/>
        <n v="17.269200000000001"/>
        <n v="0.7179084"/>
        <n v="0.24262919999999999"/>
        <n v="2.410464E-2"/>
        <n v="7.3695203999999999"/>
        <n v="3.4973249999999997E-2"/>
        <n v="0.32408545"/>
        <n v="122.53047840000001"/>
        <n v="7.4250899999999996E-3"/>
        <n v="3.6035604000000001"/>
        <n v="37.698526800000003"/>
        <n v="99.592732799999993"/>
        <n v="137.67213240000001"/>
        <n v="1.764804"/>
        <n v="9.9011087999999994"/>
        <n v="1.5495840000000001"/>
        <n v="1.1564000000000001"/>
        <n v="2.9159999999999998E-2"/>
        <n v="2.0419584"/>
        <n v="34.583500000000001"/>
        <n v="17.532"/>
        <n v="20.948725"/>
        <n v="0.28469"/>
        <n v="10.92112"/>
        <n v="1.22451"/>
        <n v="10.818324"/>
        <n v="8.2047240000000006"/>
        <n v="9.7978319999999997"/>
        <n v="87.942887999999996"/>
        <n v="59.022374399999997"/>
        <n v="50.274000000000001"/>
        <n v="619.27748320000001"/>
        <n v="6.4566000000000005E-4"/>
        <n v="182.9914416"/>
        <n v="12.978"/>
        <n v="16.779599999999999"/>
        <n v="38.954163600000001"/>
        <n v="0.60591912000000003"/>
        <n v="4.9562568000000002"/>
        <n v="12.281266799999999"/>
        <n v="5.0835999999999997"/>
        <n v="7.1509999999999998"/>
        <n v="2.5832999999999999"/>
        <n v="386.07159999999999"/>
        <n v="41.65202"/>
        <n v="67.701599999999999"/>
        <n v="1.2055032000000001"/>
        <n v="7.3085364000000004"/>
        <n v="22.46265"/>
        <n v="11.1864852"/>
        <n v="77.147999999999996"/>
        <n v="121.5245"/>
        <n v="10.3734576"/>
        <n v="1.607958"/>
        <n v="0.60587999999999997"/>
        <n v="5.0893920000000001"/>
        <n v="30.063528000000002"/>
        <n v="0.2344716"/>
        <n v="5.9400000000000002E-4"/>
        <n v="36.612499999999997"/>
        <n v="111.1317554"/>
        <n v="4.3314800000000001E-2"/>
        <n v="0.67323960000000005"/>
        <n v="4.9322591999999998"/>
        <n v="23.36598"/>
        <n v="6.3827999999999996"/>
        <n v="48.994189200000001"/>
        <n v="21.0547656"/>
        <n v="1.9190449999999999E-4"/>
        <n v="21.974399999999999"/>
        <n v="8.0244"/>
        <n v="53.896500000000003"/>
        <n v="5.5044000000000003E-2"/>
        <n v="26.935199999999998"/>
        <n v="17.836315200000001"/>
        <n v="0.2016"/>
        <n v="46.851433200000002"/>
        <n v="26.285331599999999"/>
        <n v="8.8959600000000005"/>
        <n v="3.9823200000000001"/>
        <n v="1.0902276"/>
        <n v="1.07712E-2"/>
        <n v="42.737666400000002"/>
        <n v="47.330197200000001"/>
        <n v="188.76025079999999"/>
        <n v="3.70458"/>
        <n v="1.0506671999999999"/>
        <n v="24.671354399999998"/>
        <n v="35.228001599999999"/>
        <n v="24.08"/>
        <n v="7.1496000000000004"/>
        <n v="13.1472"/>
        <n v="12.3597"/>
        <n v="38.920499999999997"/>
        <n v="0.376635"/>
        <n v="35.237699999999997"/>
        <n v="81.375"/>
        <n v="0.55164999999999997"/>
        <n v="7.5060000000000002"/>
        <n v="41.034999999999997"/>
        <n v="71.960288399999996"/>
        <n v="8.1536399999999995E-2"/>
        <n v="2.5344E-3"/>
        <n v="85.233599999999996"/>
        <n v="114.27119999999999"/>
        <n v="1.5630516000000001"/>
        <n v="159.761"/>
        <n v="1.6570224"/>
        <n v="956.8765065"/>
        <n v="1501.9024300000001"/>
        <n v="26.086378518"/>
        <n v="1.04782"/>
        <n v="206.88625462799999"/>
        <n v="3.0959999999999998E-3"/>
        <n v="0.27345599999999998"/>
        <n v="33.827759999999998"/>
        <n v="0.10209600000000001"/>
        <n v="14.019983999999999"/>
        <n v="51.196680000000001"/>
        <n v="0.36359999999999998"/>
        <n v="8.4940812000000001"/>
        <n v="8.4941207999999992"/>
        <n v="13.076019000000001"/>
        <n v="189.47283400000001"/>
        <n v="1.9902960000000001"/>
        <n v="0.73747079999999998"/>
        <n v="0.46141919999999997"/>
        <n v="0.98209999999999997"/>
        <n v="52.935600000000001"/>
        <n v="2.1265200000000001E-2"/>
        <n v="35.032536"/>
        <n v="2.1459636"/>
        <n v="12.1752"/>
        <n v="3.206016"/>
        <n v="1.5131952"/>
        <n v="1.0374011999999999"/>
        <n v="76.794181199999997"/>
        <n v="19.162800000000001"/>
        <n v="43.851599999999998"/>
        <n v="12.739399199999999"/>
        <n v="17.37"/>
        <n v="0.43891056000000001"/>
        <n v="5.0474714399999998"/>
        <n v="3.6360359999999998"/>
        <n v="5.8820309999999996"/>
        <n v="0.22636800000000001"/>
        <n v="4.6630999999999999E-2"/>
        <n v="1.4348E-2"/>
        <n v="7.1739999999999998E-3"/>
        <n v="0.41846"/>
        <n v="330.71730000000002"/>
        <n v="351.77249999999998"/>
        <n v="18.154"/>
        <n v="103.994"/>
        <n v="127.7885"/>
        <n v="618.74033799999995"/>
        <n v="630.511214"/>
        <n v="1309.6414480000001"/>
        <n v="31.534497595000001"/>
        <n v="0.44798042999999999"/>
        <n v="17.171650530000001"/>
        <n v="1.33899123"/>
        <n v="5.7033300000000004E-3"/>
        <n v="35.420010849999997"/>
        <n v="0.98219234"/>
        <n v="3.5762389999999998E-2"/>
        <n v="1.61415E-2"/>
        <n v="122.699"/>
        <n v="2.6579950000000001"/>
        <n v="121.27800000000001"/>
        <n v="127.28100000000001"/>
        <n v="4.94213273"/>
        <n v="6.19030112"/>
        <n v="2.9842763899999998"/>
        <n v="4.9885485100000002"/>
        <n v="93.473712000000006"/>
        <n v="35.350524"/>
        <n v="4.56534"/>
        <n v="38.664000000000001"/>
        <n v="9.7127999999999997"/>
        <n v="5.8032000000000004"/>
        <n v="10.465"/>
        <n v="4.9104000000000001"/>
        <n v="0.19407959999999999"/>
        <n v="85.827600000000004"/>
        <n v="0.63131199999999998"/>
        <n v="5.18"/>
        <n v="2.3494283999999999"/>
        <n v="7.2215999999999996"/>
        <n v="20.475694799999999"/>
        <n v="12.5928"/>
        <n v="68.976500000000001"/>
        <n v="2.4032899999999999E-2"/>
        <n v="37.724860800000002"/>
        <n v="3.5566344000000001"/>
        <n v="8.0136000000000003"/>
        <n v="0.62413799999999997"/>
        <n v="52.311599999999999"/>
        <n v="0.5655"/>
        <n v="8.9674999999999998E-3"/>
        <n v="37.642000000000003"/>
        <n v="23.324400000000001"/>
        <n v="22.268000000000001"/>
        <n v="1.328184"/>
        <n v="1.3692888000000001"/>
        <n v="15.8775"/>
        <n v="209.59379999999999"/>
        <n v="5.9305000000000003"/>
        <n v="66.177999999999997"/>
        <n v="4.3163999999999998"/>
        <n v="20.750399999999999"/>
        <n v="0.754"/>
        <n v="37.6614"/>
        <n v="8.0903196000000008"/>
        <n v="5.9668488000000002"/>
        <n v="6.7584065000000004"/>
        <n v="68.575169000000002"/>
        <n v="9.702"/>
        <n v="92.331348000000006"/>
        <n v="1.4461272000000001"/>
        <n v="4.2102000000000001E-2"/>
        <n v="13.560499999999999"/>
        <n v="114.81133680000001"/>
        <n v="49.820399999999999"/>
        <n v="0.31941360000000002"/>
        <n v="0.246114"/>
        <n v="29.248000000000001"/>
        <n v="11.274900000000001"/>
        <n v="2.3292449999999999E-2"/>
        <n v="21.032106750000001"/>
        <n v="1.57828E-3"/>
        <n v="57.296622149999997"/>
        <n v="26.187000000000001"/>
        <n v="22.217700000000001"/>
        <n v="0.64903999999999995"/>
        <n v="0.88814119999999996"/>
        <n v="22.533899999999999"/>
        <n v="45.776499999999999"/>
        <n v="0.1190884"/>
        <n v="1.9075"/>
        <n v="1.1126874"/>
        <n v="11.996225000000001"/>
        <n v="10.6671"/>
        <n v="6.1045249999999998"/>
        <n v="0.12383"/>
        <n v="11.4018"/>
        <n v="15.3078"/>
        <n v="5.4255250000000004"/>
        <n v="8.2501000000000005E-2"/>
        <n v="17.604900000000001"/>
        <n v="2.79786"/>
        <n v="14.1639"/>
        <n v="4.91"/>
        <n v="0.24606819999999999"/>
        <n v="10.862399999999999"/>
        <n v="0.34435199999999999"/>
        <n v="1.0522908"/>
        <n v="12.6554868"/>
        <n v="1.3270356000000001"/>
        <n v="1.004256"/>
        <n v="28.734999999999999"/>
        <n v="0.51729480000000005"/>
        <n v="0.58144680000000004"/>
        <n v="21.3325"/>
        <n v="7.9873200000000005E-2"/>
        <n v="0.1604988"/>
        <n v="9.2826160000000009"/>
        <n v="0.93635999999999997"/>
        <n v="0.50224999999999997"/>
        <n v="81.842072999999999"/>
        <n v="529.00390000000004"/>
        <n v="47.617750000000001"/>
        <n v="38.332999999999998"/>
        <n v="47.884"/>
        <n v="46.945439999999998"/>
        <n v="94.208597999999995"/>
        <n v="104.2454556"/>
        <n v="68.447332799999998"/>
        <n v="1322.2192895999999"/>
        <n v="255.79334879999999"/>
        <n v="6.9087170000000002"/>
        <n v="8.2525607999999995"/>
        <n v="6.5768399999999998"/>
        <n v="1.7766"/>
        <n v="4.5312669100000003"/>
        <n v="1.32046299"/>
        <n v="3.5356096099999998"/>
        <n v="1.2489933200000001"/>
        <n v="2.5787696499999999"/>
        <n v="6.4565999999999998E-3"/>
        <n v="0.25858682999999999"/>
        <n v="0.34044216999999999"/>
        <n v="0.18290113"/>
        <n v="1.2579731999999999"/>
        <n v="15.574797"/>
        <n v="2.0179210699999999"/>
        <n v="2.0178814699999998"/>
        <n v="1.2545675999999999"/>
        <n v="0.14426913999999999"/>
        <n v="0.10405887"/>
        <n v="4.7707100000000001E-3"/>
        <n v="0.14168649999999999"/>
        <n v="0.4375"/>
        <n v="0.97475000000000001"/>
        <n v="0.71399999999999997"/>
        <n v="0.53100000000000003"/>
        <n v="30.1047516"/>
        <n v="1.2011868000000001"/>
        <n v="22.435340400000001"/>
        <n v="134.08425360000001"/>
        <n v="3.8879999999999998E-2"/>
        <n v="5.9974596"/>
        <n v="4.6331999999999996E-3"/>
        <n v="1.0616364"/>
        <n v="1.5157296"/>
        <n v="0.91040399999999999"/>
        <n v="54.798598800000001"/>
        <n v="1.1078694"/>
        <n v="46.576688400000002"/>
        <n v="1.2258576000000001"/>
        <n v="12.935617199999999"/>
        <n v="4.4412479999999999"/>
        <n v="2.2176000000000001E-2"/>
        <n v="1.882188"/>
        <n v="0.21479039999999999"/>
        <n v="34.416600000000003"/>
        <n v="19.914879599999999"/>
        <n v="49.594960800000003"/>
        <n v="0.1299276"/>
        <n v="0.47650680000000001"/>
        <n v="10.885"/>
        <n v="1.9743767999999999"/>
        <n v="2.7931859999999999"/>
        <n v="0.62401680000000004"/>
        <n v="7.6467599999999997E-2"/>
        <n v="11.054399999999999"/>
        <n v="0.73030320000000004"/>
        <n v="0.51832440000000002"/>
        <n v="9.8454999999999995"/>
        <n v="7.5095999999999998"/>
        <n v="21.756"/>
        <n v="22.61"/>
        <n v="10.7155"/>
        <n v="94.467500000000001"/>
        <n v="18.446400000000001"/>
        <n v="1.3572"/>
        <n v="23.76"/>
        <n v="10.8"/>
        <n v="6.7638100000000003"/>
        <n v="78.761700000000005"/>
        <n v="5.3804999999999999E-2"/>
        <n v="35.264000000000003"/>
        <n v="17.419702399999998"/>
        <n v="8.0704799999999993E-2"/>
        <n v="17.045424000000001"/>
        <n v="0.66173579999999999"/>
        <n v="4.9582800000000002"/>
        <n v="18.649342799999999"/>
        <n v="0.68715899999999996"/>
        <n v="5.0897880000000004"/>
        <n v="0.49155480000000001"/>
        <n v="1.91664E-2"/>
        <n v="25.780999999999999"/>
        <n v="0.11088000000000001"/>
        <n v="8.1180000000000002E-2"/>
        <n v="17.535"/>
        <n v="9.7634196000000006"/>
        <n v="0.72357119999999997"/>
        <n v="1.1559636"/>
        <n v="14.612500000000001"/>
        <n v="0.77449679999999999"/>
        <n v="0.32163120000000001"/>
        <n v="17.324999999999999"/>
        <n v="14.8911444"/>
        <n v="2.1605759999999998"/>
        <n v="0.43651079999999998"/>
        <n v="2.4978492000000001"/>
        <n v="30.905999999999999"/>
        <n v="14.749000000000001"/>
        <n v="0.12559999999999999"/>
        <n v="132.20352"/>
        <n v="28.090800000000002"/>
        <n v="102.399"/>
        <n v="19.097999999999999"/>
        <n v="0.104148"/>
        <n v="4.4035199999999997E-2"/>
        <n v="7.1532"/>
        <n v="22.434999999999999"/>
        <n v="263.28575000000001"/>
        <n v="63.115200000000002"/>
        <n v="98.025105999999994"/>
        <n v="21.520074999999999"/>
        <n v="125.717825"/>
        <n v="319.83452499999999"/>
        <n v="443.93025599999999"/>
        <n v="248.857482"/>
        <n v="199.31699699999999"/>
        <n v="66.438998999999995"/>
        <n v="1148.7370827"/>
        <n v="2.3760000000000001E-3"/>
        <n v="7.3761336000000002"/>
        <n v="0.80603999999999998"/>
        <n v="12.0992256"/>
        <n v="11.798819999999999"/>
        <n v="106.15532399999999"/>
        <n v="19.339200000000002"/>
        <n v="1.265814"/>
        <n v="1.2984047999999999"/>
        <n v="1.3345596"/>
        <n v="0.1656"/>
        <n v="30.391999999999999"/>
        <n v="3.31848E-2"/>
        <n v="2.0750399999999999E-2"/>
        <n v="12.426500000000001"/>
        <n v="6.5339999999999995E-2"/>
        <n v="1.1688731999999999"/>
        <n v="3.5080847999999998"/>
        <n v="23.922499999999999"/>
        <n v="7"/>
        <n v="0.14403311999999999"/>
        <n v="0.6145524"/>
        <n v="18.412614000000001"/>
        <n v="4.8070919999999999"/>
        <n v="19.669830000000001"/>
        <n v="0.1989504"/>
        <n v="4.1808095999999999"/>
        <n v="167.05038239999999"/>
        <n v="83.135249999999999"/>
        <n v="11.0375496"/>
        <n v="6.0984000000000003E-3"/>
        <n v="2.1157488"/>
        <n v="120.2788224"/>
        <n v="7.6409783999999998"/>
        <n v="10.0606176"/>
        <n v="30.9529836"/>
        <n v="31.327282799999999"/>
        <n v="21.0458952"/>
        <n v="8.1972000000000003E-2"/>
        <n v="0.43017480000000002"/>
        <n v="0.90798840000000003"/>
        <n v="109.5245"/>
        <n v="5.8303079999999996"/>
        <n v="4.9104000000000002E-2"/>
        <n v="0.8666064"/>
        <n v="16.2225"/>
        <n v="1.0291248"/>
        <n v="20.552399999999999"/>
        <n v="2.8907999999999998E-3"/>
        <n v="0.66809160000000001"/>
        <n v="10.6225"/>
        <n v="1.128196"/>
        <n v="49.726644"/>
        <n v="29.122623000000001"/>
        <n v="1.3420799999999999"/>
        <n v="1.82016"/>
        <n v="0.57391999999999999"/>
        <n v="101.38590000000001"/>
        <n v="1.9916423999999999"/>
        <n v="771.75526019999995"/>
        <n v="0.26836919999999997"/>
        <n v="17.565451199999998"/>
        <n v="5.4574999999999996"/>
        <n v="2.1143000000000001"/>
        <n v="1.2843072"/>
        <n v="1.410111648"/>
        <n v="1.376324136"/>
        <n v="10.408662"/>
        <n v="7.4773800000000001"/>
        <n v="14.551851600000001"/>
        <n v="15.94098"/>
        <n v="7.07256E-2"/>
        <n v="1.5628932"/>
        <n v="52.273504799999998"/>
        <n v="100.998018"/>
        <n v="142.3317456"/>
        <n v="0.45175680000000001"/>
        <n v="0.15519240000000001"/>
        <n v="0.98841599999999996"/>
        <n v="25.529724000000002"/>
        <n v="1.0488852"/>
        <n v="0.30492000000000002"/>
        <n v="0.2137212"/>
        <n v="1.27908E-2"/>
        <n v="7.3531458000000001"/>
        <n v="6.0752926079999998"/>
        <n v="60.1281648"/>
        <n v="0.21285000000000001"/>
        <n v="0.32804640000000002"/>
        <n v="0.29890080000000002"/>
        <n v="0.38134800000000002"/>
        <n v="9.7141967999999999"/>
        <n v="0.96461640000000004"/>
        <n v="36.914367599999999"/>
        <n v="2.9479823999999999"/>
        <n v="26.9714016"/>
        <n v="5.4317029999999997"/>
        <n v="12.68674"/>
        <n v="0.12343320000000001"/>
        <n v="14.141400000000001"/>
        <n v="9.7534800000000005E-2"/>
        <n v="13.026552000000001"/>
        <n v="51.522728399999998"/>
        <n v="48.324117600000001"/>
        <n v="1.8387468"/>
        <n v="0.94240080000000004"/>
        <n v="10.9348668"/>
        <n v="7.2065000000000001"/>
        <n v="7.2539999999999996"/>
        <n v="7.3956400000000002"/>
        <n v="2.664803"/>
        <n v="69.51773"/>
        <n v="8.1468000000000007"/>
        <n v="4.5936000000000003"/>
        <n v="11.807831999999999"/>
        <n v="1.8047304"/>
        <n v="30.167676"/>
        <n v="0.1908"/>
        <n v="0.20239560000000001"/>
        <n v="9.1080000000000002E-4"/>
        <n v="6.84"/>
        <n v="9.2796660000000006"/>
        <n v="2.5472304000000001"/>
        <n v="2.5286580000000001"/>
        <n v="3.4337879999999998"/>
        <n v="7.0179732000000001"/>
        <n v="1.6452"/>
        <n v="9.3600000000000003E-3"/>
        <n v="37.279756800000001"/>
        <n v="2.8287863999999998"/>
        <n v="9.6887735999999993"/>
        <n v="0.44407999999999997"/>
        <n v="0.37635839999999998"/>
        <n v="0.2094048"/>
        <n v="6.2567999999999999E-3"/>
        <n v="0.63225359999999997"/>
        <n v="0.3343428"/>
        <n v="6.5735999999999998E-3"/>
        <n v="3.8064900000000002"/>
        <n v="59.974800000000002"/>
        <n v="1.001144"/>
        <n v="8.6446800000000004E-2"/>
        <n v="1.7683776"/>
        <n v="4.9644000000000004"/>
        <n v="27.027999999999999"/>
        <n v="0.1563012"/>
        <n v="12.3473592"/>
        <n v="0.20275199999999999"/>
        <n v="8.5777163999999999"/>
        <n v="225.33003640000001"/>
        <n v="186.87960000000001"/>
        <n v="1886.8861128999999"/>
        <n v="1.8882863999999999"/>
        <n v="4.752E-4"/>
        <n v="35.7804"/>
        <n v="12.1716"/>
        <n v="6.3834999999999997"/>
        <n v="15.618885000000001"/>
        <n v="7.2206309999999996E-2"/>
        <n v="3.4729200000000002E-2"/>
        <n v="3.7026395999999999"/>
        <n v="40.667695199999997"/>
        <n v="3.8982635999999999"/>
        <n v="3.9916404000000001"/>
        <n v="13.0068"/>
        <n v="18.414000000000001"/>
        <n v="0.60049439999999998"/>
        <n v="0.86118119999999998"/>
        <n v="26.998999999999999"/>
        <n v="5.2919999999999998"/>
        <n v="2.5559999999999999E-2"/>
        <n v="18.341999999999999"/>
        <n v="4.5379224000000002"/>
        <n v="3.4418736000000001"/>
        <n v="25.838999999999999"/>
        <n v="9.9000000000000008E-3"/>
        <n v="10.902597999999999"/>
        <n v="78.736125599999994"/>
        <n v="636.2622768"/>
        <n v="11.1974544"/>
        <n v="16.052285399999999"/>
        <n v="3.5797889999999999"/>
        <n v="0.21257280000000001"/>
        <n v="2.8008000000000002"/>
        <n v="2.0663999999999998"/>
        <n v="0.93672"/>
        <n v="6.2056990000000001"/>
        <n v="34.540894000000002"/>
        <n v="66.263999999999996"/>
        <n v="24.888376999999998"/>
        <n v="1.5523199999999999E-2"/>
        <n v="33.398992999999997"/>
        <n v="1.7370935999999999"/>
        <n v="38.805703200000004"/>
        <n v="7.3759752000000001"/>
        <n v="29.624919999999999"/>
        <n v="123.482285"/>
        <n v="52.941913200000002"/>
        <n v="9.3600000000000003E-2"/>
        <n v="1.6920000000000001E-2"/>
        <n v="1.2718799999999999"/>
        <n v="0.15336"/>
        <n v="0.16955999999999999"/>
        <n v="0.80135999999999996"/>
        <n v="2.8080000000000001E-2"/>
        <n v="4.903899"/>
        <n v="2.0812010000000001"/>
        <n v="4.2029969999999999"/>
        <n v="1.304997"/>
        <n v="2.3368000000000002"/>
        <n v="3.0498919999999998"/>
        <n v="14.6936988"/>
        <n v="1.2023999999999999"/>
        <n v="6.1920000000000003E-2"/>
        <n v="11.571"/>
        <n v="8.4185979999999994"/>
        <n v="22.639122"/>
        <n v="1.9369799999999999E-4"/>
        <n v="4.9366152000000003"/>
        <n v="6.7597199999999996E-2"/>
        <n v="60.058799999999998"/>
        <n v="2.4037199999999999"/>
        <n v="1.5879600000000001E-2"/>
        <n v="2667.1919610999998"/>
        <n v="481.92705000000001"/>
        <n v="466.2553896"/>
        <n v="207.10458"/>
        <n v="205.13141999999999"/>
        <n v="145.8191592"/>
        <n v="75.829139999999995"/>
        <n v="13.729689"/>
        <n v="1.8584931"/>
        <n v="6.5758431000000002"/>
        <n v="2.0510028"/>
        <n v="0.25225199999999998"/>
        <n v="3.7907099999999998"/>
        <n v="11.855646"/>
        <n v="11.971080000000001"/>
        <n v="0.44478800000000002"/>
        <n v="88.924000000000007"/>
        <n v="2.5200000000000001E-3"/>
        <n v="21.534808000000002"/>
        <n v="22.214205"/>
        <n v="36.207500000000003"/>
        <n v="12.7028056"/>
        <n v="0.90900000000000003"/>
        <n v="0.36"/>
        <n v="8.6750000000000007"/>
        <n v="4.643999"/>
        <n v="37.127910999999997"/>
        <n v="14.279904"/>
        <n v="93.678156000000001"/>
        <n v="8.6719679999999997"/>
        <n v="12.879011"/>
        <n v="10.566000000000001"/>
        <n v="6.1682090000000001"/>
        <n v="27.943895999999999"/>
        <n v="25.319894999999999"/>
        <n v="23.189405000000001"/>
        <n v="26.708796"/>
        <n v="560.77210000000002"/>
        <n v="558.22569999999996"/>
        <n v="1204.8593000000001"/>
        <n v="831.80489999999998"/>
        <n v="685.93179999999995"/>
        <n v="2384.7319000000002"/>
        <n v="2.4771000000000001"/>
        <n v="35.510389199999999"/>
        <n v="57.101399999999998"/>
        <n v="5.5440000000000003E-2"/>
        <n v="46.832682599999998"/>
        <n v="2.7324000000000002"/>
        <n v="0.16335"/>
        <n v="124.2504"/>
        <n v="80.067599999999999"/>
        <n v="298.10879999999997"/>
        <n v="80.319599999999994"/>
        <n v="0.51700000000000002"/>
        <n v="10.77093599"/>
        <n v="3.7950460000000001"/>
        <n v="6.1529963199999997"/>
        <n v="4.0043115800000004"/>
        <n v="4.2843128000000004"/>
        <n v="5.8909301000000003"/>
        <n v="51.688712893999998"/>
        <n v="5.9801746600000003"/>
        <n v="13.596756655"/>
        <n v="40.302002999999999"/>
        <n v="7.1369920000000002"/>
        <n v="23.513968999999999"/>
        <n v="1.3049999999999999"/>
        <n v="0.13917560000000001"/>
        <n v="0.1452735"/>
        <n v="0.1528062"/>
        <n v="9.4696799999999994E-3"/>
        <n v="1.8975229999999999E-2"/>
        <n v="2.0696989999999998E-2"/>
        <n v="1.8114350000000001E-2"/>
        <n v="0.87119999999999997"/>
        <n v="3.6766750000000001E-2"/>
        <n v="3.7771109999999997E-2"/>
        <n v="3.378954E-2"/>
        <n v="4.2721170000000003E-2"/>
        <n v="3.1780820000000001E-2"/>
        <n v="2.880361E-2"/>
        <n v="3.0812329999999999E-2"/>
        <n v="0.84782332000000005"/>
        <n v="6.2234449999999997E-2"/>
        <n v="5.8755059999999998E-2"/>
        <n v="5.1688669999999999E-2"/>
        <n v="5.0504960000000002E-2"/>
        <n v="4.462228E-2"/>
        <n v="5.4020220000000001E-2"/>
        <n v="3.8739599999999999E-2"/>
        <n v="2.701011E-2"/>
        <n v="2.5126810000000002"/>
        <n v="40.756662400000003"/>
        <n v="1.8900155000000001"/>
        <n v="2.120514"/>
        <n v="8.6040000000000005E-2"/>
        <n v="9.8859999999999992"/>
        <n v="12.316000000000001"/>
        <n v="0.35870000000000002"/>
        <n v="0.41017680000000001"/>
        <n v="15.2858079"/>
        <n v="49.2931296"/>
        <n v="11.398622400000001"/>
        <n v="34.679519999999997"/>
        <n v="5.1314594759999999"/>
        <n v="1.237104792"/>
        <n v="7.5141728639999998"/>
        <n v="9.086814E-2"/>
        <n v="0.70575317999999998"/>
        <n v="3.2683068000000003E-2"/>
        <n v="4.8612548159999998"/>
        <n v="10.199730024000001"/>
        <n v="0.14213667599999999"/>
        <n v="0.13950763199999999"/>
        <n v="0.25494202799999999"/>
        <n v="0.24721052399999999"/>
        <n v="3.9695111280000002"/>
        <n v="9.6100658279999998"/>
        <n v="2.6491025879999999"/>
        <n v="2.2406274000000002"/>
        <n v="0.18107999999999999"/>
        <n v="0.110466576"/>
        <n v="0.11274318"/>
        <n v="2.5754283720000002"/>
        <n v="3.1353696E-2"/>
        <n v="0.24549584399999999"/>
        <n v="1.382946048"/>
        <n v="2.019964716"/>
        <n v="1.505872764"/>
        <n v="1.8101437199999999"/>
        <n v="5.0807104919999997"/>
        <n v="1.9169385839999999"/>
        <n v="3.1568724000000001"/>
        <n v="23.687999999999999"/>
        <n v="2.1428102519999999"/>
        <n v="7.4077613280000003"/>
        <n v="2.0484565199999998"/>
        <n v="2.6491782239999999"/>
        <n v="7.2934884000000005E-2"/>
        <n v="16.040970000000002"/>
        <n v="4.7809127519999999"/>
        <n v="1.9158412680000001"/>
        <n v="14.9768784"/>
        <n v="0.19716839999999999"/>
        <n v="32.785451999999999"/>
        <n v="0.18097833599999999"/>
        <n v="1.5062009999999999"/>
        <n v="39.450000000000003"/>
        <n v="0.1240416"/>
        <n v="117.415966"/>
        <n v="429.1051248"/>
        <n v="66.034663199999997"/>
        <n v="15.2547912"/>
        <n v="14.180400000000001"/>
        <n v="18.543600000000001"/>
        <n v="5.2011500000000002E-2"/>
        <n v="8.6805400000000005E-2"/>
        <n v="23.751225999999999"/>
        <n v="33.531700000000001"/>
        <n v="106.996"/>
        <n v="6.2629000000000001"/>
        <n v="28.897590999999998"/>
        <n v="1.2751200000000001E-2"/>
        <n v="12.036935"/>
        <n v="5.71032E-2"/>
        <n v="4.5719999999999997E-2"/>
        <n v="2.3913251999999998"/>
        <n v="11.796010000000001"/>
        <n v="58.948084799999997"/>
        <n v="2.5108999999999999E-3"/>
        <n v="65.707527600000006"/>
        <n v="63.014648399999999"/>
        <n v="77.241780000000006"/>
        <n v="149.91514559999999"/>
        <n v="164.140614"/>
        <n v="4.6630999999999999E-3"/>
        <n v="21.4552008"/>
        <n v="2.6455571999999998"/>
        <n v="858.45105720000004"/>
        <n v="541.38886560000003"/>
        <n v="9.5799132"/>
        <n v="72.816624000000004"/>
        <n v="8.4169008000000005"/>
        <n v="10.428739200000001"/>
        <n v="24.793639200000001"/>
        <n v="200.54519999999999"/>
        <n v="21.607700399999999"/>
        <n v="96.033247200000005"/>
        <n v="26.516595599999999"/>
        <n v="1.0589999999999999"/>
        <n v="71.214066000000003"/>
        <n v="0.41199999999999998"/>
        <n v="76.475401199999993"/>
        <n v="1.0840000000000001"/>
        <n v="83.911318800000004"/>
        <n v="4.0716000000000001"/>
        <n v="168.617860173"/>
        <n v="1.9688000000000001"/>
        <n v="1.45"/>
        <n v="196.25749999999999"/>
        <n v="2.73"/>
        <n v="24.548500000000001"/>
        <n v="36.160499999999999"/>
        <n v="80.333399999999997"/>
        <n v="81.263400000000004"/>
        <n v="0.84552000000000005"/>
        <n v="64.597499999999997"/>
        <n v="1.3474999999999999"/>
        <n v="7.8479999999999999"/>
        <n v="10.763999999999999"/>
        <n v="112"/>
        <n v="7.6935919999999998"/>
        <n v="2.8337299999999999E-2"/>
        <n v="3.0851787000000002"/>
        <n v="0.13408206"/>
        <n v="1.13309931"/>
        <n v="1.8236988000000001"/>
        <n v="1.0886039999999999"/>
        <n v="0.30059999999999998"/>
        <n v="0.25162804999999999"/>
        <n v="5.6192400000000003E-2"/>
        <n v="1.9706543999999999"/>
        <n v="5.7697199999999997E-2"/>
        <n v="491.83791247099998"/>
        <n v="81.867599999999996"/>
        <n v="3.492E-2"/>
        <n v="84.175200000000004"/>
        <n v="5.0217999999999999E-3"/>
        <n v="14.7232"/>
        <n v="6.8870399999999998E-2"/>
        <n v="43.174500000000002"/>
        <n v="0.161415"/>
        <n v="147.11429999999999"/>
        <n v="0.1008"/>
        <n v="45.832500000000003"/>
        <n v="107.88"/>
        <n v="73.748999999999995"/>
        <n v="1.3751100000000001"/>
        <n v="3.2283000000000002E-4"/>
        <n v="2.8313999999999999E-2"/>
        <n v="42.658999999999999"/>
        <n v="7.5542400000000001"/>
        <n v="159.82596000000001"/>
        <n v="390.06450000000001"/>
        <n v="10.9725"/>
        <n v="161.10751999999999"/>
        <n v="24.948"/>
        <n v="22.847760000000001"/>
        <n v="426.60382600000003"/>
        <n v="4.1399999999999996E-3"/>
        <n v="2.7548159999999999E-2"/>
        <n v="0.1304429"/>
        <n v="0.2417638"/>
        <n v="0.40425489999999997"/>
        <n v="1.7253928999999999"/>
        <n v="1.5266590499999999"/>
        <n v="7.9272700000000001E-3"/>
        <n v="8.3648840000000002E-2"/>
        <n v="0.19333929999999999"/>
        <n v="2.3283217"/>
        <n v="11.745688195"/>
        <n v="2.2200000000000002"/>
        <n v="1.121"/>
        <n v="10.217105999999999"/>
        <n v="10.674599000000001"/>
        <n v="29.888891000000001"/>
        <n v="20.578146"/>
        <n v="5.9138520000000003"/>
        <n v="17.102914999999999"/>
        <n v="2.2824"/>
        <n v="4.514202"/>
        <n v="0.29192499999999999"/>
        <n v="0.86800299999999997"/>
        <n v="0.51745129999999995"/>
        <n v="0.59247340000000004"/>
        <n v="6.9326146"/>
        <n v="2.6581367999999999"/>
        <n v="0.39854580000000001"/>
        <n v="4.2086015999999997"/>
        <n v="5.007606"/>
        <n v="0.30155399999999999"/>
        <n v="9.1441943999999999"/>
        <n v="0.30187079999999999"/>
        <n v="99.884519999999995"/>
        <n v="21.186720000000001"/>
        <n v="24.683392999999999"/>
        <n v="48.242805930000003"/>
        <n v="196.28198800000001"/>
        <n v="67.819897530000006"/>
        <n v="57.33179793"/>
        <n v="5.5190587559999997"/>
        <n v="0.41627007599999999"/>
        <n v="5.4593696759999997"/>
        <n v="12.826236875999999"/>
        <n v="0.89918500000000001"/>
        <n v="6.3360000000000001E-4"/>
        <n v="57.919474800000003"/>
        <n v="68.007599999999996"/>
        <n v="87.711386399999995"/>
        <n v="53.309955600000002"/>
        <n v="53.960742000000003"/>
        <n v="56.4825096"/>
        <n v="55.452117600000001"/>
        <n v="59.790654000000004"/>
        <n v="57.7569564"/>
        <n v="53.391254400000001"/>
        <n v="1.579"/>
        <n v="8.1956912000000006"/>
        <n v="718.99699999999996"/>
        <n v="1.0036970000000001"/>
        <n v="8.5265135999999995"/>
        <n v="10.874193"/>
        <n v="0.48644999999999999"/>
        <n v="6.8896959999999998"/>
        <n v="10.332352800000001"/>
        <n v="7.2698076"/>
        <n v="1.7496"/>
        <n v="0.56776000000000004"/>
        <n v="185.07464999999999"/>
        <n v="177.74904000000001"/>
        <n v="73.097499999999997"/>
        <n v="3.3952800000000001"/>
        <n v="35.319160799999999"/>
        <n v="34.6936392"/>
        <n v="50.6483208"/>
        <n v="21.767526"/>
        <n v="19.906365600000001"/>
        <n v="17.887874400000001"/>
        <n v="11.88"/>
        <n v="1.6103339999999999"/>
        <n v="3.5992440000000001"/>
        <n v="38.022177599999999"/>
        <n v="2.6421912000000001"/>
        <n v="50.767912799999998"/>
        <n v="16.480799999999999"/>
        <n v="1.8049249999999999"/>
        <n v="25.92"/>
        <n v="6.3601669999999997"/>
        <n v="1.661359"/>
        <n v="10.2878483"/>
        <n v="2.1747980999999998"/>
        <n v="4.7350512"/>
        <n v="1.1325996"/>
        <n v="0.27978599999999998"/>
        <n v="0.10761"/>
        <n v="800.83127520000005"/>
        <n v="8.4653200000000001E-3"/>
        <n v="1.0250064000000001"/>
        <n v="0.92240279999999997"/>
        <n v="1.4505479999999999"/>
        <n v="2.1643379999999999"/>
        <n v="16.153196399999999"/>
        <n v="3.9362399999999999E-2"/>
        <n v="7.6844988000000001"/>
        <n v="447.57373999999999"/>
        <n v="35.534999999999997"/>
        <n v="33.796475999999998"/>
        <n v="0.95979000000000003"/>
        <n v="4.3109642099999999"/>
        <n v="6.2985209099999997"/>
        <n v="4.4048360000000002E-2"/>
        <n v="1252.1500000000001"/>
        <n v="11.259"/>
        <n v="30.765191000000002"/>
        <n v="1.8311219999999999"/>
        <n v="40.101599999999998"/>
        <n v="5.4374989999999999"/>
        <n v="0.27799200000000002"/>
        <n v="9.5317200000000005E-2"/>
        <n v="9.5356800000000005E-2"/>
        <n v="10.039906800000001"/>
        <n v="585.00720000000001"/>
        <n v="34.279800000000002"/>
        <n v="33.181088000000003"/>
        <n v="6.4472240000000003"/>
        <n v="20.1312"/>
        <n v="0.66013200000000005"/>
        <n v="0.15800400000000001"/>
        <n v="0.94529160000000001"/>
        <n v="1.0622304"/>
        <n v="2.5592100000000002"/>
        <n v="23.939499999999999"/>
        <n v="13.120272"/>
        <n v="5.1769872000000001"/>
        <n v="10.324"/>
        <n v="3.4808400000000003E-2"/>
        <n v="138.42952199999999"/>
        <n v="102.33186480000001"/>
        <n v="107.42909760000001"/>
        <n v="111.1667832"/>
        <n v="1.6014440000000001"/>
        <n v="7.2358000000000002"/>
        <n v="2.2598099999999999E-2"/>
        <n v="14200.937065980999"/>
        <n v="1725.5386902908599"/>
        <n v="19.836110000000001"/>
        <n v="2.2956799999999999E-2"/>
        <n v="1.36306E-2"/>
        <n v="9188.4064099999996"/>
        <n v="15090.185647"/>
        <n v="0.150700631"/>
        <n v="9.9359900000000003"/>
        <n v="59.02"/>
        <n v="2.3140000000000001"/>
        <n v="16.766999999999999"/>
        <n v="10.377000000000001"/>
        <n v="121.28400000000001"/>
        <n v="5875.63"/>
        <n v="74.401200000000003"/>
        <n v="5083.0600000000004"/>
        <n v="8.99"/>
        <n v="0.11"/>
        <n v="9.79251"/>
        <n v="4276"/>
        <n v="72.09"/>
        <n v="1635.175"/>
        <n v="4207.3900000000003"/>
        <n v="1.57"/>
        <n v="2.9377529999999999E-2"/>
        <n v="4.7348399999999997E-3"/>
        <n v="1296.5170000000001"/>
        <n v="626.24800000000005"/>
        <n v="795.07299999999998"/>
        <n v="1544.77"/>
        <n v="8173.0758999999998"/>
        <n v="95.346000000000004"/>
        <n v="15.173999999999999"/>
        <n v="24.7104"/>
        <n v="4.4985600000000001E-2"/>
        <n v="4.7634839999999998E-2"/>
        <n v="0.11512116"/>
        <n v="0.23681373999999999"/>
        <n v="7.3282410000000006E-2"/>
        <n v="0.88760315000000001"/>
        <n v="6.5965771000000002"/>
        <n v="6.2706280000000003"/>
        <n v="0.1695672"/>
        <n v="0.11305800000000001"/>
        <n v="2.3898996000000001"/>
        <n v="141.8724"/>
        <n v="2.5308000000000002"/>
        <n v="6.5052000000000003"/>
        <n v="1.881E-2"/>
        <n v="5916.5189965600002"/>
        <n v="10212.477249699999"/>
        <n v="2.6902499999999999E-2"/>
        <n v="157.2460164"/>
        <n v="1096.6778260000001"/>
        <n v="57.753500000000003"/>
        <n v="6.4565999999999998E-2"/>
        <n v="5.94"/>
        <n v="1.34046"/>
        <n v="15.91128"/>
        <n v="1.0018800000000001"/>
        <n v="3.004"/>
        <n v="25.512611"/>
        <n v="3.2130000000000001"/>
        <n v="14.015628"/>
        <n v="5.4805608000000001"/>
        <n v="84.802608000000006"/>
        <n v="365.63200000000001"/>
        <n v="0.21984723"/>
        <n v="13.37832"/>
        <n v="59.845931"/>
        <n v="0.65341800000000005"/>
        <n v="12.0204"/>
        <n v="97.394400000000005"/>
        <n v="12.513242"/>
        <n v="7.6859999999999998E-2"/>
        <n v="60.018327499999998"/>
        <n v="4.2941000000000003"/>
        <n v="68.142720999999995"/>
        <n v="11.9135656"/>
        <n v="7.9451999999999998"/>
        <n v="11154.34"/>
        <n v="3247.669723"/>
        <n v="1.96"/>
        <n v="0.58544640000000003"/>
        <n v="1.2089087999999999"/>
        <n v="0.63898560000000004"/>
        <n v="1080.4507716000001"/>
        <n v="14.167471000000001"/>
        <n v="12.292477999999999"/>
        <n v="5.3911769999999999"/>
        <n v="1.883907"/>
        <n v="104.42013799999999"/>
        <n v="41.208202999999997"/>
        <n v="23.573183"/>
        <n v="0.185526"/>
        <n v="18.082761000000001"/>
        <n v="234.64928520000001"/>
        <n v="54.513680000000001"/>
        <n v="70.891607399999998"/>
        <n v="1117.393716"/>
        <n v="388.947586"/>
        <n v="23.853207999999999"/>
        <n v="27.359995000000001"/>
        <n v="86.179299999999998"/>
        <n v="4.10616"/>
        <n v="22.543199999999999"/>
        <n v="177.4615"/>
        <n v="7.3223500000000001"/>
        <n v="461.10919999999999"/>
        <n v="0.14394630999999999"/>
        <n v="0.25977600000000001"/>
        <n v="0.10501919999999999"/>
        <n v="9.9158399999999994E-2"/>
        <n v="2.2572E-3"/>
        <n v="6.3E-2"/>
        <n v="0.32325480000000001"/>
        <n v="1.9997999999999998E-2"/>
        <n v="0.968418"/>
        <n v="0.88121879999999997"/>
        <n v="12135.041999999999"/>
        <n v="10.269"/>
        <n v="5.7257999999999996"/>
        <n v="1.1460465"/>
        <n v="1.3178638"/>
        <n v="1.2034385000000001"/>
        <n v="11.22789888"/>
        <n v="10.479371759999999"/>
        <n v="0.15434999999999999"/>
        <n v="4.6782925200000003"/>
        <n v="0.38883079999999998"/>
        <n v="2.1285257999999998"/>
        <n v="2.0377746999999999"/>
        <n v="2.5166195999999998"/>
        <n v="13.298115599999999"/>
        <n v="26.25"/>
        <n v="3.1537836000000001"/>
        <n v="1.9262189999999999"/>
        <n v="2.3889420000000001"/>
        <n v="35.154037039999999"/>
        <n v="35.904896280000003"/>
        <n v="31.269601439999999"/>
        <n v="35.406811439999998"/>
        <n v="22.9951854"/>
        <n v="33.041824200000001"/>
        <n v="17.904086639999999"/>
        <n v="21.350102400000001"/>
        <n v="0.76060507366800001"/>
        <n v="0.75322055833199997"/>
        <n v="2.8218564000000002"/>
        <n v="1.9190951999999999"/>
        <n v="4.5809280000000001E-2"/>
        <n v="0.71984484000000004"/>
        <n v="2.4908400000000001E-2"/>
        <n v="4.1896799999999998E-2"/>
        <n v="1.1438063999999999"/>
        <n v="25.66"/>
        <n v="25.8917076"/>
        <n v="6.0244271999999999"/>
        <n v="15.8849856"/>
        <n v="17.878608"/>
        <n v="39.769199999999998"/>
        <n v="2.3950475999999998"/>
        <n v="19.854014400000001"/>
        <n v="31.682500000000001"/>
        <n v="6.4656000000000002"/>
        <n v="7.9740000000000002"/>
        <n v="4.8054600000000001"/>
        <n v="4.8041136"/>
        <n v="0.37647720000000001"/>
        <n v="41.564199600000002"/>
        <n v="26.864249999999998"/>
        <n v="269.73250300000001"/>
        <n v="33.133104000000003"/>
        <n v="7.9294339999999996"/>
        <n v="8.530424"/>
        <n v="1.882803"/>
        <n v="1.109704"/>
        <n v="22.671766999999999"/>
        <n v="0.44765759999999999"/>
        <n v="0.45"/>
        <n v="1.8251999999999999"/>
        <n v="2.2608000000000001"/>
        <n v="20.3102856"/>
        <n v="60.275196000000001"/>
        <n v="74.899476000000007"/>
        <n v="10.3284"/>
        <n v="7.9902000000000001E-2"/>
        <n v="24.150960000000001"/>
        <n v="0.43983793999999998"/>
        <n v="25.607119000000001"/>
        <n v="2.2598099999999999"/>
        <n v="1.5782799999999999"/>
        <n v="0.96848999999999996"/>
        <n v="2.2920929999999999E-2"/>
        <n v="1.4670829999999999"/>
        <n v="3.5235683999999998"/>
        <n v="0.41306759999999998"/>
        <n v="6.5882519999999998"/>
        <n v="0.8812584"/>
        <n v="10.733777999999999"/>
        <n v="1.0540727999999999"/>
        <n v="1.75"/>
        <n v="1.575"/>
        <n v="0.62639999999999996"/>
        <n v="4.55"/>
        <n v="13.5625"/>
        <n v="125.651"/>
        <n v="36.0792"/>
        <n v="13.734"/>
        <n v="17.2044"/>
        <n v="7.4051640000000001"/>
        <n v="13.41"/>
        <n v="20.908799999999999"/>
        <n v="0.26242919999999997"/>
        <n v="29.253768999999998"/>
        <n v="157.23071999999999"/>
        <n v="9.4676399999999994"/>
        <n v="2.6819999999999999"/>
        <n v="9.1204999999999998"/>
        <n v="13.688000000000001"/>
        <n v="2.0832000000000002"/>
        <n v="1.6481110000000001"/>
        <n v="1466.3412000000001"/>
        <n v="8.208E-2"/>
        <n v="1.3702019999999999"/>
        <n v="2.41201"/>
        <n v="65.586202"/>
        <n v="1.8504E-2"/>
        <n v="0.74628000000000005"/>
        <n v="13.597200000000001"/>
        <n v="129.96321"/>
        <n v="30.865701000000001"/>
        <n v="35.5685"/>
        <n v="16.028812800000001"/>
        <n v="35.668799999999997"/>
        <n v="71.352000000000004"/>
        <n v="4.9032"/>
        <n v="2.0699999999999998"/>
        <n v="1.9548000000000001"/>
        <n v="31.552"/>
        <n v="1511.932"/>
        <n v="1961.4318016745101"/>
        <n v="0.4824"/>
        <n v="78.400000000000006"/>
        <n v="145.4580072"/>
        <n v="9.3978324000000004"/>
        <n v="10.85346"/>
        <n v="28.367999999999999"/>
        <n v="185.49799999999999"/>
        <n v="2.4948000000000001"/>
        <n v="306.93031999999999"/>
        <n v="601.35224000000005"/>
        <n v="2.4558732000000001"/>
        <n v="4.7249927999999999"/>
        <n v="0.100482"/>
        <n v="1.29888"/>
        <n v="0.12042360000000001"/>
        <n v="2.356935"/>
        <n v="5.3806744000000002"/>
        <n v="2.5234616000000001"/>
        <n v="5.2038603999999999"/>
        <n v="0.7534206"/>
        <n v="56.517867000000003"/>
        <n v="2.4744649999999999"/>
        <n v="38.310600000000001"/>
        <n v="8.0928000000000004"/>
        <n v="6.2623043999999997"/>
        <n v="60.417878399999999"/>
        <n v="1.7368596000000001"/>
        <n v="17.74728"/>
        <n v="4.0347251999999996"/>
        <n v="15.7950936"/>
        <n v="4.6943999999999999"/>
        <n v="1.9227780000000001"/>
        <n v="12.6263016"/>
        <n v="33.543971999999997"/>
        <n v="8.0729351999999999"/>
        <n v="12.7384092"/>
        <n v="0.1126318"/>
        <n v="47.8148616"/>
        <n v="13.718707200000001"/>
        <n v="6.8965379999999996"/>
        <n v="3.9348000000000001"/>
        <n v="8.7601536000000007"/>
        <n v="7.1482355999999996"/>
        <n v="9.3499955999999997"/>
        <n v="10.867626"/>
        <n v="35.901597600000002"/>
        <n v="26.055018"/>
        <n v="17.2686888"/>
        <n v="7.3155456000000001"/>
        <n v="48.833399999999997"/>
        <n v="4.0490722799999999"/>
        <n v="4.0385608560000001"/>
        <n v="3.9884100299999998"/>
        <n v="4.0697868420000001"/>
        <n v="3.9988179000000001"/>
        <n v="122.32978559999999"/>
        <n v="3.6049350000000001E-2"/>
        <n v="1.7911713600000001"/>
        <n v="1.6184955599999999"/>
        <n v="7.7094864000000003"/>
        <n v="4.7220624000000004"/>
        <n v="15.011675"/>
        <n v="36.899279999999997"/>
        <n v="55.244574"/>
        <n v="7.8581051999999998"/>
        <n v="19.0235232"/>
        <n v="18.181746"/>
        <n v="5.7392000000000002E-5"/>
        <n v="23.263200000000001"/>
        <n v="116.52336"/>
        <n v="26.177399999999999"/>
        <n v="5.5490890000000001E-2"/>
        <n v="50.472200000000001"/>
        <n v="18.5061"/>
        <n v="35.807310000000001"/>
        <n v="1.7481420000000001"/>
        <n v="1.7078688"/>
        <n v="9.1615680000000008"/>
        <n v="12.657981599999999"/>
        <n v="6.8661251999999999"/>
        <n v="20.909987999999998"/>
        <n v="8.8744788000000003"/>
        <n v="0.98577934"/>
        <n v="16.814080799999999"/>
        <n v="9.7901892000000004"/>
        <n v="10.512"/>
        <n v="9.4748148000000008"/>
        <n v="26.455611600000001"/>
        <n v="4.05"/>
        <n v="5.9982693600000001"/>
        <n v="47.44195148"/>
        <n v="641.58313740000006"/>
        <n v="8.0770054400000006"/>
        <n v="21.516314909999998"/>
        <n v="6.2113392000000003"/>
        <n v="88.552133999999995"/>
        <n v="0.94499999999999995"/>
        <n v="50.662999999999997"/>
        <n v="5.1240000000000001E-2"/>
        <n v="20.358360000000001"/>
        <n v="18.394041600000001"/>
        <n v="27.816346800000002"/>
        <n v="18.6568668"/>
        <n v="6.3376631999999997"/>
        <n v="9.9936000000000007"/>
        <n v="20.439497628000002"/>
        <n v="49.640777999999997"/>
        <n v="0.18215819999999999"/>
        <n v="1.4599728000000001"/>
        <n v="29.743200000000002"/>
        <n v="43.079500000000003"/>
        <n v="2.8875000000000002"/>
        <n v="108.605"/>
        <n v="50.753324999999997"/>
        <n v="4.5359999999999998E-2"/>
        <n v="43.850974999999998"/>
        <n v="6.336E-2"/>
        <n v="37.6128"/>
        <n v="1.2199968000000001"/>
        <n v="4.1705531999999996"/>
        <n v="9.3597371999999996"/>
        <n v="9.7140383999999997"/>
        <n v="12.922549200000001"/>
        <n v="2.9385971999999998"/>
        <n v="180.40461120000001"/>
        <n v="8.2273356"/>
        <n v="31.784400000000002"/>
        <n v="8.61"/>
        <n v="3.5515656"/>
        <n v="35.873996400000003"/>
        <n v="0.252"/>
        <n v="5.3509500000000001"/>
        <n v="71.188286399999996"/>
        <n v="130.977"/>
        <n v="68.820523199999997"/>
        <n v="54.690609600000002"/>
        <n v="130.97969280000001"/>
        <n v="1.3355999999999999"/>
        <n v="3.9024000000000001"/>
        <n v="37.080766799999999"/>
        <n v="0.37148759999999997"/>
        <n v="103.315068"/>
        <n v="0.29518509999999998"/>
        <n v="123.598"/>
        <n v="3.7767312"/>
        <n v="3.0783456"/>
        <n v="44.119199999999999"/>
        <n v="0.10656359999999999"/>
        <n v="2.5415676"/>
        <n v="42.7121244"/>
        <n v="3.4668000000000001"/>
        <n v="11.52"/>
        <n v="1.0792980000000001"/>
        <n v="32.5615752"/>
        <n v="17.95824"/>
        <n v="12.331008000000001"/>
        <n v="55.511028064800001"/>
        <n v="2.39977315908"/>
        <n v="1.7790960132"/>
        <n v="35.276525935199999"/>
        <n v="1.7935E-4"/>
        <n v="25.6068"/>
        <n v="3.9907244999999998"/>
        <n v="11.037940499999999"/>
        <n v="12.8911832"/>
        <n v="4.7438075"/>
        <n v="2.084047"/>
        <n v="0.45554899999999998"/>
        <n v="0.699465"/>
        <n v="11.682"/>
        <n v="3.9456999999999999E-2"/>
        <n v="9.0180000000000007"/>
        <n v="22.032"/>
        <n v="3.3250000000000002"/>
        <n v="27.062999999999999"/>
        <n v="2.5869443999999998E-2"/>
        <n v="2.9817547289999999"/>
        <n v="9.3889760869999996"/>
        <n v="5.492658316"/>
        <n v="10.193586818"/>
        <n v="10.839060293999999"/>
        <n v="9.957895809"/>
        <n v="11.2893155994"/>
        <n v="79.815938399999993"/>
        <n v="97.030018799999993"/>
        <n v="98.942738399999996"/>
        <n v="101.39064404"/>
        <n v="1.332366041"/>
        <n v="0.81792926200000005"/>
        <n v="5.45471503"/>
        <n v="4.4708055930999997"/>
        <n v="1.201705979"/>
        <n v="50.555141999999996"/>
        <n v="47.158927200000001"/>
        <n v="8.9638956000000007"/>
        <n v="55.975788000000001"/>
        <n v="18.753530399999999"/>
        <n v="10.458"/>
        <n v="18.695160000000001"/>
        <n v="1.26E-2"/>
        <n v="28.1301372"/>
        <n v="10.5713784"/>
        <n v="1.5016716000000001"/>
        <n v="32.702709599999999"/>
        <n v="52.604719199999998"/>
        <n v="67.644000000000005"/>
        <n v="36.3125"/>
        <n v="31.146508799999999"/>
        <n v="55.273600799999997"/>
        <n v="22.6403496"/>
        <n v="60.620313600000003"/>
        <n v="10.63836"/>
        <n v="21.039282"/>
        <n v="0.117137196"/>
        <n v="0.43024568400000002"/>
        <n v="31.2967908"/>
        <n v="45.258000000000003"/>
        <n v="0.156"/>
        <n v="39.646000000000001"/>
        <n v="4.2610000000000001"/>
        <n v="73.855000000000004"/>
        <n v="91.887"/>
        <n v="0.28588390000000002"/>
        <n v="8.5370600000000005E-2"/>
        <n v="0.26472059999999997"/>
        <n v="0.14563219999999999"/>
        <n v="1.1245244999999999"/>
        <n v="0.73533499999999996"/>
        <n v="2.7619899999999999E-2"/>
        <n v="0.52477810000000003"/>
        <n v="0.93046779999999996"/>
        <n v="4.4489999999999998"/>
        <n v="101.045"/>
        <n v="197.792"/>
        <n v="2.6928000000000001E-2"/>
        <n v="41.414999999999999"/>
        <n v="73.891199999999998"/>
        <n v="11.776"/>
        <n v="26.553599999999999"/>
        <n v="0.45540000000000003"/>
        <n v="3.9204000000000001E-3"/>
        <n v="0.27545760000000002"/>
        <n v="76.766400000000004"/>
        <n v="18.273599999999998"/>
        <n v="0.68286239999999998"/>
        <n v="48.135106800000003"/>
        <n v="78.641999999999996"/>
        <n v="0.1007028"/>
        <n v="30.797000000000001"/>
        <n v="61.008000000000003"/>
        <n v="142.35509999999999"/>
        <n v="0.65015999999999996"/>
        <n v="16.443662400000001"/>
        <n v="32.493383999999999"/>
        <n v="28.159401599999999"/>
        <n v="13.87872"/>
        <n v="51.015999999999998"/>
        <n v="20.135999999999999"/>
        <n v="20.7"/>
        <n v="43.134062399999998"/>
        <n v="24.6807792"/>
        <n v="30.765794400000001"/>
        <n v="93.981571200000005"/>
        <n v="26.541899999999998"/>
        <n v="1.2E-2"/>
        <n v="88.897000000000006"/>
        <n v="79.433000000000007"/>
        <n v="19.819285199999999"/>
        <n v="1.98E-3"/>
        <n v="81.681899999999999"/>
        <n v="79.236000000000004"/>
        <n v="4.5777600000000002E-2"/>
        <n v="0.27506160000000002"/>
        <n v="33.465000000000003"/>
        <n v="0.25617240000000002"/>
        <n v="31.862358"/>
        <n v="1.309968"/>
        <n v="1.53054"/>
        <n v="128.75"/>
        <n v="22.475000000000001"/>
        <n v="0.89675000000000005"/>
        <n v="5.274"/>
        <n v="13.7034612"/>
        <n v="12.880058399999999"/>
        <n v="0.46066679999999999"/>
        <n v="48.7139004"/>
        <n v="8.3556000000000008"/>
        <n v="1.4508000000000001"/>
        <n v="43.833599999999997"/>
        <n v="61.3172"/>
        <n v="3.3732999999999999E-2"/>
        <n v="1.0674999999999999"/>
        <n v="1.1956"/>
        <n v="4.2700000000000001E-5"/>
        <n v="4.2699999999999996"/>
        <n v="4.8464499999999999"/>
        <n v="1.1102000000000001E-2"/>
        <n v="21.4956"/>
        <n v="399.68"/>
        <n v="0.5300144"/>
        <n v="18.5373144"/>
        <n v="22.578850800000001"/>
        <n v="3.9491999999999998"/>
        <n v="0.77371590000000001"/>
        <n v="0.94453717460999997"/>
        <n v="15.9368616"/>
        <n v="17.264966399999999"/>
        <n v="0.61770742000000001"/>
        <n v="22.8996"/>
        <n v="24.052564799999999"/>
        <n v="12.4027992"/>
        <n v="50.521999999999998"/>
        <n v="13.904292"/>
        <n v="57.133425600000002"/>
        <n v="60.03"/>
        <n v="14.2659"/>
        <n v="15.7621068"/>
        <n v="315.95499999999998"/>
        <n v="10.532999999999999"/>
        <n v="10.1003364"/>
        <n v="7.4965000000000002"/>
        <n v="11.093306399999999"/>
        <n v="0.811836"/>
        <n v="68.73"/>
        <n v="0.2521661"/>
        <n v="97.778999999999996"/>
        <n v="1.17334"/>
        <n v="12.141360000000001"/>
        <n v="11.680614"/>
        <n v="73.422499999999999"/>
        <n v="36.317239200000003"/>
        <n v="36.848275200000003"/>
        <n v="1.1188979999999999"/>
        <n v="2.9898000000000001E-2"/>
        <n v="1.7755452"/>
        <n v="62.06"/>
        <n v="9.3331655999999992"/>
        <n v="25.262503200000001"/>
        <n v="3.9042431999999998"/>
        <n v="4.7660580000000001"/>
        <n v="8.8941599999999996E-2"/>
        <n v="67.586399999999998"/>
        <n v="0.18798119999999999"/>
        <n v="442.97280000000001"/>
        <n v="149.38178400000001"/>
        <n v="126.893016"/>
        <n v="43.02"/>
        <n v="0.19142999999999999"/>
        <n v="2.1163299999999999E-2"/>
        <n v="109.609443212217"/>
        <n v="97.4978963835744"/>
        <n v="36.028799999999997"/>
        <n v="0.19220400000000001"/>
        <n v="73.020300000000006"/>
        <n v="7.2641549999999999E-2"/>
        <n v="14.282500000000001"/>
        <n v="9.96381768"/>
        <n v="2.7439999999999999E-3"/>
        <n v="5.3E-3"/>
        <n v="373.29146300000002"/>
        <n v="145.42930000000001"/>
        <n v="1.5180659999999999"/>
        <n v="0.59784899999999996"/>
        <n v="1.7028E-3"/>
        <n v="1.93644E-2"/>
        <n v="1.3677444000000001"/>
        <n v="22.065318000000001"/>
        <n v="12.559139999999999"/>
        <n v="8.8236000000000008"/>
        <n v="0.81699999999999995"/>
        <n v="77.555000000000007"/>
        <n v="5.7301199999999997E-2"/>
        <n v="76.298824800000006"/>
        <n v="4.1857199999999997E-2"/>
        <n v="3.9679199999999998E-2"/>
        <n v="6.1373664000000003"/>
        <n v="2.1174119999999998"/>
        <n v="2.5826400000000002E-4"/>
        <n v="20.3796"/>
        <n v="1.3435919999999999"/>
        <n v="0.64186200000000004"/>
        <n v="49.068424999999998"/>
        <n v="2.0591999999999999E-2"/>
        <n v="8.2655999999999992"/>
        <n v="28.915199999999999"/>
        <n v="0.233155"/>
        <n v="0.50217999999999996"/>
        <n v="47.196547199999998"/>
        <n v="41.853794399999998"/>
        <n v="6.1333272000000001"/>
        <n v="4.9204980000000003"/>
        <n v="48.942788399999998"/>
        <n v="45.4608396"/>
        <n v="3.4076499999999998"/>
        <n v="2.5108999999999999"/>
        <n v="10.9025"/>
        <n v="0.16858899999999999"/>
        <n v="9.9574999999999996"/>
        <n v="13.387499999999999"/>
        <n v="9.1140000000000008"/>
        <n v="0.74609599999999998"/>
        <n v="17.237500000000001"/>
        <n v="5.1551999999999998"/>
        <n v="21.105"/>
        <n v="1.65002"/>
        <n v="1.4348000000000001"/>
        <n v="0.19728499999999999"/>
        <n v="16.484999999999999"/>
        <n v="8.4"/>
        <n v="9.3261999999999998E-2"/>
        <n v="0.12554499999999999"/>
        <n v="2.0087199999999998"/>
        <n v="0.408918"/>
        <n v="0.13630600000000001"/>
        <n v="9.1229688000000007"/>
        <n v="0.39456999999999998"/>
        <n v="10.915858800000001"/>
        <n v="21.831678"/>
        <n v="67.057214400000007"/>
        <n v="7.7103972000000001"/>
        <n v="67.076103599999996"/>
        <n v="13.428000000000001"/>
        <n v="13.569336"/>
        <n v="4.6831752"/>
        <n v="2.7047591999999998"/>
        <n v="29.39817"/>
        <n v="39.668399999999998"/>
        <n v="81.123999999999995"/>
        <n v="3.6549999999999998"/>
        <n v="8.2500999999999998E-3"/>
        <n v="0.3790116"/>
        <n v="40.158492500000001"/>
        <n v="2.6436959999999998"/>
        <n v="1.0761E-3"/>
        <n v="342.70925045246997"/>
        <n v="1.2388068000000001"/>
        <n v="16.889399999999998"/>
        <n v="2.7205992000000001"/>
        <n v="46.409061600000001"/>
        <n v="7.2763499999999999"/>
        <n v="3.2103649999999999"/>
        <n v="174.05879999999999"/>
        <n v="0.97800120000000001"/>
        <n v="5.2986779999999998"/>
        <n v="6.5669867999999996"/>
        <n v="5.1352092000000003"/>
        <n v="0.46537919999999999"/>
        <n v="8.4844583999999994"/>
        <n v="16.5630168"/>
        <n v="7.3148723999999996"/>
        <n v="0.98512920000000004"/>
        <n v="11.127402"/>
        <n v="17.8430076"/>
        <n v="5.1634044000000001"/>
        <n v="1.8961240699999999"/>
        <n v="1.42253246"/>
        <n v="56.369501999999997"/>
        <n v="1.4200164"/>
        <n v="0.88383679999999998"/>
        <n v="57.068945999999997"/>
        <n v="18.694447199999999"/>
        <n v="19.019159999999999"/>
        <n v="7.0507799999999996"/>
        <n v="2.0061756000000002"/>
        <n v="50.473605599999999"/>
        <n v="34.915716000000003"/>
        <n v="4.0774999999999997"/>
        <n v="16.386600000000001"/>
        <n v="32.7639"/>
        <n v="69.328287000000003"/>
        <n v="91.886414400000007"/>
        <n v="4.68"/>
        <n v="24.12"/>
        <n v="10.044"/>
        <n v="2.214"/>
        <n v="91.658000000000001"/>
        <n v="64.78"/>
        <n v="1.2980879999999999"/>
        <n v="23.7893832"/>
        <n v="25.161681600000001"/>
        <n v="1.0694376000000001"/>
        <n v="75.417332790000003"/>
        <n v="27.648126000000001"/>
        <n v="19.1448"/>
        <n v="19.116"/>
        <n v="19.396799999999999"/>
        <n v="73.399000000000001"/>
        <n v="9.2209787999999993"/>
        <n v="0.77631839999999996"/>
        <n v="0.80356320000000003"/>
        <n v="9.2062475999999993"/>
        <n v="4.8715523999999997"/>
        <n v="0.55200342999999996"/>
        <n v="20.527174800000001"/>
        <n v="5.524"/>
        <n v="55.476637699999998"/>
        <n v="73.932000000000002"/>
        <n v="86.726164999999995"/>
        <n v="9.1468499999999998E-3"/>
        <n v="80.821579999999997"/>
        <n v="4898.71236228"/>
        <n v="9.6328980000000008"/>
        <n v="7.92E-3"/>
        <n v="0.53848079999999998"/>
        <n v="0.6029892"/>
        <n v="7.6904387999999999"/>
        <n v="8.9320571999999991"/>
        <n v="124.07129999999999"/>
        <n v="1.6269659999999999"/>
        <n v="195.97475"/>
        <n v="7.6111200000000004E-2"/>
        <n v="0.10731599999999999"/>
        <n v="49.189219199999997"/>
        <n v="77.998999999999995"/>
        <n v="47.532988799999998"/>
        <n v="3.4793900000000002E-3"/>
        <n v="25.214400000000001"/>
        <n v="46.345028399999997"/>
        <n v="44.5234284"/>
        <n v="10.07208"/>
        <n v="4.5637416000000002"/>
        <n v="1.736388"/>
        <n v="17.900639999999999"/>
        <n v="25.26019848"/>
        <n v="0.40878683999999998"/>
        <n v="7.5513200400000002"/>
        <n v="64.093739999999997"/>
        <n v="7.0522559999999999"/>
        <n v="1473.2518"/>
        <n v="2.9880909999999998"/>
        <n v="4.6562580000000002"/>
        <n v="3.8260960000000002"/>
        <n v="62.287790399999999"/>
        <n v="25.16085"/>
        <n v="12.214105200000001"/>
        <n v="0.51864120000000002"/>
        <n v="70.272971999999996"/>
        <n v="2.6319599999999999"/>
        <n v="8.7948000000000004"/>
        <n v="31.870799999999999"/>
        <n v="1562.4178271999999"/>
        <n v="2037.0168965800001"/>
        <n v="0.2592216"/>
        <n v="1.9245204"/>
        <n v="5.1992606160000001"/>
        <n v="3.0674258999999999"/>
        <n v="3.5982920159999998"/>
        <n v="2.8530346679999998"/>
        <n v="0.15012"/>
        <n v="4.752E-2"/>
        <n v="21.312024999999998"/>
        <n v="74.432412339999999"/>
        <n v="20.461082399999999"/>
        <n v="678.10968160000004"/>
        <n v="16.690014000000001"/>
        <n v="871.7078272"/>
        <n v="0.57566519999999999"/>
        <n v="8.8388784000000005"/>
        <n v="0.17059679999999999"/>
        <n v="5.0218740000000004"/>
        <n v="10.4525784"/>
        <n v="8.4744791999999993"/>
        <n v="35.607250800000003"/>
        <n v="53.908984799999999"/>
        <n v="52.923855600000003"/>
        <n v="62.7964524"/>
        <n v="28.1844"/>
        <n v="192.66537500000001"/>
        <n v="193.86955"/>
        <n v="814.36998712000002"/>
        <n v="83.322119999999998"/>
        <n v="446.02339862000002"/>
        <n v="268.98730216000001"/>
        <n v="6.6634919999999997"/>
        <n v="15.6814812"/>
        <n v="2102.1948837599998"/>
        <n v="2771.6794943999998"/>
        <n v="61.082247600000002"/>
        <n v="61.671218400000001"/>
        <n v="38.2785084"/>
        <n v="57.013308000000002"/>
        <n v="41.415620400000002"/>
        <n v="56.2989636"/>
        <n v="45.560592"/>
        <n v="15.393000000000001"/>
        <n v="2.5009999999999999"/>
        <n v="78.2035056"/>
        <n v="34.396920000000001"/>
        <n v="56.707279200000002"/>
        <n v="7.0488E-3"/>
        <n v="7.8166836000000002"/>
        <n v="27.699624"/>
        <n v="0.1559844"/>
        <n v="36.999724999999998"/>
        <n v="27.888000000000002"/>
        <n v="30.452275"/>
        <n v="2.3997600000000001E-2"/>
        <n v="21.590316000000001"/>
        <n v="1.8519336"/>
        <n v="88.4169792"/>
        <n v="24.681000000000001"/>
        <n v="23.403600000000001"/>
        <n v="36.178203600000003"/>
        <n v="9.0388979999999997"/>
        <n v="1.5948"/>
        <n v="7.5743999999999998"/>
        <n v="31.477366799999999"/>
        <n v="52.331360400000001"/>
        <n v="13.7448"/>
        <n v="3.3064499999999999"/>
        <n v="105.667632"/>
        <n v="7.2989927999999997"/>
        <n v="23.522400000000001"/>
        <n v="640.17200000000003"/>
        <n v="674.43799999999999"/>
        <n v="16.549199999999999"/>
        <n v="0.43658999999999998"/>
        <n v="0.44823239999999998"/>
        <n v="0.45179639999999999"/>
        <n v="2.6318952000000002"/>
        <n v="54.041130000000003"/>
        <n v="50.625"/>
        <n v="9.3939999999999996E-2"/>
        <n v="9.6120000000000001"/>
        <n v="12.900294000000001"/>
        <n v="23.397462000000001"/>
        <n v="12.9741084"/>
        <n v="81.5953248"/>
        <n v="14.5342296"/>
        <n v="16.570799999999998"/>
        <n v="0.83365920000000004"/>
        <n v="91.270200000000003"/>
        <n v="38.404476000000003"/>
        <n v="12.8592"/>
        <n v="8.6400000000000005E-2"/>
        <n v="0.64439999999999997"/>
        <n v="66.517200000000003"/>
        <n v="20.718"/>
        <n v="0.75199320000000003"/>
        <n v="0.29168719999999998"/>
        <n v="52.164000000000001"/>
        <n v="2.0178972000000002"/>
        <n v="1.3564584"/>
        <n v="2.6461907999999998"/>
        <n v="35.985599999999998"/>
        <n v="0.2490444"/>
        <n v="188.4888"/>
        <n v="127.5804"/>
        <n v="1.746"/>
        <n v="0.74032200000000004"/>
        <n v="19.4147316"/>
        <n v="33.609589200000002"/>
        <n v="12.2508"/>
        <n v="1.9529136"/>
        <n v="0.32919480000000001"/>
        <n v="110.2145"/>
        <n v="101.955"/>
        <n v="0.25355879999999997"/>
        <n v="3.1283999999999999E-3"/>
        <n v="29.622240000000001"/>
        <n v="19.543114800000001"/>
        <n v="67.27"/>
        <n v="24.608271599999998"/>
        <n v="30.578399999999998"/>
        <n v="0.46079999999999999"/>
        <n v="16.663046399999999"/>
        <n v="57.527000000000001"/>
        <n v="16.8674"/>
        <n v="28.418399999999998"/>
        <n v="57.901800000000001"/>
        <n v="1.7567999999999999"/>
        <n v="78.355800000000002"/>
        <n v="62.576028000000001"/>
        <n v="1.3431527999999999"/>
        <n v="1.0332432"/>
        <n v="5.7315455999999996"/>
        <n v="9.1202400000000008"/>
        <n v="24.384769200000001"/>
        <n v="40.335569999999997"/>
        <n v="7.8053120000000004E-2"/>
        <n v="6.2691948000000002"/>
        <n v="43.640549999999998"/>
        <n v="9.4023468000000001"/>
        <n v="25.108775999999999"/>
        <n v="19.425000000000001"/>
        <n v="33.202818000000001"/>
        <n v="43.706916"/>
        <n v="38.925849599999999"/>
        <n v="76.432633199999998"/>
        <n v="36.476748000000001"/>
        <n v="25.66179"/>
        <n v="6.3798000000000004"/>
        <n v="9.6553280000000008"/>
        <n v="3.4643000000000002"/>
        <n v="7.1687000000000003"/>
        <n v="5.6374560000000002"/>
        <n v="8.2764000000000004E-2"/>
        <n v="0.5042664"/>
        <n v="1.5245999999999999E-2"/>
        <n v="8.8984470000000009"/>
        <n v="12.635999999999999"/>
        <n v="79.175210399999997"/>
        <n v="78.240175199999996"/>
        <n v="26.056799999999999"/>
        <n v="25.146000000000001"/>
        <n v="1.3780799999999999E-2"/>
        <n v="5.7222000000000002E-2"/>
        <n v="4.9896000000000003E-2"/>
        <n v="0.18018000000000001"/>
        <n v="5.3391887999999996"/>
        <n v="1.872684"/>
        <n v="5.1479999999999998E-2"/>
        <n v="0.37366559999999999"/>
        <n v="2.7036899999999999"/>
        <n v="9.8611920000000008"/>
        <n v="18.152006400000001"/>
        <n v="6.8953103999999996"/>
        <n v="2.5534872000000002"/>
        <n v="0.4924656"/>
        <n v="0.82059119999999997"/>
        <n v="0.81587880000000002"/>
        <n v="13.5"/>
        <n v="117.80249999999999"/>
        <n v="9.6871103999999999"/>
        <n v="23.421697200000001"/>
        <n v="0.22203529999999999"/>
        <n v="42.598799999999997"/>
        <n v="21.359368799999999"/>
        <n v="73.994659200000001"/>
        <n v="10.68948"/>
        <n v="40.237499999999997"/>
        <n v="15.155373000000001"/>
        <n v="32.325510999999999"/>
        <n v="94.397105999999994"/>
        <n v="2.8799999999999999E-2"/>
        <n v="7.1999999999999998E-3"/>
        <n v="5.7599999999999998E-2"/>
        <n v="17.085599999999999"/>
        <n v="10.861527600000001"/>
        <n v="17.563035599999999"/>
        <n v="1.0074635999999999"/>
        <n v="1.9331928"/>
        <n v="1.7585999999999999"/>
        <n v="4.7671985599999998"/>
        <n v="4.4782657099999996"/>
        <n v="0.86310776"/>
        <n v="1.797087E-2"/>
        <n v="69.737738399999998"/>
        <n v="18.83831803"/>
        <n v="1.10311011"/>
        <n v="36.133891200000001"/>
        <n v="90.427986000000004"/>
        <n v="88.119424800000004"/>
        <n v="23.073415199999999"/>
        <n v="5.5278000000000002E-3"/>
        <n v="0.1370864"/>
        <n v="4.5447290000000001E-2"/>
        <n v="2.844491E-2"/>
        <n v="8.5011900000000005E-3"/>
        <n v="19.935867600000002"/>
        <n v="24.6318336"/>
        <n v="8.6446700000000001E-3"/>
        <n v="4.7854399999999998E-2"/>
        <n v="2.7781673699999998"/>
        <n v="1.7694312299999999"/>
        <n v="0.11026438"/>
        <n v="6.0978999999999998E-3"/>
        <n v="2.5429357299999999"/>
        <n v="12.014190190000001"/>
        <n v="1.75763E-2"/>
        <n v="19.971020889999998"/>
        <n v="0.17651627"/>
        <n v="68.252778000000006"/>
        <n v="1.52472991"/>
        <n v="7.4250899999999995E-2"/>
        <n v="6.2153387999999996"/>
        <n v="11.4015924"/>
        <n v="0.36551529999999999"/>
        <n v="0.12723480000000001"/>
        <n v="7.0347419999999996"/>
        <n v="8.5605000000000004E-3"/>
        <n v="3.3874236"/>
        <n v="15.818101199999999"/>
        <n v="21.055319999999998"/>
        <n v="3.4837920000000002"/>
        <n v="21"/>
        <n v="80.892228979999999"/>
        <n v="1.1091477000000001"/>
        <n v="2509.0012765710399"/>
        <n v="33.299115950000001"/>
        <n v="0.41444197999999999"/>
        <n v="0.32838984999999998"/>
        <n v="0.62876522999999995"/>
        <n v="4.6969254100000004"/>
        <n v="2.11633E-3"/>
        <n v="0.56118615000000005"/>
        <n v="15.936584399999999"/>
        <n v="2.6631"/>
        <n v="7.1279999999999998E-3"/>
        <n v="1.05732E-2"/>
        <n v="0.16560720000000001"/>
        <n v="21.611635199999998"/>
        <n v="1.2350000000000001"/>
        <n v="21.049973999999999"/>
        <n v="30.309562799999998"/>
        <n v="32.507679600000003"/>
        <n v="33.718330799999997"/>
        <n v="35.0240996"/>
        <n v="36.644590000000001"/>
        <n v="141.37100000000001"/>
        <n v="2.2699115999999999"/>
        <n v="2.2425084000000002"/>
        <n v="0.99400356000000001"/>
        <n v="67.97"/>
        <n v="85.364999999999995"/>
        <n v="0.29161044000000003"/>
        <n v="84.4375"/>
        <n v="0.26999279999999998"/>
        <n v="30.082285727999999"/>
        <n v="123.88053427200001"/>
        <n v="1.1368368E-2"/>
        <n v="132.54769440000001"/>
        <n v="53.473262832000003"/>
        <n v="25.113600000000002"/>
        <n v="26.243686799999999"/>
        <n v="22.755600000000001"/>
        <n v="20.497949999999999"/>
        <n v="8.8939223999999992"/>
        <n v="29.632244400000001"/>
        <n v="36.849600000000002"/>
        <n v="0.79920000000000002"/>
        <n v="49.488500000000002"/>
        <n v="161.44056"/>
        <n v="30.740590000000001"/>
        <n v="4.3487999999999998"/>
        <n v="60.542999999999999"/>
        <n v="141.26900000000001"/>
        <n v="81.896000000000001"/>
        <n v="102.22499999999999"/>
        <n v="0.73499999999999999"/>
        <n v="54.317"/>
        <n v="90.117500000000007"/>
        <n v="21.197285999999998"/>
        <n v="7.3763316000000003"/>
        <n v="0.70631999999999995"/>
        <n v="2.2248E-2"/>
        <n v="44.709895000000003"/>
        <n v="107.224165"/>
        <n v="119.2915"/>
        <n v="21.402000000000001"/>
        <n v="0.78698780000000002"/>
        <n v="31.312828799999998"/>
        <n v="0.47084399999999998"/>
        <n v="1.0296000000000001"/>
        <n v="61.7241"/>
        <n v="1.1262551999999999"/>
        <n v="12.5372016"/>
        <n v="1.163448"/>
        <n v="5.6916000000000002"/>
        <n v="2.3339880000000002"/>
        <n v="14.1511788"/>
        <n v="64.348495200000002"/>
        <n v="37.402560000000001"/>
        <n v="37.447499999999998"/>
        <n v="324.17779999999999"/>
        <n v="4.1970852000000001"/>
        <n v="87.297566399999994"/>
        <n v="72.787968000000006"/>
        <n v="87.306318000000005"/>
        <n v="30.79476"/>
        <n v="21.637043999999999"/>
        <n v="39.151339800000002"/>
        <n v="31.951715"/>
        <n v="0.17935000000000001"/>
        <n v="166.81"/>
        <n v="267.35019999999997"/>
        <n v="36.910229999999999"/>
        <n v="0.13719999999999999"/>
        <n v="6.8599999999999994E-2"/>
        <n v="14.703955199999999"/>
        <n v="15.3166464"/>
        <n v="19.605326399999999"/>
        <n v="11.640618"/>
        <n v="273.1925"/>
        <n v="143.44749999999999"/>
        <n v="139.21250000000001"/>
        <n v="36.211586400000002"/>
        <n v="16.161472799999999"/>
        <n v="1.9335888000000001"/>
        <n v="79.787954999999997"/>
        <n v="4.4502876000000002"/>
        <n v="3.7223999999999998E-3"/>
        <n v="0.34705439999999999"/>
        <n v="0.90683999999999998"/>
        <n v="3.2902452000000002"/>
        <n v="4.8743999999999996"/>
        <n v="15.834"/>
        <n v="0.22239400000000001"/>
        <n v="31.5396"/>
        <n v="2.3544"/>
        <n v="1.1992464"/>
        <n v="19.864152000000001"/>
        <n v="22.377801600000002"/>
        <n v="0.41039999999999999"/>
        <n v="9.3528000000000002"/>
        <n v="3.2076000000000001E-3"/>
        <n v="0.93554999999999999"/>
        <n v="0.86874479999999998"/>
        <n v="0.85844880000000001"/>
        <n v="0.90585000000000004"/>
        <n v="103.874"/>
        <n v="762.75368000000003"/>
        <n v="1.6807824"/>
        <n v="4.4912973599999999"/>
        <n v="35.298750167999998"/>
        <n v="58.250642075999998"/>
        <n v="2.0851776000000002"/>
        <n v="84.594899999999996"/>
        <n v="4.4999855999999998E-2"/>
        <n v="2.3588357759999998"/>
        <n v="3.1848585119999999"/>
        <n v="10.532041344"/>
        <n v="0.45557226000000001"/>
        <n v="2.063879928"/>
        <n v="1.7320624200000001"/>
        <n v="14.960508552"/>
        <n v="25.473290435999999"/>
        <n v="24.0624252"/>
        <n v="145.10780700000001"/>
        <n v="1.6327872000000001"/>
        <n v="8.7455411999999999"/>
        <n v="4.4515944000000003"/>
        <n v="4.1071150000000003E-4"/>
        <n v="70.514967600000006"/>
        <n v="57.730503599999999"/>
        <n v="8.5391999999999992"/>
        <n v="20.534400000000002"/>
        <n v="9.5558364000000005"/>
        <n v="40.176774000000002"/>
        <n v="8.7019199999999994"/>
        <n v="11.69712"/>
        <n v="8.3246327999999998"/>
        <n v="1.7818415999999999"/>
        <n v="4.5639000000000003"/>
        <n v="3.4670000000000001"/>
        <n v="10.432738799999999"/>
        <n v="3.2793155999999999"/>
        <n v="71.197199999999995"/>
        <n v="1.08"/>
        <n v="2.0714760000000001"/>
        <n v="0.13923360000000001"/>
        <n v="0.62033400000000005"/>
        <n v="49.3"/>
        <n v="17.221168800000001"/>
        <n v="21.353983199999998"/>
        <n v="20.235402000000001"/>
        <n v="28.105"/>
        <n v="41.240469599999997"/>
        <n v="14.835599999999999"/>
        <n v="19.616399999999999"/>
        <n v="27.437414400000002"/>
        <n v="1.5242831999999999"/>
        <n v="1.936242"/>
        <n v="0.21156126"/>
        <n v="17.005705200000001"/>
        <n v="1.12341253"/>
        <n v="1.3284E-3"/>
        <n v="74.660493599999995"/>
        <n v="4.0784189999999998E-2"/>
        <n v="19.519909200000001"/>
        <n v="36.465145200000002"/>
        <n v="136.50068519999999"/>
        <n v="124.69537080000001"/>
        <n v="11.881465199999999"/>
        <n v="1.3250378"/>
        <n v="1.9622999999999999"/>
        <n v="0.2205"/>
        <n v="34.538400000000003"/>
        <n v="16.364999999999998"/>
        <n v="27.660892"/>
        <n v="2.2332386999999998"/>
        <n v="7.6445781999999998"/>
        <n v="0.87619349999999996"/>
        <n v="19.053658800000001"/>
        <n v="16.8742728"/>
        <n v="21.586039199999998"/>
        <n v="91.923883524000004"/>
        <n v="69.366124475999996"/>
        <n v="80.578440000000001"/>
        <n v="584.49495060000004"/>
        <n v="4.1609200000000002E-3"/>
        <n v="1.6450236"/>
        <n v="171.58074120000001"/>
        <n v="1.2913200000000001E-3"/>
        <n v="25.351199999999999"/>
        <n v="20.771999999999998"/>
        <n v="47.880874800000001"/>
        <n v="8.3674800000000001E-3"/>
        <n v="1.527372"/>
        <n v="6.1355000000000004"/>
        <n v="11.851599999999999"/>
        <n v="3.0636000000000001"/>
        <n v="418.80160000000001"/>
        <n v="37.745980000000003"/>
        <n v="66.117500000000007"/>
        <n v="4.9989059999999998"/>
        <n v="9.3298787999999995"/>
        <n v="18.054400000000001"/>
        <n v="47.374153200000002"/>
        <n v="64.378799999999998"/>
        <n v="120.5675"/>
        <n v="26.893547999999999"/>
        <n v="14.780462399999999"/>
        <n v="1.2069288"/>
        <n v="16.043346"/>
        <n v="22.267119600000001"/>
        <n v="0.14751"/>
        <n v="4.7124000000000003E-3"/>
        <n v="38.686"/>
        <n v="104.145889"/>
        <n v="0.55605380000000004"/>
        <n v="2.9538036000000001"/>
        <n v="10.8268776"/>
        <n v="18.5472936"/>
        <n v="6.8795999999999999"/>
        <n v="13.946011199999999"/>
        <n v="46.912377599999999"/>
        <n v="31.777200000000001"/>
        <n v="5.6448"/>
        <n v="53.388199999999998"/>
        <n v="4.7520000000000001E-3"/>
        <n v="22.557600000000001"/>
        <n v="19.017900000000001"/>
        <n v="0.16919999999999999"/>
        <n v="36.798299999999998"/>
        <n v="44.058286799999998"/>
        <n v="10.725695999999999"/>
        <n v="2.7414000000000001"/>
        <n v="0.53281800000000001"/>
        <n v="13.7793744"/>
        <n v="50.200642799999997"/>
        <n v="149.26091400000001"/>
        <n v="16.884014400000002"/>
        <n v="19.7536284"/>
        <n v="1.82556E-2"/>
        <n v="3.9632868000000001"/>
        <n v="13.241408399999999"/>
        <n v="58.053995999999998"/>
        <n v="24.0625"/>
        <n v="8.5464000000000002"/>
        <n v="15.771599999999999"/>
        <n v="33.656700000000001"/>
        <n v="0.34076499999999998"/>
        <n v="58.450499999999998"/>
        <n v="85.6995"/>
        <n v="2.1482559999999999"/>
        <n v="7.7363999999999997"/>
        <n v="37.685000000000002"/>
        <n v="72.096314399999997"/>
        <n v="0.28215000000000001"/>
        <n v="1.0177200000000001E-2"/>
        <n v="104.61960000000001"/>
        <n v="128.934"/>
        <n v="5.1612264000000003"/>
        <n v="107.7205"/>
        <n v="6.2804412000000003"/>
        <n v="2348.5975899999999"/>
        <n v="19.102"/>
        <n v="213.423"/>
        <n v="0.30130800000000002"/>
        <n v="49.68"/>
        <n v="0.50172499999999998"/>
        <n v="1.9215E-3"/>
        <n v="9.4529999999999994"/>
        <n v="3.6846000000000001"/>
        <n v="46.9908"/>
        <n v="0.121958"/>
        <n v="4.4125091999999997"/>
        <n v="26.536197600000001"/>
        <n v="177.46767080000001"/>
        <n v="1.7949600000000001"/>
        <n v="4.6007999999999996"/>
        <n v="0.96833880000000006"/>
        <n v="0.67462560000000005"/>
        <n v="56.339399999999998"/>
        <n v="8.3339999999999996"/>
        <n v="38.7236124"/>
        <n v="5.4231803999999997"/>
        <n v="13.402799999999999"/>
        <n v="4.9853627999999999"/>
        <n v="1.9644767999999999"/>
        <n v="1.1583000000000001"/>
        <n v="55.810220399999999"/>
        <n v="25.927199999999999"/>
        <n v="48.711599999999997"/>
        <n v="38.544818399999997"/>
        <n v="2.8619712000000002"/>
        <n v="19.184000000000001"/>
        <n v="0.33956999999999998"/>
        <n v="2.6173799999999998"/>
        <n v="2.835"/>
        <n v="5.7391999999999999E-2"/>
        <n v="1.25545E-2"/>
        <n v="2.3450000000000002"/>
        <n v="0.19894000000000001"/>
        <n v="332.1216"/>
        <n v="375.96179999999998"/>
        <n v="102.602"/>
        <n v="122.2495"/>
        <n v="95.279499999999999"/>
        <n v="628.83439999999996"/>
        <n v="640.7912"/>
        <n v="1330.9996000000001"/>
        <n v="2.7085405850000002"/>
        <n v="7.9021610000000006E-2"/>
        <n v="3.26804396"/>
        <n v="0.98714239999999998"/>
        <n v="0.43424222000000001"/>
        <n v="0.16959336"/>
        <n v="5.6413107699999996"/>
        <n v="2.9951450000000001E-2"/>
        <n v="4.8424500000000002E-2"/>
        <n v="129.34"/>
        <n v="2.9746359999999998"/>
        <n v="128.09299999999999"/>
        <n v="139.78079750000001"/>
        <n v="16.602465370000001"/>
        <n v="6.35250526"/>
        <n v="3.30129545"/>
        <n v="177.61716000000001"/>
        <n v="35.1"/>
        <n v="4.3452000000000002"/>
        <n v="38.739600000000003"/>
        <n v="9.3851999999999993"/>
        <n v="6.8075999999999999"/>
        <n v="9.9049999999999994"/>
        <n v="5.4756"/>
        <n v="1.7080000000000001E-2"/>
        <n v="0.86735879999999999"/>
        <n v="123.23699999999999"/>
        <n v="1.642846"/>
        <n v="8.9574999999999996"/>
        <n v="2.4747623999999999"/>
        <n v="1.7126604000000001"/>
        <n v="8.2332000000000001"/>
        <n v="2.6746631999999999"/>
        <n v="32.601599999999998"/>
        <n v="73.529499999999999"/>
        <n v="2.665141E-2"/>
        <n v="32.875127999999997"/>
        <n v="9.7184735999999994"/>
        <n v="11.214"/>
        <n v="0.55239799999999994"/>
        <n v="52.32"/>
        <n v="0.62350000000000005"/>
        <n v="2.8695999999999999E-3"/>
        <n v="37.772500000000001"/>
        <n v="30.181000000000001"/>
        <n v="22.053000000000001"/>
        <n v="4.4841455999999997"/>
        <n v="0.3565584"/>
        <n v="15.8485"/>
        <n v="213.56880000000001"/>
        <n v="25.708500000000001"/>
        <n v="46.820500000000003"/>
        <n v="0.17190359999999999"/>
        <n v="6.2578296"/>
        <n v="16.747499999999999"/>
        <n v="37.823099999999997"/>
        <n v="5.1636024000000003"/>
        <n v="24.466661999999999"/>
        <n v="13.423259"/>
        <n v="64.9982945"/>
        <n v="11.44209"/>
        <n v="88.797934999999995"/>
        <n v="5.0507315999999998"/>
        <n v="0.55878479999999997"/>
        <n v="16.204999999999998"/>
        <n v="104.73942599999999"/>
        <n v="47.192399999999999"/>
        <n v="1.1152152"/>
        <n v="0.65066760000000001"/>
        <n v="27.082000000000001"/>
        <n v="11.157299999999999"/>
        <n v="1.350393"/>
        <n v="18.652333800000001"/>
        <n v="1.0043599999999999E-3"/>
        <n v="100.47659685000001"/>
        <n v="23.6495"/>
        <n v="21.445799999999998"/>
        <n v="0.29485139999999999"/>
        <n v="0.68221153000000001"/>
        <n v="22.552499999999998"/>
        <n v="45.066000000000003"/>
        <n v="1.76702794"/>
        <n v="1.0192000000000001"/>
        <n v="1.9434366000000001"/>
        <n v="8.9405140000000003"/>
        <n v="12.869339999999999"/>
        <n v="6.9751500000000002"/>
        <n v="0.2245462"/>
        <n v="0.12400259"/>
        <n v="11.178599999999999"/>
        <n v="15.242699999999999"/>
        <n v="0.72959580000000002"/>
        <n v="5.2083500000000003"/>
        <n v="1.524475E-2"/>
        <n v="16.739999999999998"/>
        <n v="2.7488974499999999"/>
        <n v="14.414999999999999"/>
        <n v="3.4523999999999999"/>
        <n v="0.22806145999999999"/>
        <n v="11.067"/>
        <n v="1.7730108"/>
        <n v="13.1222916"/>
        <n v="1.6553987999999999"/>
        <n v="2.2543487999999998"/>
        <n v="30.219175"/>
        <n v="1.3831488000000001"/>
        <n v="1.8852371999999999"/>
        <n v="20.237175000000001"/>
        <n v="0.1400256"/>
        <n v="0.3771504"/>
        <n v="10.488759"/>
        <n v="0.28692000000000001"/>
        <n v="0.71750000000000003"/>
        <n v="81.891453999999996"/>
        <n v="493.33859999999999"/>
        <n v="56.292149999999999"/>
        <n v="50.6952"/>
        <n v="47.397599999999997"/>
        <n v="39.573664574399999"/>
        <n v="57.017386799999997"/>
        <n v="70.562368800000002"/>
        <n v="43.060010400000003"/>
        <n v="1785.5108568000001"/>
        <n v="73.082037600000007"/>
        <n v="6.9906430000000004"/>
        <n v="8.1671040000000001"/>
        <n v="5.0166052523999998"/>
        <n v="1.5582024000000001"/>
        <n v="4.3934215200000004"/>
        <n v="1.99160143"/>
        <n v="3.0958831899999999"/>
        <n v="9.9416760600000007"/>
        <n v="1.6274122200000001"/>
        <n v="1.62828342"/>
        <n v="1.2339279999999999E-2"/>
        <n v="0.11797642999999999"/>
        <n v="3.888308E-2"/>
        <n v="0.16826616999999999"/>
        <n v="2.2648518900000001"/>
        <n v="71.336667399999996"/>
        <n v="1.55421129"/>
        <n v="2.9079941100000002"/>
        <n v="1.93698E-2"/>
        <n v="5.12941E-3"/>
        <n v="6.9587800000000003E-3"/>
        <n v="9.6131600000000008E-3"/>
        <n v="1.9298059999999999E-2"/>
        <n v="0.59675"/>
        <n v="0.99295"/>
        <n v="0.8246"/>
        <n v="0.47320000000000001"/>
        <n v="0.12643199999999999"/>
        <n v="0.79785360000000005"/>
        <n v="0.10802879999999999"/>
        <n v="2.5168572"/>
        <n v="12.6642384"/>
        <n v="5.2146720000000002"/>
        <n v="5.2509599999999997E-2"/>
        <n v="3.8685239999999999"/>
        <n v="0.78221879999999999"/>
        <n v="34.473599999999998"/>
        <n v="12.1813956"/>
        <n v="31.881564000000001"/>
        <n v="26.940999999999999"/>
        <n v="0.2105928"/>
        <n v="1.5015132"/>
        <n v="11.1951"/>
        <n v="5.0853131999999999"/>
        <n v="7.0249607999999997"/>
        <n v="2.3417064000000001"/>
        <n v="0.4673988"/>
        <n v="13.615"/>
        <n v="1.8472211999999999"/>
        <n v="1.3061267999999999"/>
        <n v="8.9610000000000003"/>
        <n v="7.5636000000000001"/>
        <n v="22.270499999999998"/>
        <n v="21.762"/>
        <n v="6.5830000000000002"/>
        <n v="86.695499999999996"/>
        <n v="21.668399999999998"/>
        <n v="0.15840000000000001"/>
        <n v="22.1995"/>
        <n v="11.1996"/>
        <n v="83.445220000000006"/>
        <n v="36.844499999999996"/>
        <n v="16.810668400000001"/>
        <n v="0.14212440000000001"/>
        <n v="15.2272692"/>
        <n v="1.3483008000000001"/>
        <n v="1.7067204"/>
        <n v="5.2523999999999997"/>
        <n v="16.7439888"/>
        <n v="0.57443759999999999"/>
        <n v="3.0890376000000002"/>
        <n v="5.307048"/>
        <n v="0.27945720000000002"/>
        <n v="1.7424000000000001E-3"/>
        <n v="26.288499999999999"/>
        <n v="0.54477719999999996"/>
        <n v="6.7517999999999995E-2"/>
        <n v="17.587499999999999"/>
        <n v="0.1638252"/>
        <n v="9.8108603999999993"/>
        <n v="1.7789508000000001"/>
        <n v="2.4274799999999999E-2"/>
        <n v="14.77"/>
        <n v="1.3477463999999999"/>
        <n v="0.42502679999999998"/>
        <n v="17.29"/>
        <n v="25.937999999999999"/>
        <n v="5.742"/>
        <n v="0.61688880000000001"/>
        <n v="2.6329644000000001"/>
        <n v="8.7463999999999995"/>
        <n v="16.573499999999999"/>
        <n v="132.42850000000001"/>
        <n v="34.351199999999999"/>
        <n v="95.352000000000004"/>
        <n v="1.2048733"/>
        <n v="26.1432"/>
        <n v="0.26920080000000002"/>
        <n v="6.2766000000000002E-2"/>
        <n v="8.4116520000000001"/>
        <n v="21.822500000000002"/>
        <n v="203.50531549505999"/>
        <n v="51.496704000000001"/>
        <n v="237.62777107576801"/>
        <n v="469.8913824"/>
        <n v="272.29488307899999"/>
        <n v="272.29489579"/>
        <n v="251.36710078999999"/>
        <n v="1086.7936708"/>
        <n v="1.7265599999999999E-2"/>
        <n v="8.6458283999999992"/>
        <n v="0.57431473200000005"/>
        <n v="16.053364800000001"/>
        <n v="13.7832156"/>
        <n v="69.718968000000004"/>
        <n v="23.9148"/>
        <n v="25.986747600000001"/>
        <n v="0.33732000000000001"/>
        <n v="2.8784448"/>
        <n v="2.943864"/>
        <n v="2.8528631999999998"/>
        <n v="0.55079999999999996"/>
        <n v="27.854500000000002"/>
        <n v="0.16556760000000001"/>
        <n v="14.413"/>
        <n v="0.43049159999999997"/>
        <n v="6.8400000000000002E-2"/>
        <n v="0.68824799999999997"/>
        <n v="18.2441952"/>
        <n v="18.8825"/>
        <n v="4.9000000000000004"/>
        <n v="0.5806152"/>
        <n v="20.741216000000001"/>
        <n v="4.4640009999999997"/>
        <n v="18.361727999999999"/>
        <n v="9.8247600000000004E-2"/>
        <n v="3.8593367999999999"/>
        <n v="243.43573319999999"/>
        <n v="30.0869316"/>
        <n v="85.973184000000003"/>
        <n v="7.9200000000000007E-2"/>
        <n v="104.2712748"/>
        <n v="3.0653172"/>
        <n v="1.9879595999999999"/>
        <n v="16.451344800000001"/>
        <n v="20.4117408"/>
        <n v="18.1688364"/>
        <n v="1.2710016"/>
        <n v="0.69165359999999998"/>
        <n v="0.99106919999999998"/>
        <n v="110.081"/>
        <n v="4.0861260000000001"/>
        <n v="7.9200000000000001E-5"/>
        <n v="0.65304359999999995"/>
        <n v="21.261328800000001"/>
        <n v="4.0827599999999999E-2"/>
        <n v="1.1754072"/>
        <n v="20.102410899999999"/>
        <n v="0.21146400000000001"/>
        <n v="12.037212248039101"/>
        <n v="1.165548"/>
        <n v="35.599561000000001"/>
        <n v="46.388354999999997"/>
        <n v="3.7659400000000001"/>
        <n v="0.5104301"/>
        <n v="114.25320000000001"/>
        <n v="3.0051648000000002"/>
        <n v="761.39019680000001"/>
        <n v="5.5914012"/>
        <n v="5.6060299999999996"/>
        <n v="15.420339999999999"/>
        <n v="2.8084319999999998"/>
        <n v="2.4805440000000001"/>
        <n v="2.6318160000000002"/>
        <n v="9.0016344000000004"/>
        <n v="9.5561640000000008"/>
        <n v="7.81308E-2"/>
        <n v="1.9846728"/>
        <n v="94.320784799999998"/>
        <n v="71.824143599999999"/>
        <n v="112.8656232"/>
        <n v="3.7516248000000001"/>
        <n v="0.70753319999999997"/>
        <n v="4.8153600000000001"/>
        <n v="23.692125600000001"/>
        <n v="10.2814272"/>
        <n v="0.34451999999999999"/>
        <n v="0.28571400000000002"/>
        <n v="8.2304639999999996"/>
        <n v="21.726619199999998"/>
        <n v="0.88502040000000004"/>
        <n v="0.78277319999999995"/>
        <n v="0.95443920000000004"/>
        <n v="2.3688324000000001"/>
        <n v="10.320235200000001"/>
        <n v="1.2305699999999999"/>
        <n v="16.704151199999998"/>
        <n v="7.8729551999999998"/>
        <n v="23.014292399999999"/>
        <n v="4.9280030000000004"/>
        <n v="12.513044000000001"/>
        <n v="0.99795959999999995"/>
        <n v="13.935600000000001"/>
        <n v="0.65767679999999995"/>
        <n v="12.948936"/>
        <n v="50.073408000000001"/>
        <n v="48.014802000000003"/>
        <n v="4.4175779999999998"/>
        <n v="1.21671"/>
        <n v="18.8355"/>
        <n v="7.0901359399999997"/>
        <n v="4.1614360000000001"/>
        <n v="37.662453999999997"/>
        <n v="17.92482"/>
        <n v="10.411364000000001"/>
        <n v="2.2745448000000001"/>
        <n v="28.044403200000001"/>
        <n v="8.1417600000000007E-2"/>
        <n v="0.13712688000000001"/>
        <n v="4.5539999999999999E-3"/>
        <n v="6.0381288"/>
        <n v="6.7901724000000003"/>
        <n v="6.3110124000000001"/>
        <n v="4.5871560000000002"/>
        <n v="6.0948000000000002"/>
        <n v="14.509796400000001"/>
        <n v="29.725264800000001"/>
        <n v="16.216279199999999"/>
        <n v="9.6116328000000006"/>
        <n v="3.7391904"/>
        <n v="1.0349459999999999"/>
        <n v="5.3460000000000001E-2"/>
        <n v="1.549944"/>
        <n v="1.0048104"/>
        <n v="2.8999259999999998"/>
        <n v="66.132912000000005"/>
        <n v="0.37027700000000002"/>
        <n v="0.86486399999999997"/>
        <n v="2.7351323999999999"/>
        <n v="5.6664000000000003"/>
        <n v="23.722000000000001"/>
        <n v="0.9744372"/>
        <n v="12.271762799999999"/>
        <n v="0.77421960000000001"/>
        <n v="8.2562435999999995"/>
        <n v="176.1285987"/>
        <n v="1843.7201593699999"/>
        <n v="5.1402780000000003"/>
        <n v="7.9199999999999995E-4"/>
        <n v="37.699199999999998"/>
        <n v="12.798"/>
        <n v="6.3558000000000003"/>
        <n v="17.310312"/>
        <n v="0.26507930000000002"/>
        <n v="7.12008E-3"/>
        <n v="5.6798161199999999"/>
        <n v="7.8613920000000004"/>
        <n v="39.299475600000001"/>
        <n v="7.7465124000000003"/>
        <n v="8.9381556"/>
        <n v="15.9192"/>
        <n v="10.8475"/>
        <n v="0.92085839999999997"/>
        <n v="1.6097796"/>
        <n v="20.677"/>
        <n v="7.3403999999999998"/>
        <n v="0.34990559999999998"/>
        <n v="5.1851447999999998"/>
        <n v="3.7755036"/>
        <n v="8.3846664000000004"/>
        <n v="24.244"/>
        <n v="10.739896"/>
        <n v="41.404532400000001"/>
        <n v="548.40984479999997"/>
        <n v="17.408159999999999"/>
        <n v="27.799008400000002"/>
        <n v="4.690804"/>
        <n v="1.8691200000000002E-2"/>
        <n v="3.0276000000000001"/>
        <n v="1.94652"/>
        <n v="1.0951200000000001"/>
        <n v="10.344595"/>
        <n v="30.657596999999999"/>
        <n v="66.61"/>
        <n v="24.972020000000001"/>
        <n v="1.4216400000000001E-2"/>
        <n v="28.472349999999999"/>
        <n v="35.584837200000003"/>
        <n v="24.124993199999999"/>
        <n v="7.5146940000000004"/>
        <n v="24.178635"/>
        <n v="139.24144799999999"/>
        <n v="322.64298000000002"/>
        <n v="0.34691108399999998"/>
        <n v="7.3055073600000006E-2"/>
        <n v="2.0879999999999999E-2"/>
        <n v="1.203767424"/>
        <n v="0.15622472879999999"/>
        <n v="9.1770868800000002E-2"/>
        <n v="0.44364959999999998"/>
        <n v="3.14284752E-2"/>
        <n v="1.3081940000000001"/>
        <n v="1.3834960000000001"/>
        <n v="6.5256980000000002"/>
        <n v="1.0594950000000001"/>
        <n v="1.8478889999999999"/>
        <n v="2.6093039999999998"/>
        <n v="11.444202000000001"/>
        <n v="9.7199999999999995E-2"/>
        <n v="4.9704480000000002E-2"/>
        <n v="11.89"/>
        <n v="5.0663020000000003"/>
        <n v="52.274851200000001"/>
        <n v="1.7432820000000001E-3"/>
        <n v="12.126906"/>
        <n v="1.7028395999999999"/>
        <n v="1.2742092"/>
        <n v="52.506"/>
        <n v="1.8567349200000001"/>
        <n v="2571.39378145"/>
        <n v="463.72114800000003"/>
        <n v="469.69876799999997"/>
        <n v="208.05600000000001"/>
        <n v="213.476"/>
        <n v="163.91703240000001"/>
        <n v="18.656946000000001"/>
        <n v="54.198869999999999"/>
        <n v="126.53052"/>
        <n v="86.298839999999998"/>
        <n v="191.34488999999999"/>
        <n v="19.939689000000001"/>
        <n v="0.59479199999999999"/>
        <n v="8.47044"/>
        <n v="3.0908988000000002"/>
        <n v="0.21521999999999999"/>
        <n v="11.945696399999999"/>
        <n v="12.6148176"/>
        <n v="12.962228400000001"/>
        <n v="9.8705771999999996"/>
        <n v="0.53091969999999999"/>
        <n v="92.861999999999995"/>
        <n v="2.00088036E-2"/>
        <n v="22.980197"/>
        <n v="43.994492000000001"/>
        <n v="29.172499999999999"/>
        <n v="17.329898"/>
        <n v="9.8309999999999995"/>
        <n v="70.131600000000006"/>
        <n v="4.1064889999999998"/>
        <n v="37.451199000000003"/>
        <n v="102.18045600000001"/>
        <n v="56.292983999999997"/>
        <n v="8.3808000000000007"/>
        <n v="28.486799999999999"/>
        <n v="16.038"/>
        <n v="4.0474940000000004"/>
        <n v="20.627596"/>
        <n v="25.733895"/>
        <n v="18.295902000000002"/>
        <n v="702.78700000000003"/>
        <n v="749.45899999999995"/>
        <n v="1302.7840000000001"/>
        <n v="518.94970000000001"/>
        <n v="1021.8112"/>
        <n v="2303.6922"/>
        <n v="3.9100000000000002E-4"/>
        <n v="134.81281440000001"/>
        <n v="58.331879999999998"/>
        <n v="109.54044"/>
        <n v="85.342680000000001"/>
        <n v="320.85000000000002"/>
        <n v="85.305599999999998"/>
        <n v="7.920096"/>
        <n v="8.1966537000000006"/>
        <n v="22.85601561"/>
        <n v="34.509081680000001"/>
        <n v="50.967528530000003"/>
        <n v="40.909764610000003"/>
        <n v="18.97340063"/>
        <n v="13.020953479999999"/>
        <n v="5.2083598699999998"/>
        <n v="17.703243929999999"/>
        <n v="11.064496070000001"/>
        <n v="56.257285265999997"/>
        <n v="2.2128920399999998"/>
        <n v="24.34195592"/>
        <n v="34.414600999999998"/>
        <n v="0.606993"/>
        <n v="23.801339500000001"/>
        <n v="1.0178986320000001"/>
        <n v="0.186524"/>
        <n v="0.30848199999999998"/>
        <n v="0.190111"/>
        <n v="0.29413400000000001"/>
        <n v="0.31565599999999999"/>
        <n v="0.33000400000000002"/>
        <n v="0.32283000000000001"/>
        <n v="37.544400000000003"/>
        <n v="0.218807"/>
        <n v="0.20804600000000001"/>
        <n v="1.5444"/>
        <n v="2.6902499999999999E-3"/>
        <n v="0.581094"/>
        <n v="1.065339"/>
        <n v="1.043817"/>
        <n v="0.26902500000000001"/>
        <n v="0.25467699999999999"/>
        <n v="2.1376430000000002"/>
        <n v="37.479190000000003"/>
        <n v="2.2531249999999998"/>
        <n v="2.4435250000000002"/>
        <n v="8.5877999999999996E-2"/>
        <n v="14.5908"/>
        <n v="9.4535999999999998"/>
        <n v="0.3318084"/>
        <n v="29.169470484000001"/>
        <n v="0.20540520000000001"/>
        <n v="4.0577328000000001"/>
        <n v="28.249333199999999"/>
        <n v="45.540475200000003"/>
        <n v="36.016848000000003"/>
        <n v="8.5324306320000005"/>
        <n v="12.074793983999999"/>
        <n v="6.4167048000000004E-2"/>
        <n v="1.7119812599999999"/>
        <n v="2.778336E-2"/>
        <n v="10.274806079999999"/>
        <n v="16.282011239999999"/>
        <n v="4.2312599999999999E-2"/>
        <n v="7.0127640000000005E-2"/>
        <n v="0.41003820000000002"/>
        <n v="0.42582276000000002"/>
        <n v="6.0928445160000004"/>
        <n v="15.632645291999999"/>
        <n v="5.0857159320000003"/>
        <n v="4.6178803439999996"/>
        <n v="0.123012252"/>
        <n v="9.8663399999999998E-2"/>
        <n v="4.1263219800000002"/>
        <n v="0.33989907600000002"/>
        <n v="0.14921477999999999"/>
        <n v="0.27847432799999999"/>
        <n v="4.605017868"/>
        <n v="3.055276224"/>
        <n v="3.6352645560000001"/>
        <n v="9.5918019119999993"/>
        <n v="6.6034290960000002"/>
        <n v="3.9332303999999998"/>
        <n v="19.886399999999998"/>
        <n v="4.8619295999999999"/>
        <n v="9.0422410319999997"/>
        <n v="4.1484421439999997"/>
        <n v="4.1048765999999999"/>
        <n v="1.7067599999999999E-2"/>
        <n v="15.734465999999999"/>
        <n v="7.0938172799999997"/>
        <n v="4.4734536"/>
        <n v="13.8416256"/>
        <n v="0.18050630400000001"/>
        <n v="37.90692"/>
        <n v="1.300006"/>
        <n v="13.282"/>
        <n v="0.39240000000000003"/>
        <n v="112.026882"/>
        <n v="451.79671680000001"/>
        <n v="95.193291599999995"/>
        <n v="4.7746116000000001"/>
        <n v="15.696"/>
        <n v="20.695399999999999"/>
        <n v="39.744"/>
        <n v="98.094999999999999"/>
        <n v="1.9451099999999999"/>
        <n v="26.656908000000001"/>
        <n v="3.7659600000000001E-2"/>
        <n v="13.641093"/>
        <n v="0.33983999999999998"/>
        <n v="2.2315787999999999"/>
        <n v="4.7771999999999997"/>
        <n v="9.0359999999999996"/>
        <n v="8.1751427999999997"/>
        <n v="4.1250500000000002E-2"/>
        <n v="15.182798399999999"/>
        <n v="20.5905348"/>
        <n v="16.020694800000001"/>
        <n v="4.1967900000000002E-2"/>
        <n v="32.170248000000001"/>
        <n v="35.335079999999998"/>
        <n v="0.14096910000000001"/>
        <n v="19.7599248"/>
        <n v="1.7914644"/>
        <n v="1115.3613636"/>
        <n v="1041.6769308"/>
        <n v="6.3637991999999999"/>
        <n v="49.548347999999997"/>
        <n v="32.815371599999999"/>
        <n v="1.0546667999999999"/>
        <n v="2.2562891999999999"/>
        <n v="239.56200000000001"/>
        <n v="20.635203600000001"/>
        <n v="28.155124799999999"/>
        <n v="9.3124547999999994"/>
        <n v="1.652004"/>
        <n v="24.908162399999998"/>
        <n v="45.472532800000003"/>
        <n v="5.5439999999999996"/>
        <n v="133.71539999999999"/>
        <n v="1.4496899999999999"/>
        <n v="8.0909999999999993"/>
        <n v="195.9385"/>
        <n v="4.6725000000000003"/>
        <n v="33.683500000000002"/>
        <n v="26.9925"/>
        <n v="110.66070000000001"/>
        <n v="79.784700000000001"/>
        <n v="0.76015500000000003"/>
        <n v="47.661499999999997"/>
        <n v="14.42"/>
        <n v="8.2439999999999998"/>
        <n v="2.7719999999999998"/>
        <n v="99.4"/>
        <n v="4.9320050000000002"/>
        <n v="4.1645069999999999E-2"/>
        <n v="6.8149413000000001"/>
        <n v="3.4228083599999999"/>
        <n v="6.8355540000000001"/>
        <n v="2.7763163999999998"/>
        <n v="3.8710475999999998"/>
        <n v="9.3979400000000005E-2"/>
        <n v="4.2344280000000003"/>
        <n v="624.09063518000005"/>
        <n v="225.381"/>
        <n v="3.9282011999999998E-2"/>
        <n v="84.943100000000001"/>
        <n v="27.185199999999998"/>
        <n v="46.3155"/>
        <n v="126.8685"/>
        <n v="0.20760999999999999"/>
        <n v="64.819999999999993"/>
        <n v="27.4908"/>
        <n v="108.8518491"/>
        <n v="87.693469199999996"/>
        <n v="3.5591292000000001"/>
        <n v="1.7935E-5"/>
        <n v="3.2986799999999997E-2"/>
        <n v="0.78913999999999995"/>
        <n v="40.020000000000003"/>
        <n v="10.054080000000001"/>
        <n v="142.07259999999999"/>
        <n v="386.83100000000002"/>
        <n v="1.11197E-2"/>
        <n v="12.705"/>
        <n v="1.33452E-2"/>
        <n v="158.8004"/>
        <n v="28.504799999999999"/>
        <n v="24.816880000000001"/>
        <n v="399.74660599999999"/>
        <n v="5.47E-3"/>
        <n v="4.1708800000000004"/>
        <n v="0.24678559999999999"/>
        <n v="4.4478799999999999E-2"/>
        <n v="2.5038564000000001"/>
        <n v="2.39757"/>
        <n v="1.313847"/>
        <n v="4.2326599999999999E-2"/>
        <n v="3.7663500000000003E-2"/>
        <n v="0.11729489999999999"/>
        <n v="3.5131077999999998"/>
        <n v="13.842850329999999"/>
        <n v="1.7210000000000001"/>
        <n v="0.32200000000000001"/>
        <n v="8.0206979999999994"/>
        <n v="12.030609999999999"/>
        <n v="23.647818000000001"/>
        <n v="20.06888"/>
        <n v="6.6698620000000002"/>
        <n v="22.671146"/>
        <n v="1.0664676"/>
        <n v="0.20722679999999999"/>
        <n v="0.39232139999999999"/>
        <n v="1.9314252000000001"/>
        <n v="1.0411239999999999"/>
        <n v="0.73939980000000005"/>
        <n v="4.2725900000000001"/>
        <n v="6.4088523999999998"/>
        <n v="1.4241922"/>
        <n v="0.71210280000000004"/>
        <n v="4.6998072000000004"/>
        <n v="3.4379940000000002"/>
        <n v="2.2465278"/>
        <n v="8.6076143999999992"/>
        <n v="2.3398368"/>
        <n v="13.8403584"/>
        <n v="84.534999999999997"/>
        <n v="20.431799999999999"/>
        <n v="53.214100000000002"/>
        <n v="24.491205000000001"/>
        <n v="117.98905652000001"/>
        <n v="186.31778399999999"/>
        <n v="43.641036929999999"/>
        <n v="57.148004319999998"/>
        <n v="3.0407652000000001"/>
        <n v="2.4631199999999999E-2"/>
        <n v="0.2256804"/>
        <n v="10.4724576"/>
        <n v="21.1126608"/>
        <n v="1.0536300000000001"/>
        <n v="3.4848000000000001E-3"/>
        <n v="1.0821095999999999"/>
        <n v="30.361716000000001"/>
        <n v="18.1584"/>
        <n v="24.2940456"/>
        <n v="21.176733599999999"/>
        <n v="21.170952"/>
        <n v="21.162279600000002"/>
        <n v="18.924127200000001"/>
        <n v="21.456705599999999"/>
        <n v="21.5755056"/>
        <n v="17.844274800000001"/>
        <n v="237.28020000000001"/>
        <n v="38.525759999999998"/>
        <n v="1.3391999999999999"/>
        <n v="8.5016739999999995"/>
        <n v="670.85699999999997"/>
        <n v="0.61780299999999999"/>
        <n v="8.0569763999999999"/>
        <n v="8.51"/>
        <n v="0.489118"/>
        <n v="5.9285030000000001"/>
        <n v="9.9151667999999997"/>
        <n v="6.43302"/>
        <n v="2.5779999999999998"/>
        <n v="8.9354999999999993"/>
        <n v="169.61340000000001"/>
        <n v="188.13900000000001"/>
        <n v="76.587000000000003"/>
        <n v="10.798500000000001"/>
        <n v="3.323232"/>
        <n v="13.1064516"/>
        <n v="13.130607599999999"/>
        <n v="29.3139"/>
        <n v="54.771908400000001"/>
        <n v="63.507193200000003"/>
        <n v="21.169070999999999"/>
        <n v="8.8228404000000005"/>
        <n v="6.2107847999999999"/>
        <n v="16.309080000000002"/>
        <n v="1.3865544000000001"/>
        <n v="1.4212836"/>
        <n v="32.369356799999998"/>
        <n v="0.16584479999999999"/>
        <n v="52.850555999999997"/>
        <n v="14.752800000000001"/>
        <n v="1.9315169999999999"/>
        <n v="23.342746000000002"/>
        <n v="8.030151"/>
        <n v="2.8919739999999998"/>
        <n v="20.1818624"/>
        <n v="0.30812329999999999"/>
        <n v="6.5835797999999999"/>
        <n v="8.3707271999999993"/>
        <n v="6.6208428000000001"/>
        <n v="5.1832149999999997"/>
        <n v="8.6087999999999998E-2"/>
        <n v="1074.5232577199999"/>
        <n v="8.6087999999999998E-3"/>
        <n v="1.701950184"/>
        <n v="1.742116464"/>
        <n v="6.7440384000000006E-2"/>
        <n v="3.2107299839999999"/>
        <n v="17.614919520000001"/>
        <n v="8.5635791999999995"/>
        <n v="599.00279790000002"/>
        <n v="32.550474000000001"/>
        <n v="32.837536999999998"/>
        <n v="0.36650500000000003"/>
        <n v="0.45924361000000002"/>
        <n v="3.4121337500000002"/>
        <n v="5.7750700000000002E-2"/>
        <n v="815.261436"/>
        <n v="14.773690800000001"/>
        <n v="194.37327479999999"/>
        <n v="29.284589"/>
        <n v="1.8976150000000001"/>
        <n v="4.2685300000000004E-3"/>
        <n v="45.1008"/>
        <n v="3.7800500000000001"/>
        <n v="0.15816240000000001"/>
        <n v="0.1240668"/>
        <n v="20.0499948"/>
        <n v="597.23"/>
        <n v="50.963999999999999"/>
        <n v="32.842799999999997"/>
        <n v="3.3767999999999998"/>
        <n v="30.488399999999999"/>
        <n v="1.0046520000000001"/>
        <n v="1.020492"/>
        <n v="1.8676547999999999"/>
        <n v="1.3281444"/>
        <n v="2.2792080000000001"/>
        <n v="22.300999999999998"/>
        <n v="4.4958276000000001"/>
        <n v="6.5422368000000004"/>
        <n v="24.851115"/>
        <n v="1.9359980640000001"/>
        <n v="2.0365693920000001"/>
        <n v="1.273903488"/>
        <n v="53.249842800000003"/>
        <n v="2.5645688639999999"/>
        <n v="1.63428408"/>
        <n v="46.315486800000002"/>
        <n v="9.3851999999999998E-3"/>
        <n v="214.96808519999999"/>
        <n v="96.293853479999996"/>
        <n v="101.4584868"/>
        <n v="109.94734080000001"/>
        <n v="24.080103000000001"/>
        <n v="14841.693851829999"/>
        <n v="4013.35569558"/>
        <n v="15.746930000000001"/>
        <n v="1.90111E-2"/>
        <n v="1.54241E-2"/>
        <n v="7217.9280820000004"/>
        <n v="15161.141748800001"/>
        <n v="11.19144"/>
        <n v="12.59037"/>
        <n v="56.674599999999998"/>
        <n v="1.9011100000000001"/>
        <n v="7.7120499999999996"/>
        <n v="15.24475"/>
        <n v="120.4937712"/>
        <n v="5708.5953419999996"/>
        <n v="55.311"/>
        <n v="3460.6858350000002"/>
        <n v="16.64368"/>
        <n v="8.8240200000000009"/>
        <n v="740.52885603462005"/>
        <n v="28.372664961680002"/>
        <n v="3234.9715387153001"/>
        <n v="4184.1697788000001"/>
        <n v="0.93757999999999997"/>
        <n v="2.0912210000000001E-2"/>
        <n v="1435.4366004000001"/>
        <n v="1118.4162263999999"/>
        <n v="894.78393840000001"/>
        <n v="560.88069840000003"/>
        <n v="677.85299999999995"/>
        <n v="656.86"/>
        <n v="11313.560665000001"/>
        <n v="61.887276"/>
        <n v="11.7828"/>
        <n v="21.232800000000001"/>
        <n v="7.5200400000000001E-2"/>
        <n v="0.349074"/>
        <n v="1.8716147999999999"/>
        <n v="0.12856190000000001"/>
        <n v="0.11995309999999999"/>
        <n v="1.4051752"/>
        <n v="4.3889519999999997"/>
        <n v="6.1821929999999998"/>
        <n v="0.62769960000000002"/>
        <n v="12.8803752"/>
        <n v="3.6587399999999999"/>
        <n v="122.8896"/>
        <n v="3.3660000000000001"/>
        <n v="8.6544000000000008"/>
        <n v="4103.3967720099999"/>
        <n v="11122.6369430296"/>
        <n v="84.424903200000003"/>
        <n v="996.89814999999999"/>
        <n v="420.37860000000001"/>
        <n v="60.972499999999997"/>
        <n v="3.1204800000000001"/>
        <n v="9.0288E-3"/>
        <n v="4.1580000000000004"/>
        <n v="8.3160000000000005E-3"/>
        <n v="15.602320799999999"/>
        <n v="9.0275327999999995"/>
        <n v="100.608948"/>
        <n v="390.19499999999999"/>
        <n v="1.0355669000000001"/>
        <n v="14.3"/>
        <n v="30.986315437999998"/>
        <n v="0.54359999999999997"/>
        <n v="12.038399999999999"/>
        <n v="98.177940000000007"/>
        <n v="12.686892"/>
        <n v="3.8380900000000003E-2"/>
        <n v="60.569380799999998"/>
        <n v="48.674484499999998"/>
        <n v="7.0991569999999999"/>
        <n v="70.872682999999995"/>
        <n v="8.9463720000000002"/>
        <n v="7.0380000000000003"/>
        <n v="7938.6149420399997"/>
        <n v="2594.3114783999999"/>
        <n v="5.915"/>
        <n v="7.7270687999999996"/>
        <n v="2.7247968"/>
        <n v="7.4567987999999996"/>
        <n v="878.16608399999996"/>
        <n v="18.045202"/>
        <n v="11.940956"/>
        <n v="1.5962E-2"/>
        <n v="106.093411"/>
        <n v="66.718423000000001"/>
        <n v="23.142094"/>
        <n v="3.7184399999999999E-2"/>
        <n v="17.155010000000001"/>
        <n v="238.57234750800001"/>
        <n v="76.213306000000003"/>
        <n v="71.458286000000001"/>
        <n v="885.66330000000005"/>
        <n v="353.42196960000001"/>
        <n v="20.434004999999999"/>
        <n v="27.425889999999999"/>
        <n v="89.745444000000006"/>
        <n v="4.2341249999999997"/>
        <n v="1.7999999999999999E-2"/>
        <n v="23.497920000000001"/>
        <n v="0.34110000000000001"/>
        <n v="183.0934"/>
        <n v="9.5815999999999999"/>
        <n v="415.94929999999999"/>
        <n v="0.14150779999999999"/>
        <n v="0.19344600000000001"/>
        <n v="0.3405204"/>
        <n v="9.3495599999999998E-2"/>
        <n v="0.3523212"/>
        <n v="4.8995999999999998E-2"/>
        <n v="0.50806799999999996"/>
        <n v="9.8643599999999998E-2"/>
        <n v="0.152064"/>
        <n v="1.9506167999999999"/>
        <n v="2.7604763999999999"/>
        <n v="12963.249790598"/>
        <n v="5.1271860599999997"/>
        <n v="69.674003999999996"/>
        <n v="0.1929806"/>
        <n v="0.17027999999999999"/>
        <n v="0.92659999999999998"/>
        <n v="2.2239"/>
        <n v="1.3591"/>
        <n v="0.67330000000000001"/>
        <n v="2.5868000000000002"/>
        <n v="11.265000000000001"/>
        <n v="0.69589999999999996"/>
        <n v="5.0067000000000004"/>
        <n v="1.9218"/>
        <n v="0.87870000000000004"/>
        <n v="0.67149999999999999"/>
        <n v="1.0549440000000001"/>
        <n v="16.043544000000001"/>
        <n v="28.77"/>
        <n v="4.4619999999999997"/>
        <n v="0.20100000000000001"/>
        <n v="4.2606000000000002"/>
        <n v="33.613999999999997"/>
        <n v="40.336799999999997"/>
        <n v="18.300899999999999"/>
        <n v="16.620200000000001"/>
        <n v="14.5289"/>
        <n v="14.254799999999999"/>
        <n v="16.0823"/>
        <n v="0.44720280000000001"/>
        <n v="0.38182319999999997"/>
        <n v="3.2258159999999998E-3"/>
        <n v="1.392336"/>
        <n v="1.1267784000000001"/>
        <n v="0.40863240000000001"/>
        <n v="1.9008E-3"/>
        <n v="1.6634376"/>
        <n v="4.5044208000000001"/>
        <n v="20.599499999999999"/>
        <n v="25.0784424"/>
        <n v="6.5564136"/>
        <n v="25.605082800000002"/>
        <n v="12.155616"/>
        <n v="19.983599999999999"/>
        <n v="9.5972183999999991"/>
        <n v="15.649365599999999"/>
        <n v="31.756450000000001"/>
        <n v="7.9631999999999996"/>
        <n v="13.59"/>
        <n v="18.244987200000001"/>
        <n v="18.799387200000002"/>
        <n v="0.55744919999999998"/>
        <n v="31.408106400000001"/>
        <n v="16.782499999999999"/>
        <n v="248.016412"/>
        <n v="26.00196"/>
        <n v="14.710133000000001"/>
        <n v="1.029687"/>
        <n v="2.2435350000000001"/>
        <n v="10.4207296"/>
        <n v="18.518473"/>
        <n v="0.44360429000000001"/>
        <n v="1.8"/>
        <n v="11.34"/>
        <n v="21.22128"/>
        <n v="0.49765999999999999"/>
        <n v="13.527564999999999"/>
        <n v="1.6939966200000001"/>
        <n v="1.7088468000000001"/>
        <n v="1.27191433"/>
        <n v="1.5146466199999999"/>
        <n v="1.1587356"/>
        <n v="5.848128"/>
        <n v="2.0762676"/>
        <n v="6.3336636000000004"/>
        <n v="2.4229259999999999"/>
        <n v="1.61"/>
        <n v="2.9750000000000001"/>
        <n v="0.84240000000000004"/>
        <n v="8.8375000000000004"/>
        <n v="11.602499999999999"/>
        <n v="10.137"/>
        <n v="131.5008"/>
        <n v="39.650399999999998"/>
        <n v="15.055199999999999"/>
        <n v="18.889199999999999"/>
        <n v="6.23142"/>
        <n v="0.68759999999999999"/>
        <n v="17.481999999999999"/>
        <n v="29.071000000000002"/>
        <n v="0.18"/>
        <n v="25.377970000000001"/>
        <n v="144.73331999999999"/>
        <n v="9.3167000000000009"/>
        <n v="3.2616000000000001"/>
        <n v="6.2944500000000003"/>
        <n v="10.017905000000001"/>
        <n v="2.0274000000000001"/>
        <n v="1.1077030000000001"/>
        <n v="1816.54069"/>
        <n v="7.7377212000000001E-2"/>
        <n v="1.9440059999999999"/>
        <n v="19.358294999999998"/>
        <n v="36.624211000000003"/>
        <n v="2.34036E-2"/>
        <n v="0.76500000000000001"/>
        <n v="51.134399999999999"/>
        <n v="74.854659999999996"/>
        <n v="20.815207000000001"/>
        <n v="39.6633"/>
        <n v="0.98794079999999995"/>
        <n v="14.692748399999999"/>
        <n v="39.505499999999998"/>
        <n v="43.938540000000003"/>
        <n v="4.3956"/>
        <n v="4.2549999999999999"/>
        <n v="2.4011999999999998"/>
        <n v="31.725999999999999"/>
        <n v="0.47341800000000001"/>
        <n v="1.2167964E-2"/>
        <n v="42.065297999999999"/>
        <n v="30.7073"/>
        <n v="11.2493"/>
        <n v="15.785589999999999"/>
        <n v="22.535308000000001"/>
        <n v="2.4702000000000002"/>
        <n v="0.81108720000000001"/>
        <n v="3.5999999999999997E-2"/>
        <n v="6.036511"/>
        <n v="12.072608000000001"/>
        <n v="28.7825472"/>
        <n v="4.0408236000000004"/>
        <n v="24.161860799999999"/>
        <n v="117.4824"/>
        <n v="3.4299999999999999E-4"/>
        <n v="15.063155999999999"/>
        <n v="6.0560668079999997"/>
        <n v="6.0565435919999997"/>
        <n v="2.3460000000000001"/>
        <n v="1481.348"/>
        <n v="1930.7196309999999"/>
        <n v="76.075999999999993"/>
        <n v="153.31737960000001"/>
        <n v="2.1559428"/>
        <n v="2.5108999999999998E-4"/>
        <n v="9.6559919999999995"/>
        <n v="25.3368"/>
        <n v="141.01900000000001"/>
        <n v="48.978000000000002"/>
        <n v="0.35996400000000001"/>
        <n v="320.589945"/>
        <n v="615.41932499999996"/>
        <n v="2.5306776000000002"/>
        <n v="3.3587136000000002"/>
        <n v="0.62179300000000004"/>
        <n v="0.36206280000000002"/>
        <n v="0.78803699999999999"/>
        <n v="2.5483916"/>
        <n v="0.89579560000000003"/>
        <n v="1.4625802000000001"/>
        <n v="3.2031018000000002"/>
        <n v="57.373187999999999"/>
        <n v="0.67337899999999995"/>
        <n v="37.881799999999998"/>
        <n v="9.2376000000000005"/>
        <n v="4.3009560000000002"/>
        <n v="58.642531200000001"/>
        <n v="2.8224"/>
        <n v="19.2348"/>
        <n v="2.4742872"/>
        <n v="15.6975192"/>
        <n v="4.9248000000000003"/>
        <n v="3.8122128000000002"/>
        <n v="4.0692168000000004"/>
        <n v="4.9014899999999999"/>
        <n v="2.0622888000000001"/>
        <n v="1.9025027999999999"/>
        <n v="38.355587999999997"/>
        <n v="153.21924000000001"/>
        <n v="17.376836399999998"/>
        <n v="30.840836400000001"/>
        <n v="44.747405999999998"/>
        <n v="5.4912923999999999"/>
        <n v="21.256091999999999"/>
        <n v="4.0609999999999999"/>
        <n v="19.344639600000001"/>
        <n v="20.429323199999999"/>
        <n v="19.386457199999999"/>
        <n v="20.885277599999998"/>
        <n v="32.833785599999999"/>
        <n v="5.8853916000000002"/>
        <n v="6.4692936000000003"/>
        <n v="21.5824356"/>
        <n v="47.774999999999999"/>
        <n v="4.5339742799999998"/>
        <n v="4.5223081199999999"/>
        <n v="4.4662127399999996"/>
        <n v="4.5572681880000001"/>
        <n v="4.4611245359999998"/>
        <n v="103.1964516"/>
        <n v="1.3528944000000001"/>
        <n v="1.3837824000000001"/>
        <n v="15.621487200000001"/>
        <n v="23.905000000000001"/>
        <n v="37.065600000000003"/>
        <n v="47.509149600000001"/>
        <n v="0.29181240000000003"/>
        <n v="28.9062576"/>
        <n v="28.776686399999999"/>
        <n v="2.8696E-4"/>
        <n v="21.3948"/>
        <n v="113.92776000000001"/>
        <n v="23.518799999999999"/>
        <n v="5.5500000000000001E-2"/>
        <n v="50.472000000000001"/>
        <n v="18.506"/>
        <n v="33.379117200000003"/>
        <n v="2.4643079999999999"/>
        <n v="2.5356671999999998"/>
        <n v="8.4265919999999994"/>
        <n v="4.6680875999999998"/>
        <n v="20.902503599999999"/>
        <n v="4.3003619999999998"/>
        <n v="1.4546268"/>
        <n v="8.9892E-2"/>
        <n v="12.2228964"/>
        <n v="16.054671599999999"/>
        <n v="8.7192000000000007"/>
        <n v="20.284506"/>
        <n v="16.2718776"/>
        <n v="17.161677600000001"/>
        <n v="57.376188079999999"/>
        <n v="619.99450602000002"/>
        <n v="17.54360835"/>
        <n v="19.813434340000001"/>
        <n v="11.078258399999999"/>
        <n v="69.020344800000004"/>
        <n v="1.1725000000000001"/>
        <n v="46.82"/>
        <n v="2.5108999999999999E-2"/>
        <n v="38.337987599999998"/>
        <n v="14.943970800000001"/>
        <n v="14.074631999999999"/>
        <n v="36.483519600000001"/>
        <n v="10.968526799999999"/>
        <n v="10.4724"/>
        <n v="14.518468800000001"/>
        <n v="39.253618799999998"/>
        <n v="0.14480719"/>
        <n v="1.1117699999999999"/>
        <n v="45.54"/>
        <n v="43.064999999999998"/>
        <n v="111.389"/>
        <n v="37.53"/>
        <n v="7.5600000000000001E-2"/>
        <n v="32.842440000000003"/>
        <n v="5.3999999999999999E-2"/>
        <n v="14.576560000000001"/>
        <n v="7.0599600000000002"/>
        <n v="2.1239999999999998E-2"/>
        <n v="46.093600000000002"/>
        <n v="2.4172235999999998"/>
        <n v="7.0814304000000003"/>
        <n v="14.5044108"/>
        <n v="16.1934696"/>
        <n v="21.637954799999999"/>
        <n v="0.98778239999999995"/>
        <n v="127.5265728"/>
        <n v="15.2825904"/>
        <n v="65.613600000000005"/>
        <n v="7.56"/>
        <n v="4.6594270800000004"/>
        <n v="25.297180919999999"/>
        <n v="0.28332000000000002"/>
        <n v="10.0752696"/>
        <n v="72.640141200000002"/>
        <n v="127.4512536"/>
        <n v="69.825610800000007"/>
        <n v="70.397909999999996"/>
        <n v="136.68181559999999"/>
        <n v="1.8342000000000001"/>
        <n v="3.52332"/>
        <n v="10.617354000000001"/>
        <n v="0.40423680000000001"/>
        <n v="128.272932"/>
        <n v="6.5638800000000002"/>
        <n v="25.1784"/>
        <n v="90.226799999999997"/>
        <n v="2.4170256000000001"/>
        <n v="0.27775440000000001"/>
        <n v="46.118699999999997"/>
        <n v="2.9980764"/>
        <n v="2.6511011999999998"/>
        <n v="37.607644800000003"/>
        <n v="4.3559999999999999"/>
        <n v="11.938000000000001"/>
        <n v="0.33893640000000003"/>
        <n v="9.2070000000000007"/>
        <n v="15.87312"/>
        <n v="17.196548400000001"/>
        <n v="50.377076639999999"/>
        <n v="32.912296560000001"/>
        <n v="32.947560000000003"/>
        <n v="1.1689031000000001"/>
        <n v="3.3767149999999999"/>
        <n v="2.6120017"/>
        <n v="1.0778935000000001"/>
        <n v="0.37304799999999999"/>
        <n v="0.175763"/>
        <n v="8.1021599999999996"/>
        <n v="7.8731999999999998"/>
        <n v="17.765999999999998"/>
        <n v="0.27124999999999999"/>
        <n v="29.276399999999999"/>
        <n v="2.8464499999999999"/>
        <n v="0.47594999999999998"/>
        <n v="0.40160000000000001"/>
        <n v="1.0707199999999999"/>
        <n v="4.5069299999999997"/>
        <n v="2.5138799999999999"/>
        <n v="2.0901700000000001"/>
        <n v="2.7092999999999998"/>
        <n v="17.644179999999999"/>
        <n v="24.77338"/>
        <n v="21.99184"/>
        <n v="26.083629999999999"/>
        <n v="0.23818"/>
        <n v="0.41215000000000002"/>
        <n v="0.42009000000000002"/>
        <n v="0.27792"/>
        <n v="2.7277200000000001"/>
        <n v="15.27814"/>
        <n v="27.999939999999999"/>
        <n v="2.3609124000000001"/>
        <n v="55.526407200000001"/>
        <n v="9.6054408000000002"/>
        <n v="17.697672000000001"/>
        <n v="0.58896000000000004"/>
        <n v="19.084190400000001"/>
        <n v="22.044171599999999"/>
        <n v="10.0660428"/>
        <n v="0.14188680000000001"/>
        <n v="39.378358800000001"/>
        <n v="0.44692900000000002"/>
        <n v="45.205340399999997"/>
        <n v="32.322499999999998"/>
        <n v="21.168576000000002"/>
        <n v="70.999156799999994"/>
        <n v="6.2198136000000002"/>
        <n v="39.4832988"/>
        <n v="7.1517600000000003"/>
        <n v="8.2227599999999992"/>
        <n v="20.8015632"/>
        <n v="0.38079360000000001"/>
        <n v="0.321552"/>
        <n v="30.248657999999999"/>
        <n v="65.897686800000002"/>
        <n v="153.761256"/>
        <n v="47.076717600000002"/>
        <n v="10.4614884"/>
        <n v="4.9751690000000001E-2"/>
        <n v="3.9349389999999998E-2"/>
        <n v="5.1581059999999998E-2"/>
        <n v="4.2176663400000002E-2"/>
        <n v="2.71804925E-2"/>
        <n v="1.8229492699999999E-2"/>
        <n v="4.4980979999999997E-2"/>
        <n v="6.0261599999999999E-2"/>
        <n v="6.9587800000000005E-2"/>
        <n v="1.438387E-2"/>
        <n v="9.9718600000000008E-3"/>
        <n v="7.0780000000000003"/>
        <n v="102.788"/>
        <n v="191.02099999999999"/>
        <n v="1.9404000000000001E-2"/>
        <n v="41.965000000000003"/>
        <n v="60.335999999999999"/>
        <n v="20.751999999999999"/>
        <n v="24.5124"/>
        <n v="6.6961224000000001"/>
        <n v="1.9008000000000001E-2"/>
        <n v="1.3792679999999999"/>
        <n v="81.9756"/>
        <n v="9.0327599999999997"/>
        <n v="0.19213920000000001"/>
        <n v="35.4300408"/>
        <n v="62.589599999999997"/>
        <n v="25.312000000000001"/>
        <n v="56.460299999999997"/>
        <n v="131.7345"/>
        <n v="0.57635999999999998"/>
        <n v="10.0068012"/>
        <n v="25.542673199999999"/>
        <n v="46.173797999999998"/>
        <n v="12.570119999999999"/>
        <n v="30.184000000000001"/>
        <n v="34.887999999999998"/>
        <n v="20.015999999999998"/>
        <n v="27.063058571999999"/>
        <n v="38.894006447999999"/>
        <n v="36.232477776000003"/>
        <n v="99.8204724"/>
        <n v="19.814057999999999"/>
        <n v="94.343999999999994"/>
        <n v="66.94"/>
        <n v="7.9918740000000001"/>
        <n v="3.96E-3"/>
        <n v="84.165000000000006"/>
        <n v="95.427300000000002"/>
        <n v="0.31334800000000002"/>
        <n v="0.18604080000000001"/>
        <n v="1.4510213999999999"/>
        <n v="32.219000000000001"/>
        <n v="0.44110440000000001"/>
        <n v="22.128717600000002"/>
        <n v="1.03653"/>
        <n v="1.2852972"/>
        <n v="148.375"/>
        <n v="20.662500000000001"/>
        <n v="4.9931999999999999"/>
        <n v="11.8256292"/>
        <n v="15.564700800000001"/>
        <n v="2.6650799999999999E-2"/>
        <n v="47.881587600000003"/>
        <n v="1.8360000000000001"/>
        <n v="40.852800000000002"/>
        <n v="3.5870000000000002"/>
        <n v="2.8624260000000001"/>
        <n v="7.1739999999999998E-4"/>
        <n v="0.76951910999999995"/>
        <n v="9.2544600000000008E-3"/>
        <n v="2.2418750000000001E-2"/>
        <n v="19.728000000000002"/>
        <n v="398.25920000000002"/>
        <n v="36.612000000000002"/>
        <n v="0.13843437"/>
        <n v="13.4466948"/>
        <n v="12.5446068"/>
        <n v="3.8592"/>
        <n v="0.2772751"/>
        <n v="7.1943110000000005E-2"/>
        <n v="14.4676873"/>
        <n v="14.4637812"/>
        <n v="7.1907239999999997E-2"/>
        <n v="18.2592"/>
        <n v="22.024213199999998"/>
        <n v="12.475584"/>
        <n v="46.112000000000002"/>
        <n v="20.861795999999998"/>
        <n v="53.78304"/>
        <n v="57.556980000000003"/>
        <n v="13.056912000000001"/>
        <n v="15.481897200000001"/>
        <n v="307.37099999999998"/>
        <n v="8.8420000000000005"/>
        <n v="6.8978051999999996"/>
        <n v="28.144500000000001"/>
        <n v="3.4689600000000001E-2"/>
        <n v="1.550484"/>
        <n v="201.53550000000001"/>
        <n v="3.4435199999999999E-2"/>
        <n v="66.200400000000002"/>
        <n v="1.08514"/>
        <n v="10.462953600000001"/>
        <n v="2.3411916000000002"/>
        <n v="68.468999999999994"/>
        <n v="17.576024400000001"/>
        <n v="30.788722799999999"/>
        <n v="0.24868799999999999"/>
        <n v="0.2107512"/>
        <n v="0.28088279999999999"/>
        <n v="3.5869999999999999E-2"/>
        <n v="58.478499999999997"/>
        <n v="1.1225807999999999"/>
        <n v="6.7070916"/>
        <n v="0.84245040000000004"/>
        <n v="1.9630512"/>
        <n v="86.073999999999998"/>
        <n v="227.3245"/>
        <n v="127.05840000000001"/>
        <n v="138.75443999999999"/>
        <n v="6.4429200000000006E-2"/>
        <n v="18.3996"/>
        <n v="5.4806399999999998E-2"/>
        <n v="35.877600000000001"/>
        <n v="98.366013756870302"/>
        <n v="94.191360446784003"/>
        <n v="34.491599999999998"/>
        <n v="0.17784"/>
        <n v="57.268259999999998"/>
        <n v="2.0568900000000001E-2"/>
        <n v="25.418500000000002"/>
        <n v="18.619199999999999"/>
        <n v="5.0685000000000002"/>
        <n v="1.75E-3"/>
        <n v="3.3460869999999998"/>
        <n v="1.65002E-2"/>
        <n v="1.8522E-3"/>
        <n v="1.06E-4"/>
        <n v="257.02706289999998"/>
        <n v="120.2449"/>
        <n v="1.5860196"/>
        <n v="2.0579999999999999E-4"/>
        <n v="1.5839999999999999E-3"/>
        <n v="3.2472E-3"/>
        <n v="9.1634400000000005E-2"/>
        <n v="3.96E-5"/>
        <n v="12.995452800000001"/>
        <n v="26.398112399999999"/>
        <n v="10.4796"/>
        <n v="0.9"/>
        <n v="80.965000000000003"/>
        <n v="4.4748000000000001E-3"/>
        <n v="69.429769199999996"/>
        <n v="0.110286"/>
        <n v="8.1575999999999992E-3"/>
        <n v="12.4709112"/>
        <n v="0.8831196"/>
        <n v="5.1239999999999997E-5"/>
        <n v="19.8324"/>
        <n v="1.16838"/>
        <n v="1.8E-5"/>
        <n v="54.46"/>
        <n v="2.052E-2"/>
        <n v="9.7970399999999999E-2"/>
        <n v="7.7220000000000004"/>
        <n v="27.223199999999999"/>
        <n v="0.3995918"/>
        <n v="0.59974640000000001"/>
        <n v="89.396643600000004"/>
        <n v="59.130086400000003"/>
        <n v="3.6350820000000001"/>
        <n v="3.2437548"/>
        <n v="42.299690400000003"/>
        <n v="53.685165599999998"/>
        <n v="1.6930639999999999"/>
        <n v="0.67794299999999996"/>
        <n v="10.0275"/>
        <n v="9.8350000000000009"/>
        <n v="0.132719"/>
        <n v="12.775"/>
        <n v="8.6303999999999998"/>
        <n v="0.28695999999999999"/>
        <n v="16.8"/>
        <n v="4.415"/>
        <n v="8.3650000000000002"/>
        <n v="0.65642100000000003"/>
        <n v="14.577500000000001"/>
        <n v="7.2450000000000001"/>
        <n v="13.598317"/>
        <n v="0.100436"/>
        <n v="0.84653199999999995"/>
        <n v="0.36587399999999998"/>
        <n v="0.65283400000000003"/>
        <n v="19.1122272"/>
        <n v="19.723255200000001"/>
        <n v="35.0635428"/>
        <n v="77.115376800000007"/>
        <n v="2.1351924000000002"/>
        <n v="36.443800799999998"/>
        <n v="14.2128"/>
        <n v="3.2295780000000001"/>
        <n v="1.3384404000000001"/>
        <n v="12.285306"/>
        <n v="41.020499999999998"/>
        <n v="44.6616"/>
        <n v="74.084000000000003"/>
        <n v="5.2140000000000004"/>
        <n v="2.3900000000000001E-2"/>
        <n v="2.2730400000000001E-2"/>
        <n v="33.100497500000003"/>
        <n v="315.23008855360001"/>
        <n v="3.9456999999999999E-3"/>
        <n v="1.6434000000000001E-2"/>
        <n v="4.7371499999999997"/>
        <n v="1.27116E-2"/>
        <n v="9.9175824000000006"/>
        <n v="1.4068965"/>
        <n v="2.7673705000000002"/>
        <n v="213.46289999999999"/>
        <n v="7.9990100000000008E-3"/>
        <n v="1.4436576000000001"/>
        <n v="3.2204700000000002"/>
        <n v="2.7392903999999998"/>
        <n v="2.1598236000000002"/>
        <n v="1.1732292"/>
        <n v="1.2963799999999999E-2"/>
        <n v="1.4910192"/>
        <n v="27.182469600000001"/>
        <n v="2.72844E-2"/>
        <n v="1.2098196000000001"/>
        <n v="1.242054"/>
        <n v="18.215722800000002"/>
        <n v="2.7701387999999998"/>
        <n v="5.9679180000000001"/>
        <n v="1.452735E-2"/>
        <n v="0.60756606000000002"/>
        <n v="57.218580000000003"/>
        <n v="2.0243519999999999"/>
        <n v="0.98678370000000004"/>
        <n v="52.540923599999999"/>
        <n v="20.072923200000002"/>
        <n v="21.049900000000001"/>
        <n v="5.0738687999999996"/>
        <n v="0.80985960000000001"/>
        <n v="58.912959600000001"/>
        <n v="18.755154000000001"/>
        <n v="16.656300000000002"/>
        <n v="33.312600000000003"/>
        <n v="73.8233496"/>
        <n v="1.6739999999999999"/>
        <n v="27.788399999999999"/>
        <n v="16.1448"/>
        <n v="3.2075999999999998"/>
        <n v="94.391400000000004"/>
        <n v="62.927599999999998"/>
        <n v="1.3488552"/>
        <n v="17.4277224"/>
        <n v="14.142150000000001"/>
        <n v="1.3384799999999999"/>
        <n v="54.513914399999997"/>
        <n v="13.8996"/>
        <n v="53.002800000000001"/>
        <n v="18.003599999999999"/>
        <n v="0.48237975999999999"/>
        <n v="19.357199999999999"/>
        <n v="72.576849999999993"/>
        <n v="1.7166996000000001"/>
        <n v="2.3040468000000001"/>
        <n v="0.61696399999999996"/>
        <n v="0.88900807999999998"/>
        <n v="6.7045572"/>
        <n v="4.806"/>
        <n v="48.353601599999998"/>
        <n v="0.1499366"/>
        <n v="76.536000000000001"/>
        <n v="59.265799999999999"/>
        <n v="23.630400000000002"/>
        <n v="58.1205"/>
        <n v="5439.26458"/>
        <n v="8.1744299999999992"/>
        <n v="0.77152679999999996"/>
        <n v="0.42043320000000001"/>
        <n v="0.56881440000000005"/>
        <n v="7.5950423999999996"/>
        <n v="109.57259999999999"/>
        <n v="4.1606135999999996"/>
        <n v="190.44300000000001"/>
        <n v="26.910100799999999"/>
        <n v="84.404809999999998"/>
        <n v="9.1225331999999995"/>
        <n v="17.483993999999999"/>
        <n v="33.421787999999999"/>
        <n v="69.395634000000001"/>
        <n v="69.395673599999995"/>
        <n v="11.200071599999999"/>
        <n v="0.75239999999999996"/>
        <n v="1.115496"/>
        <n v="16.028639999999999"/>
        <n v="41.169862799999997"/>
        <n v="0.16287479999999999"/>
        <n v="0.88957439999999999"/>
        <n v="64.672200000000004"/>
        <n v="2.6521992000000001"/>
        <n v="1371.9773"/>
        <n v="3.2925650000000002"/>
        <n v="4.7179669999999998"/>
        <n v="4.7054780000000003"/>
        <n v="71.126256960000006"/>
        <n v="17.67196728"/>
        <n v="11.385277200000001"/>
        <n v="6.9141203999999998"/>
        <n v="51.377554799999999"/>
        <n v="0.46764"/>
        <n v="8.0028000000000006"/>
        <n v="30.387599999999999"/>
        <n v="1727.2184152"/>
        <n v="2139.6237673599999"/>
        <n v="4.1955803999999999"/>
        <n v="0.31822599600000001"/>
        <n v="0.97772043600000003"/>
        <n v="0.39212316000000003"/>
        <n v="0.37936720800000001"/>
        <n v="2.16E-3"/>
        <n v="2.7359999999999999E-2"/>
        <n v="12.749974999999999"/>
        <n v="83.471136299999998"/>
        <n v="10.623967199999999"/>
        <n v="766.82690239999999"/>
        <n v="792.05023919999996"/>
        <n v="0.80673119999999998"/>
        <n v="7.1901324000000004"/>
        <n v="0.28341719999999998"/>
        <n v="6.4833911999999998"/>
        <n v="0.35913240000000002"/>
        <n v="3.6111635999999998"/>
        <n v="1.6691400000000001"/>
        <n v="1.6691796000000001"/>
        <n v="6.1170119999999999"/>
        <n v="6.1170515999999999"/>
        <n v="15.6705516"/>
        <n v="60.258250799999999"/>
        <n v="62.606689199999998"/>
        <n v="67.263292800000002"/>
        <n v="25.592400000000001"/>
        <n v="9.1151999999999997"/>
        <n v="130.5299"/>
        <n v="149.36806000000001"/>
        <n v="766.74664051299999"/>
        <n v="71.079120000000003"/>
        <n v="444.79402858999998"/>
        <n v="270.22881216000002"/>
        <n v="3.9744000000000002"/>
        <n v="15.6348"/>
        <n v="2587.5354779999998"/>
        <n v="3157.3096988000002"/>
        <n v="2.837317E-2"/>
        <n v="15.500216999999999"/>
        <n v="20.296438200000001"/>
        <n v="7.5646541000000003"/>
        <n v="8.9450064000000005"/>
        <n v="6.9246144000000003"/>
        <n v="15.7552956"/>
        <n v="30.280575599999999"/>
        <n v="13.013999999999999"/>
        <n v="2.4300000000000002"/>
        <n v="84.938673600000001"/>
        <n v="36.456119999999999"/>
        <n v="69.776546400000001"/>
        <n v="1.0240560000000001"/>
        <n v="19.111931999999999"/>
        <n v="22.626457812000002"/>
        <n v="16.947175000000001"/>
        <n v="16.670850000000002"/>
        <n v="4.4352000000000003E-3"/>
        <n v="19.577368799999999"/>
        <n v="1.2045528000000001"/>
        <n v="86.458680000000001"/>
        <n v="21.78"/>
        <n v="29.991599999999998"/>
        <n v="38.119039200000003"/>
        <n v="5.3721360000000002"/>
        <n v="1.8504"/>
        <n v="8.8632000000000009"/>
        <n v="20.994652800000001"/>
        <n v="61.020194400000001"/>
        <n v="19.845359999999999"/>
        <n v="7.5161987999999997"/>
        <n v="26.237772"/>
        <n v="94.176356999999996"/>
        <n v="22.819689"/>
        <n v="0.58148639999999996"/>
        <n v="51.574992999999999"/>
        <n v="597.16300000000001"/>
        <n v="586.05399999999997"/>
        <n v="624.09500000000003"/>
        <n v="17.2224"/>
        <n v="0.76732920000000004"/>
        <n v="1.0465884000000001"/>
        <n v="1.2519936"/>
        <n v="1.7911476"/>
        <n v="48.185279999999999"/>
        <n v="50.619500000000002"/>
        <n v="11.019600000000001"/>
        <n v="12.237192"/>
        <n v="87.087646800000002"/>
        <n v="14.7617712"/>
        <n v="14.9436"/>
        <n v="0.83892599999999995"/>
        <n v="97.175700000000006"/>
        <n v="22.577306400000001"/>
        <n v="14.0364"/>
        <n v="0.99360000000000004"/>
        <n v="55.632599999999996"/>
        <n v="0.10440000000000001"/>
        <n v="0.39644000000000001"/>
        <n v="0.24310000000000001"/>
        <n v="20.265000000000001"/>
        <n v="4.4837500000000002E-2"/>
        <n v="1.2766644"/>
        <n v="1.7882172000000001"/>
        <n v="5.8175568000000002"/>
        <n v="30.182400000000001"/>
        <n v="0.9801396"/>
        <n v="137.7612"/>
        <n v="127.6797"/>
        <n v="77.256"/>
        <n v="0.62021519999999997"/>
        <n v="62.240824799999999"/>
        <n v="12.926548800000001"/>
        <n v="12.063599999999999"/>
        <n v="3.7076688"/>
        <n v="0.31129560000000001"/>
        <n v="0.38043719999999998"/>
        <n v="125.9325"/>
        <n v="71.364999999999995"/>
        <n v="1.7186400000000001E-2"/>
        <n v="23.148"/>
        <n v="22.461774399999999"/>
        <n v="61.302500000000002"/>
        <n v="18.1210296"/>
        <n v="26.560079999999999"/>
        <n v="0.89424000000000003"/>
        <n v="10.541084400000001"/>
        <n v="64.932512000000003"/>
        <n v="7.7043999999999997"/>
        <n v="13.662000000000001"/>
        <n v="17.654399999999999"/>
        <n v="78.177660000000003"/>
        <n v="1.0584"/>
        <n v="75.022999999999996"/>
        <n v="54.345999999999997"/>
        <n v="0.196884"/>
        <n v="6.5484"/>
        <n v="2.3009976000000001"/>
        <n v="9.0082799999999992"/>
        <n v="7.0645211999999997"/>
        <n v="71.142191999999994"/>
        <n v="0.97586280000000003"/>
        <n v="15.435"/>
        <n v="45.080500000000001"/>
        <n v="10.2070188"/>
        <n v="16.811269200000002"/>
        <n v="22.89"/>
        <n v="39.254399999999997"/>
        <n v="45.36"/>
        <n v="58.968000000000004"/>
        <n v="1.6621416"/>
        <n v="49.111325999999998"/>
        <n v="37.447200000000002"/>
        <n v="31.010400000000001"/>
        <n v="6.7228000000000003"/>
        <n v="11.759508"/>
        <n v="3.1899000000000002"/>
        <n v="5.8310000000000004"/>
        <n v="13.078692"/>
        <n v="0.31592880000000001"/>
        <n v="1.513512"/>
        <n v="5.6627999999999998E-2"/>
        <n v="7.1171199999999999"/>
        <n v="14.482799999999999"/>
        <n v="48.000585600000001"/>
        <n v="125.51410079999999"/>
        <n v="27.381599999999999"/>
        <n v="24.7788"/>
        <n v="2.6334E-2"/>
        <n v="1.0929599999999999E-2"/>
        <n v="1.14444E-2"/>
        <n v="4.3560000000000002E-4"/>
        <n v="1.7176104000000001"/>
        <n v="6.4508399999999994E-2"/>
        <n v="0.20128679999999999"/>
        <n v="1.4639724000000001"/>
        <n v="15.9003108"/>
        <n v="2.4614964000000001"/>
        <n v="2.8630800000000001E-2"/>
        <n v="0.91887839999999998"/>
        <n v="0.59146560000000004"/>
        <n v="17.765000000000001"/>
        <n v="118.55500000000001"/>
        <n v="4.4141328"/>
        <n v="15.297281999999999"/>
        <n v="0.10969046"/>
        <n v="38.7072"/>
        <n v="16.596954"/>
        <n v="88.522632000000002"/>
        <n v="6.5789999999999997"/>
        <n v="34.481000000000002"/>
        <n v="5.8449999999999998"/>
        <n v="3.9600000000000003E-2"/>
        <n v="7.2028499999999998"/>
        <n v="1.1879729999999999"/>
        <n v="105.780473"/>
        <n v="25.642676999999999"/>
        <n v="4.3200000000000002E-2"/>
        <n v="0.23760000000000001"/>
        <n v="0.35639999999999999"/>
        <n v="1.44E-2"/>
        <n v="0.22179960000000001"/>
        <n v="0.82906559999999996"/>
        <n v="0.2168496"/>
        <n v="2.7110555999999999"/>
        <n v="0.93333600000000005"/>
        <n v="1.4176579600000001"/>
        <n v="0.30012811"/>
        <n v="1.7364899999999999E-2"/>
        <n v="6.6000799999999998E-2"/>
        <n v="0.2675902"/>
        <n v="5.5239799999999999E-2"/>
        <n v="19.874844"/>
        <n v="3.1231688499999999"/>
        <n v="1.45528177"/>
        <n v="48.571142399999999"/>
        <n v="35.526585599999997"/>
        <n v="6.9809256"/>
        <n v="5.1367535999999996"/>
        <n v="4.0393440000000003E-2"/>
        <n v="0.11338889000000001"/>
        <n v="0.11356442"/>
        <n v="1.7740008"/>
        <n v="0.14782027"/>
        <n v="2.378181E-2"/>
        <n v="6.0979000000000003E-4"/>
        <n v="3.4737912"/>
        <n v="13.089582"/>
        <n v="7.46096E-3"/>
        <n v="1.1621879999999999E-2"/>
        <n v="0.19047352000000001"/>
        <n v="1.92984187"/>
        <n v="0.22228639"/>
        <n v="2.13882431"/>
        <n v="0.65057419000000005"/>
        <n v="2.4990667200000001"/>
        <n v="20.419740000000001"/>
        <n v="5.7001250000000003E-2"/>
        <n v="0.11288289"/>
        <n v="0.16174164999999999"/>
        <n v="0.32345279999999998"/>
        <n v="2.5036703999999999"/>
        <n v="0.28853827999999998"/>
        <n v="0.95831999999999995"/>
        <n v="2.8508832000000002"/>
        <n v="13.041428399999999"/>
        <n v="14.481403200000001"/>
        <n v="4.0259159999999996"/>
        <n v="2.6063999999999998"/>
        <n v="2345.164825068"/>
        <n v="24.3789689"/>
        <n v="0.246161462"/>
        <n v="0.342935135"/>
        <n v="0.58234227599999999"/>
        <n v="0.90862655699999995"/>
        <n v="3.7089579999999997E-2"/>
        <n v="10.7703288"/>
        <n v="0.1915056"/>
        <n v="8.1972E-3"/>
        <n v="19.619928000000002"/>
        <n v="30.001791600000001"/>
        <n v="30.642440400000002"/>
        <n v="22.803897599999999"/>
        <n v="30.766705200000001"/>
        <n v="1.860606"/>
        <n v="4.7020644000000003"/>
        <n v="163.08751000000001"/>
        <n v="0.68218920000000005"/>
        <n v="0.78784200000000004"/>
        <n v="0.14123736000000001"/>
        <n v="50.715000000000003"/>
        <n v="86.38"/>
        <n v="0.12467664000000001"/>
        <n v="77.42"/>
        <n v="23.714279999999999"/>
        <n v="5.4960047999999997"/>
        <n v="109.3908816"/>
        <n v="3.7897199999999999E-3"/>
        <n v="192.93991199999999"/>
        <n v="2.1521999999999999E-3"/>
        <n v="32.674118399999998"/>
        <n v="23.0472"/>
        <n v="31.265999999999998"/>
        <n v="21.718800000000002"/>
        <n v="28.752094799999998"/>
        <n v="3.9939372"/>
        <n v="34.637961599999997"/>
        <n v="27.972000000000001"/>
        <n v="6.6167999999999996"/>
        <n v="93.347080000000005"/>
        <n v="160.87540000000001"/>
        <n v="1.69092"/>
        <n v="53.588000000000001"/>
        <n v="147.59800000000001"/>
        <n v="3.1141000000000001"/>
        <n v="59.003999999999998"/>
        <n v="93.506399999999999"/>
        <n v="0.54468000000000005"/>
        <n v="68.512500000000003"/>
        <n v="75.849500000000006"/>
        <n v="24.718636799999999"/>
        <n v="2.2796531999999998"/>
        <n v="0.94313519999999995"/>
        <n v="1.1016E-2"/>
        <n v="11.687502"/>
        <n v="108.145205"/>
        <n v="110.28700000000001"/>
        <n v="9.6849000000000005E-2"/>
        <n v="30.026264399999999"/>
        <n v="0.7885548"/>
        <n v="0.54"/>
        <n v="55.8093"/>
        <n v="0.42699999999999999"/>
        <n v="6.5304755999999999"/>
        <n v="1.0412424"/>
        <n v="5.2488000000000001"/>
        <n v="4.2608268000000002"/>
        <n v="3.0890970000000002"/>
        <n v="15.612656400000001"/>
        <n v="107.53552000000001"/>
        <n v="344.43395199999998"/>
        <n v="5.99586372"/>
        <n v="76.173215184"/>
        <n v="118.327070664"/>
        <n v="126.808497288"/>
        <n v="24.646464000000002"/>
        <n v="10.4968764"/>
        <n v="93.747456"/>
        <n v="1.0548"/>
        <n v="135.38"/>
        <n v="282.21087999999997"/>
        <n v="6.4565999999999999"/>
        <n v="0.27062700000000001"/>
        <n v="17.626672800000001"/>
        <n v="18.2142576"/>
        <n v="5.2880256000000001"/>
        <n v="266.56"/>
        <n v="137.91749999999999"/>
        <n v="159.47749999999999"/>
        <n v="133.61250000000001"/>
        <n v="25.919784"/>
        <n v="18.098625599999998"/>
        <n v="2.1307968000000002"/>
        <n v="91.214399999999998"/>
        <n v="2.3329548"/>
        <n v="1.2179772"/>
        <n v="6.70824E-2"/>
        <n v="1.7731296000000001"/>
        <n v="1.1908908"/>
        <n v="14.920500000000001"/>
        <n v="26.726400000000002"/>
        <n v="8.1824399999999997"/>
        <n v="2.0642687999999998"/>
        <n v="18.273420000000002"/>
        <n v="22.4923644"/>
        <n v="8.64"/>
        <n v="1.7819999999999999E-3"/>
        <n v="1.1032956"/>
        <n v="1.115532"/>
        <n v="1.2558743999999999"/>
        <n v="1.0873763999999999"/>
        <n v="102.36239999999999"/>
        <n v="860.178"/>
        <n v="0.96647086800000004"/>
        <n v="0.84292678799999998"/>
        <n v="7.2337498199999999"/>
        <n v="34.218953999999997"/>
        <n v="53.282210999999997"/>
        <n v="0.19800000000000001"/>
        <n v="0.51499799999999996"/>
        <n v="0.26864640000000001"/>
        <n v="2.474208"/>
        <n v="5.9013900000000001"/>
        <n v="0.1531728"/>
        <n v="0.44312400000000002"/>
        <n v="2.6651592000000002"/>
        <n v="3.2203710000000001"/>
        <n v="7.0335539999999996"/>
        <n v="21.680603999999999"/>
        <n v="157.7373"/>
        <n v="101.268"/>
        <n v="8.1069999999999993"/>
        <n v="0.99939193199999998"/>
        <n v="2.6528396399999998"/>
        <n v="4.45471884"/>
        <n v="2.0535574999999999E-3"/>
        <n v="55.463957999999998"/>
        <n v="62.179385400000001"/>
        <n v="17.787600000000001"/>
        <n v="19.918800000000001"/>
        <n v="11.865600000000001"/>
        <n v="43.343546400000001"/>
        <n v="2.5448400000000002"/>
        <n v="11.502359999999999"/>
        <n v="0.13899600000000001"/>
        <n v="12.064179599999999"/>
        <n v="3.9780000000000002"/>
        <n v="2.4567839999999999"/>
        <n v="0.220968"/>
        <n v="75.371939999999995"/>
        <n v="1.224"/>
        <n v="3.3424749999999999"/>
        <n v="0.4453416"/>
        <n v="6.9181199999999998E-2"/>
        <n v="48.705500000000001"/>
        <n v="8.6654304"/>
        <n v="44.5851252"/>
        <n v="28.0842408"/>
        <n v="16.695"/>
        <n v="66.046107599999999"/>
        <n v="15.1128"/>
        <n v="16.386479999999999"/>
        <n v="12.326014799999999"/>
        <n v="0.47349720000000001"/>
        <n v="1.25545E-3"/>
        <n v="18.4939128"/>
        <n v="4.8137539999999999E-2"/>
        <n v="2.0159999999999999E-4"/>
        <n v="61.434100965600003"/>
        <n v="2.4965520000000001E-2"/>
        <n v="6.3235864929599996"/>
        <n v="36.80614112472"/>
        <n v="134.02898289000001"/>
        <n v="128.01718852560001"/>
        <n v="7.9884000000000004"/>
        <n v="0.83971669999999998"/>
        <n v="6.6573143999999997"/>
        <n v="0.129132"/>
        <n v="13.4603964"/>
        <n v="4.7409999999999997"/>
        <n v="30.7525464"/>
        <n v="17.21"/>
        <n v="3.1562860000000001"/>
        <n v="0.74019400000000002"/>
        <n v="2.217495"/>
        <n v="4.0995359999999996"/>
        <n v="23.249080800000002"/>
        <n v="16.959967200000001"/>
        <n v="28.090774799999998"/>
        <n v="57.110159699999997"/>
        <n v="83.801480400000003"/>
        <n v="75.035160000000005"/>
        <n v="566.14426779999997"/>
        <n v="1.7683910000000001E-2"/>
        <n v="28.047599999999999"/>
        <n v="174.02635799999999"/>
        <n v="1.4706700000000001E-3"/>
        <n v="20.4696"/>
        <n v="17.388000000000002"/>
        <n v="16.743949199999999"/>
        <n v="56.014000000000003"/>
        <n v="2.2669416"/>
        <n v="6.8622443999999998"/>
        <n v="13.1852"/>
        <n v="7.4440799999999996"/>
        <n v="29.717265600000001"/>
        <n v="68.497200000000007"/>
        <n v="129.42699999999999"/>
        <n v="11.1342924"/>
        <n v="2.5592291999999999"/>
        <n v="0.39473279999999999"/>
        <n v="0.52216560000000001"/>
        <n v="0.36376560000000002"/>
        <n v="36.003500000000003"/>
        <n v="110.2983198"/>
        <n v="5.21726E-2"/>
        <n v="0.13824359999999999"/>
        <n v="11.626243199999999"/>
        <n v="3.3423984"/>
        <n v="7.218"/>
        <n v="5.1048"/>
        <n v="14.588521200000001"/>
        <n v="24.617181599999999"/>
        <n v="7.6761799999999997E-4"/>
        <n v="37.295999999999999"/>
        <n v="5.9133671999999997"/>
        <n v="42.430103000000003"/>
        <n v="0.83120400000000005"/>
        <n v="24.25752"/>
        <n v="6.7680000000000004E-2"/>
        <n v="16.257978000000001"/>
        <n v="80.140539599999997"/>
        <n v="9.7948799999999991"/>
        <n v="4.6011600000000001"/>
        <n v="0.37778400000000001"/>
        <n v="32.460357600000002"/>
        <n v="24.907370400000001"/>
        <n v="124.14196080000001"/>
        <n v="24.232744799999999"/>
        <n v="25.312082400000001"/>
        <n v="6.1380000000000002E-3"/>
        <n v="1.2276E-2"/>
        <n v="2.5818012000000001"/>
        <n v="90.570308400000002"/>
        <n v="23.467500000000001"/>
        <n v="7.3727999999999998"/>
        <n v="13.118399999999999"/>
        <n v="35.470199999999998"/>
        <n v="60.384900000000002"/>
        <n v="80.510099999999994"/>
        <n v="1.40998"/>
        <n v="7.4555999999999996"/>
        <n v="35.241500000000002"/>
        <n v="74.579551199999997"/>
        <n v="0.1192356"/>
        <n v="0.40233600000000003"/>
        <n v="125.55"/>
        <n v="1.2150000000000001"/>
        <n v="0.4464108"/>
        <n v="96.802000000000007"/>
        <n v="1.0044143999999999"/>
        <n v="2338.6469940000002"/>
        <n v="29.452999999999999"/>
        <n v="204.285"/>
        <n v="0.38303999999999999"/>
        <n v="49.867199999999997"/>
        <n v="0.17934"/>
        <n v="13.303126067499999"/>
        <n v="46.15992"/>
        <n v="3.8022199999999999E-2"/>
        <n v="1.9839599999999999E-2"/>
        <n v="27.254145600000001"/>
        <n v="27.254165400000002"/>
        <n v="172.7489592"/>
        <n v="1.8008028"/>
        <n v="9.5724"/>
        <n v="0.34254000000000001"/>
        <n v="1.21572E-2"/>
        <n v="1.3237000000000001"/>
        <n v="37.990499999999997"/>
        <n v="11.516400000000001"/>
        <n v="35.064611999999997"/>
        <n v="3.5870000000000001E-6"/>
        <n v="1.8611999999999999E-3"/>
        <n v="10.295999999999999"/>
        <n v="8.4726972000000007"/>
        <n v="2.9128571999999999"/>
        <n v="1.8216791999999999"/>
        <n v="64.269295200000002"/>
        <n v="21.5352"/>
        <n v="51.9696"/>
        <n v="47.675984399999997"/>
        <n v="13.681404000000001"/>
        <n v="18.5472"/>
        <n v="0.155387"/>
        <n v="0.35"/>
        <n v="1.32719E-2"/>
        <n v="3.0870000000000002E-2"/>
        <n v="333.48869999999999"/>
        <n v="353.41860000000003"/>
        <n v="76.495500000000007"/>
        <n v="88.852500000000006"/>
        <n v="100.95650000000001"/>
        <n v="642.75094120000006"/>
        <n v="654.63100429999997"/>
        <n v="1363.4671694000001"/>
        <n v="7.1202636249999998"/>
        <n v="0.44249231999999999"/>
        <n v="0.51584646999999995"/>
        <n v="1.2687219000000001"/>
        <n v="1.55152098"/>
        <n v="2.7858794200000001"/>
        <n v="0.38409596000000001"/>
        <n v="127.861"/>
        <n v="1.7817179999999999"/>
        <n v="123.25"/>
        <n v="122.206"/>
        <n v="4.1866746600000004"/>
        <n v="4.6660772100000001"/>
        <n v="3.24688066"/>
        <n v="282.25591559999998"/>
        <n v="33.505991999999999"/>
        <n v="3.7850760000000001"/>
        <n v="43.78275"/>
        <n v="9.5939999999999994"/>
        <n v="2.5084499999999998"/>
        <n v="8.7569999999999997"/>
        <n v="8.577"/>
        <n v="0.1829916"/>
        <n v="159.97929999999999"/>
        <n v="0.1050991"/>
        <n v="23.795300000000001"/>
        <n v="4.8861648000000004"/>
        <n v="3.0947003999999998"/>
        <n v="8.1107999999999993"/>
        <n v="0.46795320000000001"/>
        <n v="34.300800000000002"/>
        <n v="65.453000000000003"/>
        <n v="4.0533100000000001E-3"/>
        <n v="29.349737999999999"/>
        <n v="13.225212000000001"/>
        <n v="0.55000000000000004"/>
        <n v="51.905000000000001"/>
        <n v="0.57999999999999996"/>
        <n v="26.388000000000002"/>
        <n v="21.917000000000002"/>
        <n v="1.1528351999999999"/>
        <n v="0.53258039999999995"/>
        <n v="16.047499999999999"/>
        <n v="200.04320000000001"/>
        <n v="30.6965"/>
        <n v="41.064"/>
        <n v="2.6464284"/>
        <n v="39.763500000000001"/>
        <n v="4.7114495999999999"/>
        <n v="23.9290524"/>
        <n v="4.8084030000000002"/>
        <n v="66.846377500000003"/>
        <n v="2.2307999999999999"/>
        <n v="96.713587000000004"/>
        <n v="2.9923055999999999"/>
        <n v="2.3654736000000001"/>
        <n v="22.067499999999999"/>
        <n v="59.478483599999997"/>
        <n v="56.005200000000002"/>
        <n v="2.0348063999999999"/>
        <n v="1.157508"/>
        <n v="26.56485"/>
        <n v="10.471985999999999"/>
        <n v="79.128883500000001"/>
        <n v="2.7619900000000002E-3"/>
        <n v="23.605454999999999"/>
        <n v="18.850000000000001"/>
        <n v="20.357700000000001"/>
        <n v="0.41967900000000002"/>
        <n v="21.603899999999999"/>
        <n v="46.835000000000001"/>
        <n v="0.50749999999999995"/>
        <n v="1.1119699999999999"/>
        <n v="4.0249540000000001"/>
        <n v="7.0494000000000003"/>
        <n v="3.36"/>
        <n v="2.7081850000000001E-2"/>
        <n v="0.10581649999999999"/>
        <n v="10.9368"/>
        <n v="15.3636"/>
        <n v="0.38380900000000001"/>
        <n v="5.7575000000000003"/>
        <n v="9.6068999999999996"/>
        <n v="0.64566000000000001"/>
        <n v="13.298999999999999"/>
        <n v="10.7415"/>
        <n v="0.52011499999999999"/>
        <n v="5.2008264000000004"/>
        <n v="12.1165308"/>
        <n v="3.7857599999999998"/>
        <n v="6.7751640000000002"/>
        <n v="16.666125000000001"/>
        <n v="1.2764952000000001"/>
        <n v="5.0494355999999998"/>
        <n v="2.128698"/>
        <n v="16.065000000000001"/>
        <n v="5.3895600000000002E-2"/>
        <n v="0.66163680000000002"/>
        <n v="20.895361999999999"/>
        <n v="0.21240000000000001"/>
        <n v="0.34649999999999997"/>
        <n v="83.238264999999998"/>
        <n v="501.76560000000001"/>
        <n v="51.585850600000001"/>
        <n v="43.538400000000003"/>
        <n v="40.2804"/>
        <n v="44.886176683199999"/>
        <n v="44.644564799999998"/>
        <n v="67.504536000000002"/>
        <n v="3.3840971999999998"/>
        <n v="2073.7524456000001"/>
        <n v="43.612509600000003"/>
        <n v="4.8140840000000003"/>
        <n v="7.6450968000000001"/>
        <n v="6.5813448960000001"/>
        <n v="1.6079857200000001"/>
        <n v="2.58590286"/>
        <n v="2.6136E-2"/>
        <n v="0.62412204999999998"/>
        <n v="0.31991320000000001"/>
        <n v="0.15796146999999999"/>
        <n v="0.86296320000000004"/>
        <n v="14.662663800000001"/>
        <n v="1.6540486000000001"/>
        <n v="0.91238399999999997"/>
        <n v="4.6989700000000002E-3"/>
        <n v="1.9154580000000001E-2"/>
        <n v="0.434"/>
        <n v="0.79590000000000005"/>
        <n v="0.80710000000000004"/>
        <n v="1.3677299999999999"/>
        <n v="0.54359279999999999"/>
        <n v="1.0607256"/>
        <n v="12.537399600000001"/>
        <n v="4.9844520000000001"/>
        <n v="2.9700000000000001E-2"/>
        <n v="0.65668680000000001"/>
        <n v="1.481436"/>
        <n v="36.826700000000002"/>
        <n v="2.3159664000000002"/>
        <n v="29.668834799999999"/>
        <n v="16.675000000000001"/>
        <n v="1.7070768000000001"/>
        <n v="11.1456"/>
        <n v="11.712808799999999"/>
        <n v="7.0804007999999996"/>
        <n v="1.9834848"/>
        <n v="8.18136E-2"/>
        <n v="11.919600000000001"/>
        <n v="0.94101480000000004"/>
        <n v="2.0622492000000001"/>
        <n v="8.5716000000000001"/>
        <n v="23.6082"/>
        <n v="23.673999999999999"/>
        <n v="17.297599999999999"/>
        <n v="83.037599999999998"/>
        <n v="18.234000000000002"/>
        <n v="12.615"/>
        <n v="20.414000000000001"/>
        <n v="3.7376100000000001"/>
        <n v="85.742592000000002"/>
        <n v="33.712499999999999"/>
        <n v="15.758153200000001"/>
        <n v="1.1159676000000001"/>
        <n v="14.4093708"/>
        <n v="0.94525199999999998"/>
        <n v="1.755468"/>
        <n v="5.9112"/>
        <n v="15.0236064"/>
        <n v="2.1393900000000001"/>
        <n v="3.803382"/>
        <n v="5.9154119999999999"/>
        <n v="0.2064348"/>
        <n v="1.47312E-2"/>
        <n v="25.186499999999999"/>
        <n v="0.86040000000000005"/>
        <n v="18.287500000000001"/>
        <n v="6.4196748000000001"/>
        <n v="6.3021815999999999"/>
        <n v="8.3418588000000007"/>
        <n v="6.7914000000000002E-2"/>
        <n v="10.115"/>
        <n v="1.7341236"/>
        <n v="0.61542359999999996"/>
        <n v="13.265000000000001"/>
        <n v="15.060473999999999"/>
        <n v="3.1442003999999999"/>
        <n v="1.5867324"/>
        <n v="0.36408239999999997"/>
        <n v="30.11795"/>
        <n v="16.094999999999999"/>
        <n v="130.732"/>
        <n v="32.410800000000002"/>
        <n v="93.582999999999998"/>
        <n v="1.04023"/>
        <n v="22.802399999999999"/>
        <n v="8.8506000000000001E-2"/>
        <n v="0.27525959999999999"/>
        <n v="7.8215760000000003"/>
        <n v="20.545000000000002"/>
        <n v="209.00796"/>
        <n v="58.075200000000002"/>
        <n v="230.13718"/>
        <n v="152.3253996"/>
        <n v="1155.6243646"/>
        <n v="172.9872"/>
        <n v="7.6970124000000002"/>
        <n v="0.90940392000000003"/>
        <n v="6.4089036000000004"/>
        <n v="6.2295552000000001"/>
        <n v="1.8153036"/>
        <n v="22.852799999999998"/>
        <n v="88.458638399999998"/>
        <n v="2.0268000000000002"/>
        <n v="2.4462899999999999"/>
        <n v="2.2120956000000001"/>
        <n v="2.9849687999999999"/>
        <n v="1.0871999999999999"/>
        <n v="26.317499999999999"/>
        <n v="4.1184000000000004E-3"/>
        <n v="4.2253199999999998E-2"/>
        <n v="13.870925"/>
        <n v="0.81017640000000002"/>
        <n v="0.22320000000000001"/>
        <n v="1.7201447999999999"/>
        <n v="12.627568800000001"/>
        <n v="27.23"/>
        <n v="10.23"/>
        <n v="4.0954030000000001"/>
        <n v="20.402356999999999"/>
        <n v="1.2592799999999999E-2"/>
        <n v="5.2768980000000001"/>
        <n v="311.68767960000002"/>
        <n v="19.134878400000002"/>
        <n v="95.102647200000007"/>
        <n v="4.9896000000000003E-3"/>
        <n v="8.5932000000000005E-3"/>
        <n v="87.759104399999998"/>
        <n v="4.7814710000000003E-2"/>
        <n v="6.2213580000000004"/>
        <n v="6.9937164000000003"/>
        <n v="10.1099592"/>
        <n v="26.5946076"/>
        <n v="17.301833999999999"/>
        <n v="1.4966820000000001"/>
        <n v="0.67696199999999995"/>
        <n v="1.1357280000000001"/>
        <n v="43.3063"/>
        <n v="53.935318799999997"/>
        <n v="4.5935999999999998E-3"/>
        <n v="20.233499999999999"/>
        <n v="1.3464E-3"/>
        <n v="9.9792000000000006E-2"/>
        <n v="22.855550000000001"/>
        <n v="5.2905599999999997E-2"/>
        <n v="11.372730000000001"/>
        <n v="4.1827800000000002"/>
        <n v="38.624842999999998"/>
        <n v="48.646127"/>
        <n v="4.8302100000000001"/>
        <n v="0.89423909999999995"/>
        <n v="110.9328"/>
        <n v="5.2169435999999996"/>
        <n v="761.19514000000004"/>
        <n v="0.38578319999999999"/>
        <n v="3.4243307999999999"/>
        <n v="6.0876999999999999"/>
        <n v="16.492605080000001"/>
        <n v="2.0165904000000001"/>
        <n v="2.0921867999999999"/>
        <n v="4.2432192000000004"/>
        <n v="0.67787280000000005"/>
        <n v="8.8440119999999993"/>
        <n v="6.0469200000000001E-2"/>
        <n v="0.85425119999999999"/>
        <n v="99.100425599999994"/>
        <n v="115.1765604"/>
        <n v="9.5443128000000002"/>
        <n v="0.20449439999999999"/>
        <n v="5.5519199999999998E-2"/>
        <n v="1.9514879999999999"/>
        <n v="19.403287200000001"/>
        <n v="0.43559999999999999"/>
        <n v="0.48003119999999999"/>
        <n v="1.3226399999999999E-2"/>
        <n v="2.2047696000000001"/>
        <n v="2.2048092000000001"/>
        <n v="1.86714"/>
        <n v="2.4992352000000002"/>
        <n v="1.8671796000000001"/>
        <n v="4.1659991999999999"/>
        <n v="11.046103199999999"/>
        <n v="0.68634720000000005"/>
        <n v="25.490321999999999"/>
        <n v="12.1720896"/>
        <n v="22.0836924"/>
        <n v="3.473989"/>
        <n v="12.752065999999999"/>
        <n v="2.2664664000000001"/>
        <n v="12.759600000000001"/>
        <n v="3.3263604"/>
        <n v="10.200623999999999"/>
        <n v="50.375239200000003"/>
        <n v="46.702458"/>
        <n v="6.4343664"/>
        <n v="1.43154"/>
        <n v="20.734999999999999"/>
        <n v="8.3268000000000004"/>
        <n v="3.8519999999999999"/>
        <n v="50.256"/>
        <n v="21.74991"/>
        <n v="16.384211000000001"/>
        <n v="4.2489216000000001"/>
        <n v="25.351880399999999"/>
        <n v="0.13701996"/>
        <n v="6.3756000000000004E-3"/>
        <n v="5.8642056"/>
        <n v="5.0203296000000002"/>
        <n v="5.0522472"/>
        <n v="4.024044"/>
        <n v="6.9204923999999997"/>
        <n v="6.7776984000000002"/>
        <n v="1.37016E-2"/>
        <n v="30.164666400000002"/>
        <n v="15.842890799999999"/>
        <n v="9.7431839999999994"/>
        <n v="2.4582492"/>
        <n v="1.1666555999999999"/>
        <n v="7.6626E-2"/>
        <n v="2.0637539999999999"/>
        <n v="1.1005632000000001"/>
        <n v="1.6929719999999999"/>
        <n v="60.236356000000001"/>
        <n v="0.85854399999999997"/>
        <n v="0.65027900000000005"/>
        <n v="2.0084724"/>
        <n v="1.352142"/>
        <n v="4.9859999999999998"/>
        <n v="22.837499999999999"/>
        <n v="0.87868440000000003"/>
        <n v="11.6837424"/>
        <n v="0.89856360000000002"/>
        <n v="8.3662919999999996"/>
        <n v="322.17538472000001"/>
        <n v="1959.4528697999999"/>
        <n v="4.2215183999999999"/>
        <n v="1.5670116000000001"/>
        <n v="35.319600000000001"/>
        <n v="14.3748"/>
        <n v="0.62772499999999998"/>
        <n v="5.2519999999999998"/>
        <n v="14.006916"/>
        <n v="0.14616000000000001"/>
        <n v="5.2966980000000001"/>
        <n v="5.7452867999999997"/>
        <n v="42.322341600000001"/>
        <n v="6.8049432000000003"/>
        <n v="7.5214656"/>
        <n v="14.691599999999999"/>
        <n v="5.4945899999999996"/>
        <n v="1.1298276"/>
        <n v="1.3926132"/>
        <n v="25.273499999999999"/>
        <n v="6.5141999999999998"/>
        <n v="0.33119999999999999"/>
        <n v="3.222"/>
        <n v="2.442132"/>
        <n v="2.5814051999999998"/>
        <n v="9.1450990000000001"/>
        <n v="100.74592440000001"/>
        <n v="15.7859064"/>
        <n v="450.70801840000001"/>
        <n v="50.8131986"/>
        <n v="44.834057199999997"/>
        <n v="2.8871899999999999"/>
        <n v="2.7619560000000001"/>
        <n v="1.93032"/>
        <n v="19.502597000000002"/>
        <n v="32.085391000000001"/>
        <n v="58.63"/>
        <n v="24.8498834"/>
        <n v="21.053000000000001"/>
        <n v="48.850560000000002"/>
        <n v="25.2179532"/>
        <n v="2.5079867999999998"/>
        <n v="268.53354000000002"/>
        <n v="0.388901412"/>
        <n v="7.3328252400000002E-2"/>
        <n v="0.1404"/>
        <n v="0.64957075200000003"/>
        <n v="0.2315578968"/>
        <n v="0.27612360000000002"/>
        <n v="0.67308407999999997"/>
        <n v="3.1163400000000001E-2"/>
        <n v="2.9232079999999998"/>
        <n v="5.8003010000000002"/>
        <n v="0.89350399999999996"/>
        <n v="1.7167889999999999"/>
        <n v="2.7119070000000001"/>
        <n v="16.5628584"/>
        <n v="3.8448360000000001E-2"/>
        <n v="11.6"/>
        <n v="5.6329070000000003"/>
        <n v="55.548266400000003"/>
        <n v="5.1805116"/>
        <n v="1.9672092000000001"/>
        <n v="1.6205508"/>
        <n v="58.3416"/>
        <n v="1.6320034800000001"/>
        <n v="2498.4073795999998"/>
        <n v="110.95099999999999"/>
        <n v="22.04532"/>
        <n v="203.74799999999999"/>
        <n v="18.976122"/>
        <n v="66.718800000000002"/>
        <n v="123.709896"/>
        <n v="88.480440000000002"/>
        <n v="202.17333600000001"/>
        <n v="17.095991999999999"/>
        <n v="3.0990959999999999"/>
        <n v="8.6805400000000005E-3"/>
        <n v="2.1998196000000001"/>
        <n v="4.3194888000000002"/>
        <n v="8.7173856000000001"/>
        <n v="15.2215668"/>
        <n v="2.1880700000000002"/>
        <n v="88.754400000000004"/>
        <n v="1.7274528000000001E-2"/>
        <n v="24.622903000000001"/>
        <n v="59.080306999999998"/>
        <n v="24.324999999999999"/>
        <n v="14.54393"/>
        <n v="8.6"/>
        <n v="57.463200000000001"/>
        <n v="2.7841960000000001"/>
        <n v="37.902206"/>
        <n v="103.099932"/>
        <n v="34.291620000000002"/>
        <n v="13.968406"/>
        <n v="27.953602"/>
        <n v="6.1919909999999998"/>
        <n v="29.806597"/>
        <n v="30.933389999999999"/>
        <n v="15.961309999999999"/>
        <n v="708.572"/>
        <n v="754.88"/>
        <n v="1523.1410000000001"/>
        <n v="789.89610000000005"/>
        <n v="847.80430000000001"/>
        <n v="2221.4418900000001"/>
        <n v="127.98293323199999"/>
        <n v="71.191944000000007"/>
        <n v="1.9800000000000002E-2"/>
        <n v="136.22040000000001"/>
        <n v="84.109319999999997"/>
        <n v="333.149"/>
        <n v="76.453559999999996"/>
        <n v="1.402517"/>
        <n v="59.632436269999999"/>
        <n v="70.353802779999995"/>
        <n v="67.406770499999993"/>
        <n v="62.224215800000003"/>
        <n v="1.4087942499999999"/>
        <n v="1.0331277400000001"/>
        <n v="0.68873987000000003"/>
        <n v="1.47027543"/>
        <n v="1.17621317"/>
        <n v="24.509222009999998"/>
        <n v="0.94097770999999997"/>
        <n v="2.2935995400000002"/>
        <n v="1.696296"/>
        <n v="23.115595599999999"/>
        <n v="1.1940277319999999"/>
        <n v="0.22956799999999999"/>
        <n v="0.114784"/>
        <n v="0.26543800000000001"/>
        <n v="28.690200000000001"/>
        <n v="0.83935800000000005"/>
        <n v="0.638486"/>
        <n v="0.75327"/>
        <n v="0.55957199999999996"/>
        <n v="0.82142300000000001"/>
        <n v="0.77837900000000004"/>
        <n v="0.84294500000000006"/>
        <n v="5.0364000000000004"/>
        <n v="0.28337299999999999"/>
        <n v="0.21163299999999999"/>
        <n v="5.1545189999999996"/>
        <n v="0.79990099999999997"/>
        <n v="0.79631399999999997"/>
        <n v="0.73174799999999995"/>
        <n v="0.74250899999999997"/>
        <n v="0.73892199999999997"/>
        <n v="0.68511699999999998"/>
        <n v="0.71022600000000002"/>
        <n v="3.511387"/>
        <n v="41.023558999999999"/>
        <n v="1.6941999999999999"/>
        <n v="2.2634500000000002"/>
        <n v="7.1999999999999995E-2"/>
        <n v="8.62956E-2"/>
        <n v="15.977"/>
        <n v="9.718"/>
        <n v="5.0999999999999997E-2"/>
        <n v="0.53817250000000005"/>
        <n v="37.433087999999998"/>
        <n v="24.473631600000001"/>
        <n v="2.4235199999999998E-2"/>
        <n v="0.64892519999999998"/>
        <n v="7.3428300000000002"/>
        <n v="46.515312000000002"/>
        <n v="11.718953136"/>
        <n v="14.291350919999999"/>
        <n v="4.2003324000000002E-2"/>
        <n v="4.843854576"/>
        <n v="1.414502892"/>
        <n v="20.083281371999998"/>
        <n v="27.490089923999999"/>
        <n v="3.5824931999999997E-2"/>
        <n v="0.40547825999999998"/>
        <n v="3.3854059799999998"/>
        <n v="22.599452304"/>
        <n v="8.1082124639999993"/>
        <n v="0.19245599999999999"/>
        <n v="0.103620528"/>
        <n v="0.15496311600000001"/>
        <n v="5.5937649240000002"/>
        <n v="0.10792900800000001"/>
        <n v="9.5218200000000003E-3"/>
        <n v="0.72677325599999998"/>
        <n v="6.7359259439999999"/>
        <n v="1.9281307320000001"/>
        <n v="5.6434637160000003"/>
        <n v="12.811808987999999"/>
        <n v="8.701694496"/>
        <n v="1.7855639999999999"/>
        <n v="21.456"/>
        <n v="8.0383580640000005"/>
        <n v="13.589319348"/>
        <n v="7.2322458120000004"/>
        <n v="4.5323087040000001"/>
        <n v="13.945932000000001"/>
        <n v="9.8013556079999997"/>
        <n v="1.6871001839999999"/>
        <n v="5.3273484"/>
        <n v="37.835099999999997"/>
        <n v="1.33561"/>
        <n v="5.7239999999999999E-2"/>
        <n v="112.887818"/>
        <n v="60.12346428"/>
        <n v="106.2722826"/>
        <n v="61.877178000000001"/>
        <n v="2.2851180000000002"/>
        <n v="12.10904"/>
        <n v="56.35"/>
        <n v="106.95"/>
        <n v="5.6191990000000001"/>
        <n v="24.202808000000001"/>
        <n v="0.1052568"/>
        <n v="0.24479999999999999"/>
        <n v="4.89078E-3"/>
        <n v="2.3653871999999998"/>
        <n v="4.1147999999999998"/>
        <n v="8.3447999999999993"/>
        <n v="2.6601696000000001"/>
        <n v="3.517668"/>
        <n v="3.38679"/>
        <n v="8.2996847999999996"/>
        <n v="7.3938743999999996"/>
        <n v="3.9001247999999999"/>
        <n v="16.512328799999999"/>
        <n v="1.8358163999999999"/>
        <n v="1185.9786971999999"/>
        <n v="968.68157759999997"/>
        <n v="5.8826800000000004E-3"/>
        <n v="3.1977395999999998"/>
        <n v="53.611164000000002"/>
        <n v="27.009853199999998"/>
        <n v="261.58319999999998"/>
        <n v="25.328358000000001"/>
        <n v="1.0512611999999999"/>
        <n v="1.2230000000000001"/>
        <n v="24.512518799999999"/>
        <n v="28.2906756"/>
        <n v="16.1700792"/>
        <n v="4.7232000000000003"/>
        <n v="175.50960000000001"/>
        <n v="1.4256089999999999"/>
        <n v="5.7709999999999999"/>
        <n v="196.51849999999999"/>
        <n v="12.1975"/>
        <n v="22.736000000000001"/>
        <n v="8.8930000000000007"/>
        <n v="129.828"/>
        <n v="72.5214"/>
        <n v="1.34145"/>
        <n v="47.994999999999997"/>
        <n v="13.282500000000001"/>
        <n v="7.1157959999999996"/>
        <n v="4.2909839999999999"/>
        <n v="95.76"/>
        <n v="41.296706999999998"/>
        <n v="0.26924021999999997"/>
        <n v="3.1005669299999998"/>
        <n v="6.6323629999999995E-2"/>
        <n v="1.2603021299999999"/>
        <n v="1.3374900000000001"/>
        <n v="1.7658431999999999"/>
        <n v="1.287828"/>
        <n v="1.3953429999999999E-2"/>
        <n v="2.1408551999999998"/>
        <n v="3.6828E-2"/>
        <n v="618.48171901000001"/>
        <n v="40.531999999999996"/>
        <n v="63.22"/>
        <n v="3.6467279999999998E-2"/>
        <n v="73.106279999999998"/>
        <n v="43.087000000000003"/>
        <n v="5.1150000000000001E-2"/>
        <n v="22.280999999999999"/>
        <n v="9.8500000000000004E-2"/>
        <n v="3.5899999999999999E-3"/>
        <n v="135.87700000000001"/>
        <n v="0.11704000000000001"/>
        <n v="18.230450000000001"/>
        <n v="8.7499999999999994E-2"/>
        <n v="42.454500000000003"/>
        <n v="67.962970987999995"/>
        <n v="44.879010000000001"/>
        <n v="0.80657279999999998"/>
        <n v="2.1522000000000002E-5"/>
        <n v="9.7772399999999995E-2"/>
        <n v="68.4208"/>
        <n v="41.701999999999998"/>
        <n v="8.1791999999999998"/>
        <n v="148.0598"/>
        <n v="386.483"/>
        <n v="10.762499999999999"/>
        <n v="166.856325"/>
        <n v="25.862400000000001"/>
        <n v="1.3554674"/>
        <n v="2.266984E-2"/>
        <n v="0.56719079999999999"/>
        <n v="2.1089698000000001"/>
        <n v="0.87171299999999996"/>
        <n v="0.33359100000000003"/>
        <n v="3.5798260000000002"/>
        <n v="0.1012"/>
        <n v="7.7172099999999997"/>
        <n v="7.6550364000000002"/>
        <n v="1.82"/>
        <n v="9.8199999999999996E-2"/>
        <n v="0.15"/>
        <n v="0.42659999999999998"/>
        <n v="0.51876"/>
        <n v="8.9470460000000003"/>
        <n v="24.741790000000002"/>
        <n v="16.156005"/>
        <n v="1.5413220000000001"/>
        <n v="5.0412780000000001"/>
        <n v="1.9475480000000001"/>
        <n v="20.548590999999998"/>
        <n v="6.8746391999999998"/>
        <n v="1.0910987999999999"/>
        <n v="7.2203146"/>
        <n v="7.8330272000000001"/>
        <n v="10.035557300000001"/>
        <n v="3.3133799999999998E-2"/>
        <n v="2.9477552999999999"/>
        <n v="2.1305711000000001"/>
        <n v="2.4707476000000002"/>
        <n v="1.8441084000000001"/>
        <n v="1.0026366"/>
        <n v="2.2916899000000002"/>
        <n v="3.9635899999999999"/>
        <n v="1.2781692"/>
        <n v="1.17325692"/>
        <n v="0.14829012"/>
        <n v="1.058508E-2"/>
        <n v="2.3654663999999999"/>
        <n v="6.8191912800000001"/>
        <n v="5.3570000000000002"/>
        <n v="13.914999999999999"/>
        <n v="2.6749999999999998"/>
        <n v="435.726"/>
        <n v="139.809"/>
        <n v="8.0879999999999992"/>
        <n v="46.167000000000002"/>
        <n v="24.870521"/>
        <n v="15.499558800000001"/>
        <n v="88.6414884"/>
        <n v="5.5767096"/>
        <n v="2.1340439999999998"/>
        <n v="1.9694419000000001"/>
        <n v="4.0787999999999996E-3"/>
        <n v="8.5892399999999994E-2"/>
        <n v="1.3346784"/>
        <n v="1.0841050000000001"/>
        <n v="17.791091999999999"/>
        <n v="31.438800000000001"/>
        <n v="8.8955459999999995"/>
        <n v="12.2421816"/>
        <n v="14.5326852"/>
        <n v="16.612516800000002"/>
        <n v="16.296588"/>
        <n v="20.403662400000002"/>
        <n v="20.350994400000001"/>
        <n v="16.0069932"/>
        <n v="291.50227000000001"/>
        <n v="35.269199999999998"/>
        <n v="701.06577554"/>
        <n v="0.68360600000000005"/>
        <n v="8.2970316000000004"/>
        <n v="9.2598920000000007"/>
        <n v="0.51768400000000003"/>
        <n v="5.6876009999999999"/>
        <n v="13.069821599999999"/>
        <n v="2.5235099999999999"/>
        <n v="2.556"/>
        <n v="1.0349999999999999"/>
        <n v="137.05316999999999"/>
        <n v="129.68477999999999"/>
        <n v="71.422749999999994"/>
        <n v="6.8310000000000004"/>
        <n v="2.5719804000000002"/>
        <n v="17.716842"/>
        <n v="19.175666400000001"/>
        <n v="32.8531896"/>
        <n v="45.028565999999998"/>
        <n v="30.999860000000002"/>
        <n v="4.1291900000000004"/>
        <n v="66.003497999999993"/>
        <n v="22.001166000000001"/>
        <n v="0.22156200000000001"/>
        <n v="16.478639999999999"/>
        <n v="2.1146399999999999E-2"/>
        <n v="34.016320800000003"/>
        <n v="4.0787999999999998E-2"/>
        <n v="54.362879999999997"/>
        <n v="9.1547999999999998"/>
        <n v="2.227481"/>
        <n v="20.529064000000002"/>
        <n v="7.0661519999999998"/>
        <n v="4.5181430000000002"/>
        <n v="7.8348996"/>
        <n v="1.2862982000000001"/>
        <n v="1.3153528999999999"/>
        <n v="4.4719091999999998"/>
        <n v="2.7067787999999999"/>
        <n v="4.8000000000000001E-2"/>
        <n v="916.46660159999999"/>
        <n v="2.0087199999999999E-3"/>
        <n v="1.300662"/>
        <n v="0.99752399999999997"/>
        <n v="2.3173523999999999"/>
        <n v="13.2073128"/>
        <n v="5.0775120000000002E-3"/>
        <n v="4.1285336399999997"/>
        <n v="618.41008439999996"/>
        <n v="31.042341"/>
        <n v="32.013078999999998"/>
        <n v="0.36319299999999999"/>
        <n v="1.409691"/>
        <n v="4.2183120000000001"/>
        <n v="186.96300479999999"/>
        <n v="2.3025023999999998"/>
        <n v="943.85753160000002"/>
        <n v="29.320606999999999"/>
        <n v="1.864357"/>
        <n v="42.909849999999999"/>
        <n v="4.2425569999999997"/>
        <n v="0.12192840000000001"/>
        <n v="8.9456400000000005E-2"/>
        <n v="592.80550000000005"/>
        <n v="49.987499999999997"/>
        <n v="28.990373000000002"/>
        <n v="4.9648719999999997"/>
        <n v="31.291"/>
        <n v="0.70583039999999997"/>
        <n v="1.486782"/>
        <n v="2.1392712"/>
        <n v="1.516689"/>
        <n v="24.055499999999999"/>
        <n v="8.2291571999999995"/>
        <n v="8.0146043999999996"/>
        <n v="19.168420000000001"/>
        <n v="4.8810168000000003"/>
        <n v="4.5806507999999999"/>
        <n v="3.0537540000000001"/>
        <n v="48.896892000000001"/>
        <n v="5.2686216000000003"/>
        <n v="4.5609299999999999"/>
        <n v="43.765444799999997"/>
        <n v="170.88093000000001"/>
        <n v="52.29"/>
        <n v="60.8525676"/>
        <n v="57.271674636"/>
        <n v="74.719798282799999"/>
        <n v="22.927320000000002"/>
        <n v="4.3043999999999999E-3"/>
        <n v="12509.549911"/>
        <n v="1113.6235799999999"/>
        <n v="23.566590000000001"/>
        <n v="6742.8771500000003"/>
        <n v="16179.721302399999"/>
        <n v="12.016450000000001"/>
        <n v="138.4668088"/>
        <n v="1.8053371"/>
        <n v="9.8746522999999993"/>
        <n v="8.3039050000000003"/>
        <n v="0.15316489999999999"/>
        <n v="1.4441862879892"/>
        <n v="109.38480989999999"/>
        <n v="75.257999999999996"/>
        <n v="608.78614453"/>
        <n v="1804.3387421"/>
        <n v="7.2188699999999999"/>
        <n v="9.0923276000000008"/>
        <n v="1815.78"/>
        <n v="17.187999999999999"/>
        <n v="3622.7809999999999"/>
        <n v="3320.4496211999999"/>
        <n v="1.9047354000000001"/>
        <n v="2.087634E-2"/>
        <n v="890.28300000000002"/>
        <n v="1019.581"/>
        <n v="292.33199999999999"/>
        <n v="872.73099999999999"/>
        <n v="280.10930780000001"/>
        <n v="386.63480520000002"/>
        <n v="7571.3415800000002"/>
        <n v="80.475803999999997"/>
        <n v="12.452400000000001"/>
        <n v="0.29430719999999999"/>
        <n v="0.20816928000000001"/>
        <n v="0.59571863999999997"/>
        <n v="0.22223789999999999"/>
        <n v="0.28229690000000002"/>
        <n v="0.25575310000000001"/>
        <n v="5.9441199999999998"/>
        <n v="5.8129739999999996"/>
        <n v="1.0006524000000001"/>
        <n v="0.58766399999999996"/>
        <n v="4.3701372000000003"/>
        <n v="0.71740000000000004"/>
        <n v="136.02959999999999"/>
        <n v="7.1208"/>
        <n v="4.2292799999999998E-2"/>
        <n v="3579.2137766999999"/>
        <n v="5445.0777532058801"/>
        <n v="866.27255567999998"/>
        <n v="115.941276"/>
        <n v="1011.319686"/>
        <n v="484.24953599999998"/>
        <n v="56.55"/>
        <n v="0.42768"/>
        <n v="9.3060000000000004E-2"/>
        <n v="0.5544"/>
        <n v="8.3096639999999997"/>
        <n v="37.410417000000002"/>
        <n v="7.5464928000000002"/>
        <n v="85.474422000000004"/>
        <n v="397.01"/>
        <n v="14.94"/>
        <n v="24.268910000000002"/>
        <n v="8.0499999999999999E-3"/>
        <n v="46.35"/>
        <n v="12.0006"/>
        <n v="14.168805000000001"/>
        <n v="66.495599999999996"/>
        <n v="54.194040000000001"/>
        <n v="6.6270360000000004"/>
        <n v="67.006797000000006"/>
        <n v="9.9692120000000006"/>
        <n v="3.9096000000000002"/>
        <n v="6117.0052100000003"/>
        <n v="2266.3792800000001"/>
        <n v="24.64"/>
        <n v="4.7531087999999997"/>
        <n v="1.2100968000000001"/>
        <n v="12.957080400000001"/>
        <n v="1007.7451032"/>
        <n v="16.637257000000002"/>
        <n v="12.940529099999999"/>
        <n v="2.9664000000000001"/>
        <n v="106.6788"/>
        <n v="55.695599999999999"/>
        <n v="21.023333999999998"/>
        <n v="1.0583999999999999E-3"/>
        <n v="18.843118"/>
        <n v="8.3719999999999992E-3"/>
        <n v="222.415332084"/>
        <n v="53.238537000000001"/>
        <n v="67.693324000000004"/>
        <n v="1157.9046639999999"/>
        <n v="421.86248419999998"/>
        <n v="10.989699"/>
        <n v="11.959609"/>
        <n v="11.625510999999999"/>
        <n v="16.741102000000001"/>
        <n v="82.702799999999996"/>
        <n v="4.6254249999999999"/>
        <n v="25.0884"/>
        <n v="0.38178000000000001"/>
        <n v="0.103104"/>
        <n v="189.10900000000001"/>
        <n v="8.7780000000000005"/>
        <n v="410.69099999999997"/>
        <n v="5.31615E-2"/>
        <n v="1.036575E-2"/>
        <n v="3.7821167999999998"/>
        <n v="0.33826319999999999"/>
        <n v="1.7399051999999999"/>
        <n v="2.1978000000000001E-2"/>
        <n v="6.6348000000000004E-2"/>
        <n v="0.69129719999999995"/>
        <n v="0.26872560000000001"/>
        <n v="2.3638032"/>
        <n v="1.0892771999999999"/>
        <n v="8108.1394292719997"/>
        <n v="19.547128366799999"/>
        <n v="103.5693"/>
        <n v="0.11209375000000001"/>
        <n v="3.6511200000000001E-2"/>
        <n v="0.1140666"/>
        <n v="0.15065400000000001"/>
        <n v="1.9298059999999999"/>
        <n v="3.708958"/>
        <n v="5.5203930000000003"/>
        <n v="48.189358800000001"/>
        <n v="50.738688000000003"/>
        <n v="0.95079599999999997"/>
        <n v="43.175206799999998"/>
        <n v="0.72098700000000004"/>
        <n v="3.5795628000000002"/>
        <n v="15.942366"/>
        <n v="16.59"/>
        <n v="1.4756148"/>
        <n v="5.2154980000000002"/>
        <n v="96.45966"/>
        <n v="137.9922588"/>
        <n v="153.12132"/>
        <n v="79.210652400000001"/>
        <n v="130.1868216"/>
        <n v="136.649304"/>
        <n v="109.8702396"/>
        <n v="74.819725199999993"/>
        <n v="0.50937480000000002"/>
        <n v="0.34455960000000002"/>
        <n v="1.7740800000000001E-2"/>
        <n v="4.4758692"/>
        <n v="0.85532039999999998"/>
        <n v="0.34250039999999998"/>
        <n v="3.61152E-2"/>
        <n v="1.3466376"/>
        <n v="4.1890067999999996"/>
        <n v="12.741"/>
        <n v="26.422070399999999"/>
        <n v="5.4913319999999999"/>
        <n v="20.462904000000002"/>
        <n v="5.6191608000000004"/>
        <n v="10.727046"/>
        <n v="14.8035888"/>
        <n v="30.596450000000001"/>
        <n v="7.5780000000000003"/>
        <n v="14.8428"/>
        <n v="13.008599999999999"/>
        <n v="11.887919999999999"/>
        <n v="0.10296"/>
        <n v="35.850315600000002"/>
        <n v="16.45"/>
        <n v="307.063603"/>
        <n v="40.675983000000002"/>
        <n v="17.599623000000001"/>
        <n v="2.810025"/>
        <n v="0.31073000000000001"/>
        <n v="6.5748949999999997"/>
        <n v="33.564957999999997"/>
        <n v="0.66847332000000004"/>
        <n v="1.8324"/>
        <n v="2.3795999999999999"/>
        <n v="13.035600000000001"/>
        <n v="3.4031030000000002"/>
        <n v="22.606919999999999"/>
        <n v="0.74663999999999997"/>
        <n v="8.4648970000000006"/>
        <n v="0.78955920000000002"/>
        <n v="1.8638052000000001"/>
        <n v="1.8708357200000001"/>
        <n v="1.8269308399999999"/>
        <n v="0.88175634000000003"/>
        <n v="0.78020836999999998"/>
        <n v="1.7601408000000001"/>
        <n v="4.9726115999999996"/>
        <n v="3.5196876000000001"/>
        <n v="6.3323964000000004"/>
        <n v="6.3324360000000004"/>
        <n v="5.2409412"/>
        <n v="0.76124999999999998"/>
        <n v="2.17875"/>
        <n v="0.70851600000000003"/>
        <n v="26.058599999999998"/>
        <n v="107.7012"/>
        <n v="36.651600000000002"/>
        <n v="20.4084"/>
        <n v="20.980799999999999"/>
        <n v="7.8282360000000004"/>
        <n v="11.4048"/>
        <n v="27.528099999999998"/>
        <n v="21.898800000000001"/>
        <n v="0.28001160000000003"/>
        <n v="12.3506856"/>
        <n v="5.6807999999999996"/>
        <n v="16.430399999999999"/>
        <n v="9.4087999999999994"/>
        <n v="3.2256"/>
        <n v="9.657"/>
        <n v="6.0609999999999999"/>
        <n v="2.4971950000000001"/>
        <n v="1.210996"/>
        <n v="2076.4261000000001"/>
        <n v="9.1041443999999999E-2"/>
        <n v="1.658898"/>
        <n v="20.173300000000001"/>
        <n v="38.165809000000003"/>
        <n v="0.1764"/>
        <n v="52.653599999999997"/>
        <n v="51.194135000000003"/>
        <n v="22.621006000000001"/>
        <n v="43.385449999999999"/>
        <n v="0.15954840000000001"/>
        <n v="15.042852"/>
        <n v="40.229875"/>
        <n v="34.128849000000002"/>
        <n v="4.2948000000000004"/>
        <n v="4.8959999999999999"/>
        <n v="0.69499999999999995"/>
        <n v="32.871499999999997"/>
        <n v="2.5764947999999999"/>
        <n v="1.09443348E-2"/>
        <n v="37.734788999999999"/>
        <n v="34.370303"/>
        <n v="87.082599999999999"/>
        <n v="44.310189999999999"/>
        <n v="25.162897000000001"/>
        <n v="8.782159"/>
        <n v="0.49820759999999997"/>
        <n v="27.555105600000001"/>
        <n v="5.8795704000000004"/>
        <n v="28.702634400000001"/>
        <n v="109.20016800000001"/>
        <n v="12.061170000000001"/>
        <n v="1.1483999999999999E-3"/>
        <n v="8.0619264000000008"/>
        <n v="10.0549152"/>
        <n v="2.7444980000000001"/>
        <n v="23.190094999999999"/>
        <n v="29.507390000000001"/>
        <n v="13.83685"/>
        <n v="393.90545400000002"/>
        <n v="4.3200000000000001E-3"/>
        <n v="1.3932"/>
        <n v="5.3058455999999996"/>
        <n v="9.6841039999999996"/>
        <n v="1.785536"/>
        <n v="21.394369999999999"/>
        <n v="1156.5650000000001"/>
        <n v="1802.3574897799999"/>
        <n v="0.90720000000000001"/>
        <n v="78.418999999999997"/>
        <n v="5.3804999999999999E-4"/>
        <n v="146.04765119999999"/>
        <n v="10.354093199999999"/>
        <n v="10.940616"/>
        <n v="21.967199999999998"/>
        <n v="189"/>
        <n v="3.83724"/>
        <n v="319.37776000000002"/>
        <n v="651.55413999999996"/>
        <n v="3.8537531999999999"/>
        <n v="1.5480035999999999"/>
        <n v="0.18215999999999999"/>
        <n v="0.16632"/>
        <n v="0.21905540000000001"/>
        <n v="3.2302056000000001"/>
        <n v="0.76971199999999995"/>
        <n v="0.43842100000000001"/>
        <n v="0.76597420000000005"/>
        <n v="56.171999999999997"/>
        <n v="2.0445899999999999"/>
        <n v="40.1464"/>
        <n v="5.7708000000000004"/>
        <n v="4.3251119999999998"/>
        <n v="57.679023600000001"/>
        <n v="3.156444"/>
        <n v="18.081"/>
        <n v="3.5773847999999999"/>
        <n v="16.436772000000001"/>
        <n v="4.3920000000000003"/>
        <n v="0.57146759999999996"/>
        <n v="8.9250480000000003"/>
        <n v="27.116531999999999"/>
        <n v="8.4925764000000008"/>
        <n v="30.804364799999998"/>
        <n v="8.1312263999999992"/>
        <n v="16.921753200000001"/>
        <n v="1.9212731999999999"/>
        <n v="3.8483999999999998"/>
        <n v="4.9180824000000003"/>
        <n v="4.6472579999999999"/>
        <n v="4.9959360000000004"/>
        <n v="5.0801651999999997"/>
        <n v="70.277644800000004"/>
        <n v="1.2259367999999999"/>
        <n v="20.032056000000001"/>
        <n v="2.0251440000000001"/>
        <n v="50.420999999999999"/>
        <n v="2.9951907480000002"/>
        <n v="3.0633269040000002"/>
        <n v="3.0306588840000002"/>
        <n v="3.0567932999999998"/>
        <n v="3.0222585359999998"/>
        <n v="122.3904924"/>
        <n v="0.32336805000000002"/>
        <n v="1.4532408000000001"/>
        <n v="1.3325027760000001"/>
        <n v="8.0190435600000001"/>
        <n v="1.8140562"/>
        <n v="26.477499999999999"/>
        <n v="29.894400000000001"/>
        <n v="64.998846"/>
        <n v="5.5044000000000004"/>
        <n v="10.35243"/>
        <n v="10.379080800000001"/>
        <n v="20.527200000000001"/>
        <n v="123.74460000000001"/>
        <n v="20.898"/>
        <n v="48.585000000000001"/>
        <n v="19.815000000000001"/>
        <n v="37.883419199999999"/>
        <n v="0.73315439999999998"/>
        <n v="0.70943400000000001"/>
        <n v="7.5317400000000001"/>
        <n v="15.286233599999999"/>
        <n v="1.6839108"/>
        <n v="24.472601999999998"/>
        <n v="5.3886491999999997"/>
        <n v="0.12152756000000001"/>
        <n v="7.2903599999999999E-2"/>
        <n v="26.740098"/>
        <n v="4.0487831999999999"/>
        <n v="12.440340000000001"/>
        <n v="11.199117599999999"/>
        <n v="4.1112000000000002"/>
        <n v="48.987503760000003"/>
        <n v="135.10187463"/>
        <n v="777.70761271332003"/>
        <n v="8.9267174100000002"/>
        <n v="24.299462850000001"/>
        <n v="77.308981200000005"/>
        <n v="1.365"/>
        <n v="48.795999999999999"/>
        <n v="6.4542852000000002"/>
        <n v="38.095833599999999"/>
        <n v="35.677144800000001"/>
        <n v="6.5881727999999997"/>
        <n v="3.2027291999999998"/>
        <n v="21.214432800000001"/>
        <n v="31.8216492"/>
        <n v="0.15510188"/>
        <n v="1.6917911999999999"/>
        <n v="47.023200000000003"/>
        <n v="45.384999999999998"/>
        <n v="116.7105"/>
        <n v="46.982950000000002"/>
        <n v="2.989E-2"/>
        <n v="35.805599999999998"/>
        <n v="1.3614876"/>
        <n v="0.66496319999999998"/>
        <n v="1.8612792"/>
        <n v="1.4958503999999999"/>
        <n v="1.9985724"/>
        <n v="0.57142800000000005"/>
        <n v="228.29823719999999"/>
        <n v="1.6037208000000001"/>
        <n v="8.82"/>
        <n v="0.20892959999999999"/>
        <n v="5.2296551999999998"/>
        <n v="41.775188399999998"/>
        <n v="0.48060000000000003"/>
        <n v="5.3284571999999999"/>
        <n v="75.485321999999996"/>
        <n v="134.56630440000001"/>
        <n v="37.675637999999999"/>
        <n v="55.790816399999997"/>
        <n v="142.74920879999999"/>
        <n v="1.8226800000000001"/>
        <n v="3.5889479999999998"/>
        <n v="30.319106399999999"/>
        <m/>
      </sharedItems>
    </cacheField>
    <cacheField name="VarmeProd_TJ" numFmtId="0">
      <sharedItems containsString="0" containsBlank="1" containsNumber="1" minValue="0" maxValue="8313.1650000000009"/>
    </cacheField>
    <cacheField name="VarmeLev_TJ" numFmtId="0">
      <sharedItems containsString="0" containsBlank="1" containsNumber="1" minValue="-0.73736999999999997" maxValue="8272.2999999999993"/>
    </cacheField>
    <cacheField name="Elprod_TJ" numFmtId="0">
      <sharedItems containsString="0" containsBlank="1" containsNumber="1" minValue="0" maxValue="5907.1931999999997"/>
    </cacheField>
    <cacheField name="Ellev_TJ" numFmtId="0">
      <sharedItems containsString="0" containsBlank="1" containsNumber="1" minValue="0" maxValue="5215.9355999999998"/>
    </cacheField>
    <cacheField name="Andel_Varmelev" numFmtId="0">
      <sharedItems containsString="0" containsBlank="1" containsNumber="1" minValue="0" maxValue="1.0062624024332563"/>
    </cacheField>
    <cacheField name="Andel_EL" numFmtId="0">
      <sharedItems containsString="0" containsBlank="1" containsNumber="1" minValue="-6.2624024332562644E-3" maxValue="1"/>
    </cacheField>
    <cacheField name="Andel_Process" numFmtId="0">
      <sharedItems containsString="0" containsBlank="1" containsNumber="1" minValue="-5.5511151231257827E-17" maxValue="1"/>
    </cacheField>
    <cacheField name="Kul_TJ" numFmtId="0">
      <sharedItems containsString="0" containsBlank="1" containsNumber="1" minValue="0" maxValue="12928.002268650001" count="40">
        <m/>
        <n v="0"/>
        <n v="401.93009105200002"/>
        <n v="7.1452977000000004"/>
        <n v="109.5245"/>
        <n v="3142.8390547399999"/>
        <n v="1627.5183603840001"/>
        <n v="2950.3882200000003"/>
        <n v="5836.78"/>
        <n v="5072.8500000000004"/>
        <n v="8046.2079999999996"/>
        <n v="10111.763887999999"/>
        <n v="11082.82"/>
        <n v="12089.64"/>
        <n v="141.23759039999999"/>
        <n v="38.539120060000002"/>
        <n v="9.2934149560000012"/>
        <n v="110.081"/>
        <n v="4595.8876424999999"/>
        <n v="3973.5527270999996"/>
        <n v="855.70464000000004"/>
        <n v="5652.6105219999999"/>
        <n v="3432.7867650000003"/>
        <n v="11226.403560000001"/>
        <n v="11083.881266909599"/>
        <n v="7910.7432159999998"/>
        <n v="12928.002268650001"/>
        <n v="4.2036000000000007"/>
        <n v="10.562899999999999"/>
        <n v="9.376000000000001E-2"/>
        <n v="43.3063"/>
        <n v="2389.5524999999998"/>
        <n v="1090.4576399999999"/>
        <n v="1330.1559199999999"/>
        <n v="1784.029982"/>
        <n v="7487.3129900000004"/>
        <n v="5359.9832197658798"/>
        <n v="5919.2313600000007"/>
        <n v="8093.56035428"/>
        <n v="153.372008454"/>
      </sharedItems>
    </cacheField>
    <cacheField name="Orimulsion_TJ" numFmtId="0">
      <sharedItems containsNonDate="0" containsString="0" containsBlank="1" count="1">
        <m/>
      </sharedItems>
    </cacheField>
    <cacheField name="Petrokoks_TJ" numFmtId="0">
      <sharedItems containsString="0" containsBlank="1" containsNumber="1" containsInteger="1" minValue="0" maxValue="0"/>
    </cacheField>
    <cacheField name="Fuelolie_TJ" numFmtId="0">
      <sharedItems containsString="0" containsBlank="1" containsNumber="1" minValue="0" maxValue="319.83452500000004"/>
    </cacheField>
    <cacheField name="Spildolie_TJ" numFmtId="0">
      <sharedItems containsString="0" containsBlank="1" containsNumber="1" minValue="0" maxValue="1.9986300000000001"/>
    </cacheField>
    <cacheField name="Gasolie_TJ" numFmtId="0">
      <sharedItems containsString="0" containsBlank="1" containsNumber="1" minValue="0" maxValue="186.41639000000001"/>
    </cacheField>
    <cacheField name="Raffinaderigas_TJ" numFmtId="0">
      <sharedItems containsString="0" containsBlank="1" containsNumber="1" minValue="1802.3574897799999" maxValue="1961.4318016745099"/>
    </cacheField>
    <cacheField name="LPG_TJ" numFmtId="0">
      <sharedItems containsString="0" containsBlank="1" containsNumber="1" minValue="0" maxValue="10.718"/>
    </cacheField>
    <cacheField name="Naturgas_TJ" numFmtId="0">
      <sharedItems containsString="0" containsBlank="1" containsNumber="1" minValue="0" maxValue="4276"/>
    </cacheField>
    <cacheField name="Affald_TJ" numFmtId="0">
      <sharedItems containsString="0" containsBlank="1" containsNumber="1" minValue="0" maxValue="4282.8134"/>
    </cacheField>
    <cacheField name="Biogas_TJ" numFmtId="0">
      <sharedItems containsString="0" containsBlank="1" containsNumber="1" minValue="0" maxValue="213.476"/>
    </cacheField>
    <cacheField name="Halm_TJ" numFmtId="0">
      <sharedItems containsString="0" containsBlank="1" containsNumber="1" minValue="0" maxValue="3247.6697230000004"/>
    </cacheField>
    <cacheField name="Skovflis_TJ" numFmtId="0">
      <sharedItems containsString="0" containsBlank="1" containsNumber="1" minValue="0" maxValue="3621.2869999999998"/>
    </cacheField>
    <cacheField name="Træ- og biomasseaffald_TJ" numFmtId="0">
      <sharedItems containsString="0" containsBlank="1" containsNumber="1" minValue="0" maxValue="1076.3495"/>
    </cacheField>
    <cacheField name="Træpiller_TJ" numFmtId="0">
      <sharedItems containsString="0" containsBlank="1" containsNumber="1" minValue="0" maxValue="13117.2"/>
    </cacheField>
    <cacheField name="Bio-olie_TJ" numFmtId="0">
      <sharedItems containsString="0" containsBlank="1" containsNumber="1" minValue="0" maxValue="49.540485000000004"/>
    </cacheField>
    <cacheField name="Brændselsfrit_TJ" numFmtId="0">
      <sharedItems containsString="0" containsBlank="1" containsNumber="1" minValue="0" maxValue="1511.932"/>
    </cacheField>
    <cacheField name="Solenergi_TJ" numFmtId="0">
      <sharedItems containsString="0" containsBlank="1" containsNumber="1" minValue="0" maxValue="261.58320000000003"/>
    </cacheField>
    <cacheField name="Vandkraft_TJ" numFmtId="0">
      <sharedItems containsString="0" containsBlank="1" containsNumber="1" minValue="0" maxValue="46.945440000000005"/>
    </cacheField>
    <cacheField name="Elektricitet_TJ" numFmtId="0">
      <sharedItems containsString="0" containsBlank="1" containsNumber="1" minValue="0" maxValue="282.25591559999998"/>
    </cacheField>
    <cacheField name="X" numFmtId="0">
      <sharedItems containsBlank="1"/>
    </cacheField>
    <cacheField name="Y" numFmtId="0">
      <sharedItems containsBlank="1"/>
    </cacheField>
    <cacheField name="Fossil" numFmtId="0">
      <sharedItems containsString="0" containsBlank="1" containsNumber="1" minValue="0" maxValue="12955.969790598001"/>
    </cacheField>
    <cacheField name="VE" numFmtId="0">
      <sharedItems containsString="0" containsBlank="1" containsNumber="1" minValue="0" maxValue="14873.677679999999"/>
    </cacheField>
    <cacheField name="El" numFmtId="0">
      <sharedItems containsString="0" containsBlank="1" containsNumber="1" minValue="0" maxValue="282.25591559999998"/>
    </cacheField>
    <cacheField name="Anlægstype_navn2" numFmtId="0" databaseField="0">
      <fieldGroup base="20">
        <discretePr count="21">
          <x v="6"/>
          <x v="8"/>
          <x v="6"/>
          <x v="0"/>
          <x v="1"/>
          <x v="7"/>
          <x v="2"/>
          <x v="8"/>
          <x v="8"/>
          <x v="8"/>
          <x v="3"/>
          <x v="8"/>
          <x v="4"/>
          <x v="7"/>
          <x v="6"/>
          <x v="6"/>
          <x v="8"/>
          <x v="7"/>
          <x v="7"/>
          <x v="8"/>
          <x v="5"/>
        </discretePr>
        <groupItems count="9">
          <s v="Solvarme"/>
          <s v="Varmepumpe"/>
          <s v="Overskudsvarme"/>
          <s v="Varmepumpe Kombi"/>
          <s v="Geotermi"/>
          <m/>
          <s v="Gruppe2"/>
          <s v="Gruppe1"/>
          <s v="Gruppe3"/>
        </groupItems>
      </fieldGroup>
    </cacheField>
    <cacheField name="Andel VE" numFmtId="0" formula="VE/VarmeLev_TJ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1">
  <r>
    <n v="61"/>
    <x v="0"/>
    <s v=""/>
    <x v="0"/>
    <n v="2017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0"/>
    <n v="110.42388"/>
    <n v="110.42388"/>
    <n v="0"/>
    <n v="0"/>
    <n v="1"/>
    <n v="0"/>
    <n v="0"/>
    <x v="0"/>
    <x v="0"/>
    <m/>
    <m/>
    <m/>
    <m/>
    <m/>
    <m/>
    <m/>
    <m/>
    <m/>
    <n v="126.759"/>
    <m/>
    <m/>
    <m/>
    <m/>
    <m/>
    <m/>
    <m/>
    <m/>
    <s v="687704"/>
    <s v="6153098"/>
    <n v="0"/>
    <n v="126.759"/>
    <n v="0"/>
  </r>
  <r>
    <n v="65"/>
    <x v="1"/>
    <s v=""/>
    <x v="1"/>
    <n v="2017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1"/>
    <n v="0.71279999999999999"/>
    <n v="0.57240000000000002"/>
    <n v="0.56520000000000004"/>
    <n v="0.56520000000000004"/>
    <n v="0.23476015337663353"/>
    <n v="0.76523984662336653"/>
    <n v="0"/>
    <x v="0"/>
    <x v="0"/>
    <m/>
    <m/>
    <m/>
    <m/>
    <m/>
    <m/>
    <n v="1.5181452"/>
    <m/>
    <m/>
    <m/>
    <m/>
    <m/>
    <m/>
    <m/>
    <m/>
    <m/>
    <m/>
    <m/>
    <s v="489017"/>
    <s v="6101242"/>
    <n v="1.5181452"/>
    <n v="0"/>
    <n v="0"/>
  </r>
  <r>
    <n v="65"/>
    <x v="1"/>
    <s v=""/>
    <x v="2"/>
    <n v="2017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2"/>
    <n v="1.6488"/>
    <n v="1.5084"/>
    <n v="0"/>
    <n v="0"/>
    <n v="1"/>
    <n v="0"/>
    <n v="0"/>
    <x v="0"/>
    <x v="0"/>
    <m/>
    <m/>
    <m/>
    <m/>
    <m/>
    <m/>
    <n v="1.7921376"/>
    <m/>
    <m/>
    <m/>
    <m/>
    <m/>
    <m/>
    <m/>
    <m/>
    <m/>
    <m/>
    <m/>
    <s v="489017"/>
    <s v="6101242"/>
    <n v="1.7921376"/>
    <n v="0"/>
    <n v="0"/>
  </r>
  <r>
    <n v="65"/>
    <x v="2"/>
    <s v=""/>
    <x v="3"/>
    <n v="2017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3"/>
    <n v="51.188400000000001"/>
    <n v="51.188400000000001"/>
    <n v="0"/>
    <n v="0"/>
    <n v="1"/>
    <n v="0"/>
    <n v="0"/>
    <x v="0"/>
    <x v="0"/>
    <m/>
    <m/>
    <m/>
    <m/>
    <m/>
    <m/>
    <m/>
    <m/>
    <m/>
    <m/>
    <n v="46.081499999999998"/>
    <m/>
    <m/>
    <m/>
    <m/>
    <m/>
    <m/>
    <m/>
    <s v="488539"/>
    <s v="6101017"/>
    <n v="0"/>
    <n v="46.081499999999998"/>
    <n v="0"/>
  </r>
  <r>
    <n v="66"/>
    <x v="3"/>
    <s v=""/>
    <x v="4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4"/>
    <n v="1.5911999999999999"/>
    <n v="1.5911999999999999"/>
    <n v="0"/>
    <n v="0"/>
    <n v="1"/>
    <n v="0"/>
    <n v="0"/>
    <x v="0"/>
    <x v="0"/>
    <m/>
    <m/>
    <m/>
    <m/>
    <m/>
    <m/>
    <n v="1.5911675999999999"/>
    <m/>
    <m/>
    <m/>
    <m/>
    <m/>
    <m/>
    <m/>
    <m/>
    <m/>
    <m/>
    <m/>
    <s v="523915,66"/>
    <s v="6173108,35"/>
    <n v="1.5911675999999999"/>
    <n v="0"/>
    <n v="0"/>
  </r>
  <r>
    <n v="66"/>
    <x v="3"/>
    <s v=""/>
    <x v="5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5"/>
    <n v="1.242"/>
    <n v="1.242"/>
    <n v="1.0152000000000001"/>
    <n v="1.0152000000000001"/>
    <n v="0.23657099598446446"/>
    <n v="0.76342900401553559"/>
    <n v="0"/>
    <x v="0"/>
    <x v="0"/>
    <m/>
    <m/>
    <m/>
    <m/>
    <m/>
    <m/>
    <n v="2.6250048000000001"/>
    <m/>
    <m/>
    <m/>
    <m/>
    <m/>
    <m/>
    <m/>
    <m/>
    <m/>
    <m/>
    <m/>
    <s v="523915,66"/>
    <s v="6173108,35"/>
    <n v="2.6250048000000001"/>
    <n v="0"/>
    <n v="0"/>
  </r>
  <r>
    <n v="66"/>
    <x v="3"/>
    <s v=""/>
    <x v="6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6"/>
    <n v="41.029200000000003"/>
    <n v="41.029200000000003"/>
    <n v="0"/>
    <n v="0"/>
    <n v="1"/>
    <n v="0"/>
    <n v="0"/>
    <x v="0"/>
    <x v="0"/>
    <m/>
    <m/>
    <m/>
    <m/>
    <m/>
    <m/>
    <n v="40.733708400000005"/>
    <m/>
    <m/>
    <m/>
    <m/>
    <m/>
    <m/>
    <m/>
    <m/>
    <m/>
    <m/>
    <m/>
    <s v="523915,66"/>
    <s v="6173108,35"/>
    <n v="40.733708400000005"/>
    <n v="0"/>
    <n v="0"/>
  </r>
  <r>
    <n v="66"/>
    <x v="3"/>
    <s v=""/>
    <x v="7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7"/>
    <n v="3.8555999999999999"/>
    <n v="3.855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815999999999998"/>
    <s v="523915,66"/>
    <s v="6173108,35"/>
    <n v="0"/>
    <n v="0"/>
    <n v="3.9815999999999998"/>
  </r>
  <r>
    <n v="66"/>
    <x v="3"/>
    <s v=""/>
    <x v="8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8"/>
    <n v="10.9656"/>
    <n v="10.9656"/>
    <n v="0"/>
    <n v="0"/>
    <n v="1"/>
    <n v="0"/>
    <n v="0"/>
    <x v="0"/>
    <x v="0"/>
    <m/>
    <m/>
    <m/>
    <m/>
    <m/>
    <m/>
    <m/>
    <m/>
    <m/>
    <m/>
    <m/>
    <m/>
    <m/>
    <m/>
    <m/>
    <n v="10.9656"/>
    <m/>
    <m/>
    <s v="523915,66"/>
    <s v="6173108,35"/>
    <n v="0"/>
    <n v="10.9656"/>
    <n v="0"/>
  </r>
  <r>
    <n v="67"/>
    <x v="4"/>
    <s v=""/>
    <x v="9"/>
    <n v="2017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9"/>
    <n v="0.39456000000000002"/>
    <n v="0.39456000000000002"/>
    <n v="0.35064000000000001"/>
    <n v="0.34729199999999999"/>
    <n v="0.22558495661194447"/>
    <n v="0.77441504338805556"/>
    <n v="0"/>
    <x v="0"/>
    <x v="0"/>
    <m/>
    <m/>
    <m/>
    <m/>
    <m/>
    <m/>
    <n v="0.87452639999999993"/>
    <m/>
    <m/>
    <m/>
    <m/>
    <m/>
    <m/>
    <m/>
    <m/>
    <m/>
    <m/>
    <m/>
    <s v="543391,84"/>
    <s v="6082639,78"/>
    <n v="0.87452639999999993"/>
    <n v="0"/>
    <n v="0"/>
  </r>
  <r>
    <n v="67"/>
    <x v="4"/>
    <s v=""/>
    <x v="10"/>
    <n v="2017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10"/>
    <n v="53.312040000000003"/>
    <n v="53.312040000000003"/>
    <n v="0"/>
    <n v="0"/>
    <n v="1"/>
    <n v="0"/>
    <n v="0"/>
    <x v="0"/>
    <x v="0"/>
    <m/>
    <m/>
    <m/>
    <m/>
    <m/>
    <m/>
    <n v="53.0286768"/>
    <m/>
    <m/>
    <m/>
    <m/>
    <m/>
    <m/>
    <m/>
    <m/>
    <m/>
    <m/>
    <m/>
    <s v="543391,84"/>
    <s v="6082639,78"/>
    <n v="53.0286768"/>
    <n v="0"/>
    <n v="0"/>
  </r>
  <r>
    <n v="67"/>
    <x v="5"/>
    <s v=""/>
    <x v="11"/>
    <n v="2017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11"/>
    <n v="14.614560000000001"/>
    <n v="14.614560000000001"/>
    <n v="0"/>
    <n v="0"/>
    <n v="1"/>
    <n v="0"/>
    <n v="0"/>
    <x v="0"/>
    <x v="0"/>
    <m/>
    <m/>
    <m/>
    <m/>
    <m/>
    <m/>
    <m/>
    <m/>
    <m/>
    <m/>
    <m/>
    <m/>
    <m/>
    <m/>
    <m/>
    <n v="14.614559999999999"/>
    <m/>
    <m/>
    <s v="543432"/>
    <s v="6082213"/>
    <n v="0"/>
    <n v="14.614559999999999"/>
    <n v="0"/>
  </r>
  <r>
    <n v="67"/>
    <x v="5"/>
    <s v=""/>
    <x v="12"/>
    <n v="2017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12"/>
    <n v="28.565496"/>
    <n v="28.565496"/>
    <n v="0"/>
    <n v="0"/>
    <n v="1"/>
    <n v="0"/>
    <n v="0"/>
    <x v="0"/>
    <x v="0"/>
    <m/>
    <m/>
    <m/>
    <m/>
    <m/>
    <m/>
    <m/>
    <m/>
    <m/>
    <m/>
    <m/>
    <m/>
    <m/>
    <m/>
    <m/>
    <m/>
    <m/>
    <n v="7.7291999999999996"/>
    <s v="543432"/>
    <s v="6082213"/>
    <n v="0"/>
    <n v="0"/>
    <n v="7.7291999999999996"/>
  </r>
  <r>
    <n v="68"/>
    <x v="6"/>
    <s v=""/>
    <x v="13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13"/>
    <n v="58.68"/>
    <n v="58.68"/>
    <n v="0"/>
    <n v="0"/>
    <n v="1"/>
    <n v="0"/>
    <n v="0"/>
    <x v="0"/>
    <x v="0"/>
    <m/>
    <m/>
    <m/>
    <m/>
    <m/>
    <m/>
    <n v="55.052548994520002"/>
    <m/>
    <m/>
    <m/>
    <m/>
    <m/>
    <m/>
    <m/>
    <m/>
    <m/>
    <m/>
    <m/>
    <s v="531274,27"/>
    <s v="6328805,77"/>
    <n v="55.052548994520002"/>
    <n v="0"/>
    <n v="0"/>
  </r>
  <r>
    <n v="68"/>
    <x v="6"/>
    <s v=""/>
    <x v="14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14"/>
    <n v="1.83924"/>
    <n v="1.83924"/>
    <n v="1.44"/>
    <n v="1.4241600000000001"/>
    <n v="0.25578670434226619"/>
    <n v="0.74421329565773386"/>
    <n v="0"/>
    <x v="0"/>
    <x v="0"/>
    <m/>
    <m/>
    <m/>
    <m/>
    <m/>
    <m/>
    <n v="3.59526114684"/>
    <m/>
    <m/>
    <m/>
    <m/>
    <m/>
    <m/>
    <m/>
    <m/>
    <m/>
    <m/>
    <m/>
    <s v="531274,27"/>
    <s v="6328805,77"/>
    <n v="3.59526114684"/>
    <n v="0"/>
    <n v="0"/>
  </r>
  <r>
    <n v="68"/>
    <x v="6"/>
    <s v=""/>
    <x v="15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15"/>
    <n v="3.0189599999999999"/>
    <n v="3.0189599999999999"/>
    <n v="2.2903199999999999"/>
    <n v="2.2651264800000002"/>
    <n v="0.26397527339370874"/>
    <n v="0.73602472660629126"/>
    <n v="0"/>
    <x v="0"/>
    <x v="0"/>
    <m/>
    <m/>
    <m/>
    <m/>
    <m/>
    <m/>
    <n v="5.7182628531600006"/>
    <m/>
    <m/>
    <m/>
    <m/>
    <m/>
    <m/>
    <m/>
    <m/>
    <m/>
    <m/>
    <m/>
    <s v="531274,27"/>
    <s v="6328805,77"/>
    <n v="5.7182628531600006"/>
    <n v="0"/>
    <n v="0"/>
  </r>
  <r>
    <n v="68"/>
    <x v="6"/>
    <s v=""/>
    <x v="16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16"/>
    <n v="35.650799999999997"/>
    <n v="35.650799999999997"/>
    <n v="0"/>
    <n v="0"/>
    <n v="1"/>
    <n v="0"/>
    <n v="0"/>
    <x v="0"/>
    <x v="0"/>
    <m/>
    <m/>
    <m/>
    <n v="0"/>
    <m/>
    <m/>
    <n v="33.446951999999996"/>
    <m/>
    <m/>
    <m/>
    <m/>
    <m/>
    <m/>
    <m/>
    <m/>
    <m/>
    <m/>
    <m/>
    <s v="531274,27"/>
    <s v="6328805,77"/>
    <n v="33.446951999999996"/>
    <n v="0"/>
    <n v="0"/>
  </r>
  <r>
    <n v="68"/>
    <x v="6"/>
    <s v=""/>
    <x v="17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17"/>
    <n v="0"/>
    <n v="0"/>
    <n v="0"/>
    <n v="0"/>
    <n v="1"/>
    <n v="0"/>
    <n v="0"/>
    <x v="0"/>
    <x v="0"/>
    <m/>
    <m/>
    <m/>
    <n v="3.587E-5"/>
    <m/>
    <m/>
    <m/>
    <m/>
    <m/>
    <m/>
    <m/>
    <m/>
    <m/>
    <m/>
    <m/>
    <m/>
    <m/>
    <m/>
    <s v="531274,27"/>
    <s v="6328805,77"/>
    <n v="3.587E-5"/>
    <n v="0"/>
    <n v="0"/>
  </r>
  <r>
    <n v="68"/>
    <x v="6"/>
    <s v=""/>
    <x v="18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18"/>
    <n v="24.8004"/>
    <n v="24.8004"/>
    <n v="0"/>
    <n v="0"/>
    <n v="1"/>
    <n v="0"/>
    <n v="0"/>
    <x v="0"/>
    <x v="0"/>
    <m/>
    <m/>
    <m/>
    <m/>
    <m/>
    <m/>
    <m/>
    <m/>
    <m/>
    <m/>
    <m/>
    <m/>
    <m/>
    <m/>
    <m/>
    <m/>
    <m/>
    <n v="24.8004"/>
    <s v="531274,27"/>
    <s v="6328805,77"/>
    <n v="0"/>
    <n v="0"/>
    <n v="24.8004"/>
  </r>
  <r>
    <n v="69"/>
    <x v="7"/>
    <s v=""/>
    <x v="19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19"/>
    <n v="2.42"/>
    <n v="2.42"/>
    <n v="0"/>
    <n v="0"/>
    <n v="1"/>
    <n v="0"/>
    <n v="0"/>
    <x v="0"/>
    <x v="0"/>
    <m/>
    <m/>
    <m/>
    <n v="3.5870000000000003E-3"/>
    <m/>
    <m/>
    <n v="2.70072"/>
    <m/>
    <m/>
    <m/>
    <m/>
    <m/>
    <m/>
    <m/>
    <m/>
    <m/>
    <m/>
    <m/>
    <s v="716696,26"/>
    <s v="6173650,66"/>
    <n v="2.704307"/>
    <n v="0"/>
    <n v="0"/>
  </r>
  <r>
    <n v="69"/>
    <x v="7"/>
    <s v=""/>
    <x v="20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20"/>
    <n v="5.2949999999999999"/>
    <n v="5.2949999999999999"/>
    <n v="0"/>
    <n v="0"/>
    <n v="1"/>
    <n v="0"/>
    <n v="0"/>
    <x v="0"/>
    <x v="0"/>
    <m/>
    <m/>
    <m/>
    <n v="1.7935E-2"/>
    <m/>
    <m/>
    <n v="5.9768280000000003"/>
    <m/>
    <m/>
    <m/>
    <m/>
    <m/>
    <m/>
    <m/>
    <m/>
    <m/>
    <m/>
    <m/>
    <s v="716696,26"/>
    <s v="6173650,66"/>
    <n v="5.9947629999999998"/>
    <n v="0"/>
    <n v="0"/>
  </r>
  <r>
    <n v="55"/>
    <x v="8"/>
    <s v=""/>
    <x v="21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22"/>
    <n v="114.7248"/>
    <n v="114.7248"/>
    <n v="0"/>
    <n v="0"/>
    <n v="1"/>
    <n v="0"/>
    <n v="0"/>
    <x v="0"/>
    <x v="0"/>
    <m/>
    <m/>
    <m/>
    <m/>
    <m/>
    <m/>
    <m/>
    <m/>
    <m/>
    <m/>
    <n v="37.556711999999997"/>
    <n v="71.851908000000009"/>
    <m/>
    <m/>
    <m/>
    <m/>
    <m/>
    <m/>
    <s v="568632,93"/>
    <s v="6156806,72"/>
    <n v="0"/>
    <n v="109.40862000000001"/>
    <n v="0"/>
  </r>
  <r>
    <n v="55"/>
    <x v="8"/>
    <s v=""/>
    <x v="23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23"/>
    <n v="5.04E-2"/>
    <n v="5.04E-2"/>
    <n v="3.9239999999999997E-2"/>
    <n v="3.9239999999999997E-2"/>
    <n v="0.23305754856752844"/>
    <n v="0.76694245143247153"/>
    <n v="0"/>
    <x v="0"/>
    <x v="0"/>
    <m/>
    <m/>
    <m/>
    <m/>
    <m/>
    <m/>
    <n v="0.1081278"/>
    <m/>
    <m/>
    <m/>
    <m/>
    <m/>
    <m/>
    <m/>
    <m/>
    <m/>
    <m/>
    <m/>
    <s v="568632,93"/>
    <s v="6156806,72"/>
    <n v="0.1081278"/>
    <n v="0"/>
    <n v="0"/>
  </r>
  <r>
    <n v="59"/>
    <x v="9"/>
    <s v=""/>
    <x v="24"/>
    <n v="2017"/>
    <n v="30981812"/>
    <x v="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24"/>
    <n v="5.8895999999999997"/>
    <n v="5.8895999999999997"/>
    <n v="0"/>
    <n v="0"/>
    <n v="1"/>
    <n v="0"/>
    <n v="0"/>
    <x v="0"/>
    <x v="0"/>
    <m/>
    <m/>
    <m/>
    <m/>
    <m/>
    <m/>
    <n v="6.4220508000000001"/>
    <m/>
    <m/>
    <m/>
    <m/>
    <m/>
    <m/>
    <m/>
    <m/>
    <m/>
    <m/>
    <m/>
    <s v="547973,56"/>
    <s v="6101246,55"/>
    <n v="6.4220508000000001"/>
    <n v="0"/>
    <n v="0"/>
  </r>
  <r>
    <n v="59"/>
    <x v="10"/>
    <s v=""/>
    <x v="25"/>
    <n v="2017"/>
    <n v="30981812"/>
    <x v="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25"/>
    <n v="23.742000000000001"/>
    <n v="23.742000000000001"/>
    <n v="0"/>
    <n v="0"/>
    <n v="1"/>
    <n v="0"/>
    <n v="0"/>
    <x v="0"/>
    <x v="0"/>
    <m/>
    <m/>
    <m/>
    <m/>
    <m/>
    <m/>
    <n v="22.011461999999998"/>
    <m/>
    <m/>
    <m/>
    <m/>
    <m/>
    <m/>
    <m/>
    <m/>
    <m/>
    <m/>
    <m/>
    <s v="550135,34"/>
    <s v="6099472,07"/>
    <n v="22.011461999999998"/>
    <n v="0"/>
    <n v="0"/>
  </r>
  <r>
    <n v="59"/>
    <x v="11"/>
    <s v=""/>
    <x v="26"/>
    <n v="2017"/>
    <n v="30981812"/>
    <x v="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26"/>
    <n v="19.98"/>
    <n v="19.98"/>
    <n v="0"/>
    <n v="0"/>
    <n v="1"/>
    <n v="0"/>
    <n v="0"/>
    <x v="0"/>
    <x v="0"/>
    <m/>
    <m/>
    <m/>
    <m/>
    <m/>
    <m/>
    <n v="20.8792188"/>
    <m/>
    <m/>
    <m/>
    <m/>
    <m/>
    <m/>
    <m/>
    <m/>
    <m/>
    <m/>
    <m/>
    <s v="549635"/>
    <s v="6101035"/>
    <n v="20.8792188"/>
    <n v="0"/>
    <n v="0"/>
  </r>
  <r>
    <n v="61"/>
    <x v="12"/>
    <s v=""/>
    <x v="27"/>
    <n v="2017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7"/>
    <n v="1.6559999999999998E-2"/>
    <n v="1.6559999999999998E-2"/>
    <n v="0"/>
    <n v="0"/>
    <n v="1"/>
    <n v="0"/>
    <n v="0"/>
    <x v="0"/>
    <x v="0"/>
    <m/>
    <m/>
    <m/>
    <n v="1.7336200000000003E-2"/>
    <m/>
    <m/>
    <m/>
    <m/>
    <m/>
    <m/>
    <m/>
    <m/>
    <m/>
    <m/>
    <m/>
    <m/>
    <m/>
    <m/>
    <s v="687978,88"/>
    <s v="6153785,87"/>
    <n v="1.7336200000000003E-2"/>
    <n v="0"/>
    <n v="0"/>
  </r>
  <r>
    <n v="69"/>
    <x v="7"/>
    <s v=""/>
    <x v="28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28"/>
    <n v="5.19"/>
    <n v="5.19"/>
    <n v="0"/>
    <n v="0"/>
    <n v="1"/>
    <n v="0"/>
    <n v="0"/>
    <x v="0"/>
    <x v="0"/>
    <m/>
    <m/>
    <m/>
    <n v="1.7935E-2"/>
    <m/>
    <m/>
    <n v="5.8556520000000001"/>
    <m/>
    <m/>
    <m/>
    <m/>
    <m/>
    <m/>
    <m/>
    <m/>
    <m/>
    <m/>
    <m/>
    <s v="716696,26"/>
    <s v="6173650,66"/>
    <n v="5.8735869999999997"/>
    <n v="0"/>
    <n v="0"/>
  </r>
  <r>
    <n v="69"/>
    <x v="13"/>
    <s v=""/>
    <x v="29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29"/>
    <n v="2.1749999999999998"/>
    <n v="2.1749999999999998"/>
    <n v="0"/>
    <n v="0"/>
    <n v="1"/>
    <n v="0"/>
    <n v="0"/>
    <x v="0"/>
    <x v="0"/>
    <m/>
    <m/>
    <m/>
    <n v="2.313615"/>
    <m/>
    <n v="0"/>
    <m/>
    <m/>
    <m/>
    <m/>
    <m/>
    <m/>
    <m/>
    <m/>
    <m/>
    <m/>
    <m/>
    <m/>
    <s v="713788,17"/>
    <s v="6172532,24"/>
    <n v="2.313615"/>
    <n v="0"/>
    <n v="0"/>
  </r>
  <r>
    <n v="69"/>
    <x v="13"/>
    <s v=""/>
    <x v="30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30"/>
    <n v="1.1499999999999999"/>
    <n v="1.1499999999999999"/>
    <n v="0"/>
    <n v="0"/>
    <n v="1"/>
    <n v="0"/>
    <n v="0"/>
    <x v="0"/>
    <x v="0"/>
    <m/>
    <m/>
    <m/>
    <n v="1.2375150000000001"/>
    <m/>
    <n v="0"/>
    <m/>
    <m/>
    <m/>
    <m/>
    <m/>
    <m/>
    <m/>
    <m/>
    <m/>
    <m/>
    <m/>
    <m/>
    <s v="713788,17"/>
    <s v="6172532,24"/>
    <n v="1.2375150000000001"/>
    <n v="0"/>
    <n v="0"/>
  </r>
  <r>
    <n v="69"/>
    <x v="13"/>
    <s v=""/>
    <x v="31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31"/>
    <n v="0.255"/>
    <n v="0.255"/>
    <n v="0"/>
    <n v="0"/>
    <n v="1"/>
    <n v="0"/>
    <n v="0"/>
    <x v="0"/>
    <x v="0"/>
    <m/>
    <m/>
    <m/>
    <n v="0.27619900000000003"/>
    <m/>
    <n v="0"/>
    <m/>
    <m/>
    <m/>
    <m/>
    <m/>
    <m/>
    <m/>
    <m/>
    <m/>
    <m/>
    <m/>
    <m/>
    <s v="713788,17"/>
    <s v="6172532,24"/>
    <n v="0.27619900000000003"/>
    <n v="0"/>
    <n v="0"/>
  </r>
  <r>
    <n v="69"/>
    <x v="14"/>
    <s v=""/>
    <x v="32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32"/>
    <n v="6.2E-2"/>
    <n v="6.2E-2"/>
    <n v="0"/>
    <n v="0"/>
    <n v="1"/>
    <n v="0"/>
    <n v="0"/>
    <x v="0"/>
    <x v="0"/>
    <m/>
    <m/>
    <m/>
    <n v="6.8153000000000005E-2"/>
    <m/>
    <n v="0"/>
    <n v="0"/>
    <m/>
    <m/>
    <m/>
    <m/>
    <m/>
    <m/>
    <m/>
    <m/>
    <m/>
    <m/>
    <m/>
    <s v="716423,68"/>
    <s v="6169318,81"/>
    <n v="6.8153000000000005E-2"/>
    <n v="0"/>
    <n v="0"/>
  </r>
  <r>
    <n v="69"/>
    <x v="14"/>
    <s v=""/>
    <x v="33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33"/>
    <n v="0.23899999999999999"/>
    <n v="0.23899999999999999"/>
    <n v="0"/>
    <n v="0"/>
    <n v="1"/>
    <n v="0"/>
    <n v="0"/>
    <x v="0"/>
    <x v="0"/>
    <m/>
    <m/>
    <m/>
    <n v="0.261851"/>
    <m/>
    <n v="0"/>
    <m/>
    <m/>
    <m/>
    <m/>
    <m/>
    <m/>
    <m/>
    <m/>
    <m/>
    <m/>
    <m/>
    <m/>
    <s v="716423,68"/>
    <s v="6169318,81"/>
    <n v="0.261851"/>
    <n v="0"/>
    <n v="0"/>
  </r>
  <r>
    <n v="69"/>
    <x v="14"/>
    <s v=""/>
    <x v="34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34"/>
    <n v="4.5259999999999998"/>
    <n v="4.5259999999999998"/>
    <n v="0"/>
    <n v="0"/>
    <n v="1"/>
    <n v="0"/>
    <n v="0"/>
    <x v="0"/>
    <x v="0"/>
    <m/>
    <m/>
    <m/>
    <m/>
    <m/>
    <n v="0"/>
    <n v="4.9831452000000001"/>
    <m/>
    <m/>
    <m/>
    <m/>
    <m/>
    <m/>
    <m/>
    <m/>
    <m/>
    <m/>
    <m/>
    <s v="716423,68"/>
    <s v="6169318,81"/>
    <n v="4.9831452000000001"/>
    <n v="0"/>
    <n v="0"/>
  </r>
  <r>
    <n v="69"/>
    <x v="15"/>
    <s v=""/>
    <x v="35"/>
    <n v="2017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35"/>
    <n v="2.7E-2"/>
    <n v="2.7E-2"/>
    <n v="0"/>
    <n v="0"/>
    <n v="1"/>
    <n v="0"/>
    <n v="0"/>
    <x v="0"/>
    <x v="0"/>
    <m/>
    <m/>
    <m/>
    <n v="2.8696000000000003E-2"/>
    <m/>
    <m/>
    <m/>
    <m/>
    <m/>
    <m/>
    <m/>
    <m/>
    <m/>
    <m/>
    <m/>
    <m/>
    <m/>
    <m/>
    <s v="715093"/>
    <s v="6173454"/>
    <n v="2.8696000000000003E-2"/>
    <n v="0"/>
    <n v="0"/>
  </r>
  <r>
    <n v="69"/>
    <x v="16"/>
    <s v=""/>
    <x v="36"/>
    <n v="2017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36"/>
    <n v="0.04"/>
    <n v="0.04"/>
    <n v="0"/>
    <n v="0"/>
    <n v="1"/>
    <n v="0"/>
    <n v="0"/>
    <x v="0"/>
    <x v="0"/>
    <m/>
    <m/>
    <m/>
    <n v="4.3043999999999999E-2"/>
    <m/>
    <m/>
    <m/>
    <m/>
    <m/>
    <m/>
    <m/>
    <m/>
    <m/>
    <m/>
    <m/>
    <m/>
    <m/>
    <m/>
    <s v="716162"/>
    <s v="6174465"/>
    <n v="4.3043999999999999E-2"/>
    <n v="0"/>
    <n v="0"/>
  </r>
  <r>
    <n v="73"/>
    <x v="17"/>
    <s v=""/>
    <x v="37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37"/>
    <n v="3.0636000000000001"/>
    <n v="3.0636000000000001"/>
    <n v="2.0087999999999999"/>
    <n v="2.0087999999999999"/>
    <n v="0.26998730964467005"/>
    <n v="0.7300126903553299"/>
    <n v="0"/>
    <x v="0"/>
    <x v="0"/>
    <m/>
    <m/>
    <m/>
    <m/>
    <m/>
    <m/>
    <n v="5.6736000000000004"/>
    <m/>
    <m/>
    <m/>
    <m/>
    <m/>
    <m/>
    <m/>
    <m/>
    <m/>
    <m/>
    <m/>
    <s v="568140"/>
    <s v="6299439"/>
    <n v="5.6736000000000004"/>
    <n v="0"/>
    <n v="0"/>
  </r>
  <r>
    <n v="73"/>
    <x v="17"/>
    <s v=""/>
    <x v="38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38"/>
    <n v="3.024"/>
    <n v="3.024"/>
    <n v="2.0051999999999999"/>
    <n v="2.0051999999999999"/>
    <n v="0.26666666666666666"/>
    <n v="0.73333333333333339"/>
    <n v="0"/>
    <x v="0"/>
    <x v="0"/>
    <m/>
    <m/>
    <m/>
    <m/>
    <m/>
    <m/>
    <n v="5.67"/>
    <m/>
    <m/>
    <m/>
    <m/>
    <m/>
    <m/>
    <m/>
    <m/>
    <m/>
    <m/>
    <m/>
    <s v="568140"/>
    <s v="6299439"/>
    <n v="5.67"/>
    <n v="0"/>
    <n v="0"/>
  </r>
  <r>
    <n v="73"/>
    <x v="17"/>
    <s v=""/>
    <x v="39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39"/>
    <n v="27.784800000000001"/>
    <n v="27.781199999999998"/>
    <n v="0"/>
    <n v="0"/>
    <n v="1"/>
    <n v="0"/>
    <n v="0"/>
    <x v="0"/>
    <x v="0"/>
    <m/>
    <m/>
    <m/>
    <m/>
    <m/>
    <m/>
    <n v="25.966799999999999"/>
    <m/>
    <m/>
    <m/>
    <m/>
    <m/>
    <m/>
    <m/>
    <m/>
    <m/>
    <m/>
    <m/>
    <s v="568140"/>
    <s v="6299439"/>
    <n v="25.966799999999999"/>
    <n v="0"/>
    <n v="0"/>
  </r>
  <r>
    <n v="75"/>
    <x v="18"/>
    <s v=""/>
    <x v="40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40"/>
    <n v="7.5599999999999999E-3"/>
    <n v="7.5599999999999999E-3"/>
    <n v="0"/>
    <n v="0"/>
    <n v="1"/>
    <n v="0"/>
    <n v="0"/>
    <x v="0"/>
    <x v="0"/>
    <m/>
    <m/>
    <m/>
    <n v="8.2799999999999992E-3"/>
    <m/>
    <m/>
    <m/>
    <m/>
    <m/>
    <m/>
    <m/>
    <m/>
    <m/>
    <m/>
    <m/>
    <m/>
    <m/>
    <m/>
    <s v="450835,29"/>
    <s v="6254830,37"/>
    <n v="8.2799999999999992E-3"/>
    <n v="0"/>
    <n v="0"/>
  </r>
  <r>
    <n v="75"/>
    <x v="18"/>
    <s v=""/>
    <x v="41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41"/>
    <n v="0.216"/>
    <n v="0.216"/>
    <n v="0"/>
    <n v="0"/>
    <n v="1"/>
    <n v="0"/>
    <n v="0"/>
    <x v="0"/>
    <x v="0"/>
    <m/>
    <m/>
    <m/>
    <m/>
    <m/>
    <m/>
    <m/>
    <m/>
    <m/>
    <m/>
    <m/>
    <m/>
    <n v="0.27"/>
    <m/>
    <m/>
    <m/>
    <m/>
    <m/>
    <s v="450835,29"/>
    <s v="6254830,37"/>
    <n v="0"/>
    <n v="0.27"/>
    <n v="0"/>
  </r>
  <r>
    <n v="75"/>
    <x v="18"/>
    <s v=""/>
    <x v="42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42"/>
    <n v="28.44"/>
    <n v="28.44"/>
    <n v="0"/>
    <n v="0"/>
    <n v="1"/>
    <n v="0"/>
    <n v="0"/>
    <x v="0"/>
    <x v="0"/>
    <m/>
    <m/>
    <m/>
    <m/>
    <m/>
    <m/>
    <m/>
    <m/>
    <m/>
    <m/>
    <n v="29.4588"/>
    <m/>
    <m/>
    <m/>
    <m/>
    <m/>
    <m/>
    <m/>
    <s v="450835,29"/>
    <s v="6254830,37"/>
    <n v="0"/>
    <n v="29.4588"/>
    <n v="0"/>
  </r>
  <r>
    <n v="77"/>
    <x v="19"/>
    <s v=""/>
    <x v="43"/>
    <n v="2017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43"/>
    <n v="1.20468"/>
    <n v="1.20468"/>
    <n v="0"/>
    <n v="0"/>
    <n v="1"/>
    <n v="0"/>
    <n v="0"/>
    <x v="0"/>
    <x v="0"/>
    <m/>
    <m/>
    <m/>
    <n v="1.155014"/>
    <m/>
    <m/>
    <m/>
    <m/>
    <m/>
    <m/>
    <m/>
    <m/>
    <m/>
    <m/>
    <m/>
    <m/>
    <m/>
    <m/>
    <s v="720624,7"/>
    <s v="6184414,3"/>
    <n v="1.155014"/>
    <n v="0"/>
    <n v="0"/>
  </r>
  <r>
    <n v="77"/>
    <x v="19"/>
    <s v=""/>
    <x v="44"/>
    <n v="2017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44"/>
    <n v="1.00132"/>
    <n v="1.00132"/>
    <n v="0"/>
    <n v="0"/>
    <n v="1"/>
    <n v="0"/>
    <n v="0"/>
    <x v="0"/>
    <x v="0"/>
    <m/>
    <m/>
    <m/>
    <n v="0.95988119999999999"/>
    <m/>
    <m/>
    <m/>
    <m/>
    <m/>
    <m/>
    <m/>
    <m/>
    <m/>
    <m/>
    <m/>
    <m/>
    <m/>
    <m/>
    <s v="720624,7"/>
    <s v="6184414,3"/>
    <n v="0.95988119999999999"/>
    <n v="0"/>
    <n v="0"/>
  </r>
  <r>
    <n v="77"/>
    <x v="20"/>
    <s v=""/>
    <x v="45"/>
    <n v="2017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45"/>
    <n v="0.26132"/>
    <n v="0.26132"/>
    <n v="0"/>
    <n v="0"/>
    <n v="1"/>
    <n v="0"/>
    <n v="0"/>
    <x v="0"/>
    <x v="0"/>
    <m/>
    <m/>
    <m/>
    <n v="0.27404680000000003"/>
    <m/>
    <m/>
    <m/>
    <m/>
    <m/>
    <m/>
    <m/>
    <m/>
    <m/>
    <m/>
    <m/>
    <m/>
    <m/>
    <m/>
    <s v="724094"/>
    <s v="6183493"/>
    <n v="0.27404680000000003"/>
    <n v="0"/>
    <n v="0"/>
  </r>
  <r>
    <n v="77"/>
    <x v="20"/>
    <s v=""/>
    <x v="46"/>
    <n v="2017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46"/>
    <n v="3.64168"/>
    <n v="3.64168"/>
    <n v="0"/>
    <n v="0"/>
    <n v="1"/>
    <n v="0"/>
    <n v="0"/>
    <x v="0"/>
    <x v="0"/>
    <m/>
    <m/>
    <m/>
    <n v="3.8194376000000001"/>
    <m/>
    <m/>
    <m/>
    <m/>
    <m/>
    <m/>
    <m/>
    <m/>
    <m/>
    <m/>
    <m/>
    <m/>
    <m/>
    <m/>
    <s v="724094"/>
    <s v="6183493"/>
    <n v="3.8194376000000001"/>
    <n v="0"/>
    <n v="0"/>
  </r>
  <r>
    <n v="77"/>
    <x v="21"/>
    <s v=""/>
    <x v="47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47"/>
    <n v="5.7501899999999999"/>
    <n v="5.7501899999999999"/>
    <n v="0"/>
    <n v="0"/>
    <n v="1"/>
    <n v="0"/>
    <n v="0"/>
    <x v="0"/>
    <x v="0"/>
    <m/>
    <m/>
    <m/>
    <n v="6.1631834000000003"/>
    <m/>
    <n v="0"/>
    <m/>
    <m/>
    <m/>
    <m/>
    <m/>
    <m/>
    <m/>
    <m/>
    <m/>
    <m/>
    <m/>
    <m/>
    <s v="721311,96"/>
    <s v="6176543,12"/>
    <n v="6.1631834000000003"/>
    <n v="0"/>
    <n v="0"/>
  </r>
  <r>
    <n v="77"/>
    <x v="21"/>
    <s v=""/>
    <x v="48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311,96"/>
    <s v="6176543,12"/>
    <n v="0"/>
    <n v="0"/>
    <n v="0"/>
  </r>
  <r>
    <n v="77"/>
    <x v="21"/>
    <s v=""/>
    <x v="49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48"/>
    <n v="2.88815"/>
    <n v="2.88815"/>
    <n v="0"/>
    <n v="0"/>
    <n v="1"/>
    <n v="0"/>
    <n v="0"/>
    <x v="0"/>
    <x v="0"/>
    <m/>
    <m/>
    <m/>
    <n v="3.0955810000000001"/>
    <m/>
    <n v="0"/>
    <m/>
    <m/>
    <m/>
    <m/>
    <m/>
    <m/>
    <m/>
    <m/>
    <m/>
    <m/>
    <m/>
    <m/>
    <s v="721311,96"/>
    <s v="6176543,12"/>
    <n v="3.0955810000000001"/>
    <n v="0"/>
    <n v="0"/>
  </r>
  <r>
    <n v="77"/>
    <x v="21"/>
    <s v=""/>
    <x v="50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49"/>
    <n v="4.8831100000000003"/>
    <n v="4.8831100000000003"/>
    <n v="0"/>
    <n v="0"/>
    <n v="1"/>
    <n v="0"/>
    <n v="0"/>
    <x v="0"/>
    <x v="0"/>
    <m/>
    <m/>
    <m/>
    <n v="5.2337916999999994"/>
    <m/>
    <n v="0"/>
    <m/>
    <m/>
    <m/>
    <m/>
    <m/>
    <m/>
    <m/>
    <m/>
    <m/>
    <m/>
    <m/>
    <m/>
    <s v="721311,96"/>
    <s v="6176543,12"/>
    <n v="5.2337916999999994"/>
    <n v="0"/>
    <n v="0"/>
  </r>
  <r>
    <n v="77"/>
    <x v="21"/>
    <s v=""/>
    <x v="51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50"/>
    <n v="6.2985600000000002"/>
    <n v="6.2985600000000002"/>
    <n v="0"/>
    <n v="0"/>
    <n v="1"/>
    <n v="0"/>
    <n v="0"/>
    <x v="0"/>
    <x v="0"/>
    <m/>
    <m/>
    <m/>
    <n v="6.7510927000000001"/>
    <m/>
    <n v="0"/>
    <m/>
    <m/>
    <m/>
    <m/>
    <m/>
    <m/>
    <m/>
    <m/>
    <m/>
    <m/>
    <m/>
    <m/>
    <s v="721311,96"/>
    <s v="6176543,12"/>
    <n v="6.7510927000000001"/>
    <n v="0"/>
    <n v="0"/>
  </r>
  <r>
    <n v="77"/>
    <x v="22"/>
    <s v=""/>
    <x v="52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51"/>
    <n v="29.809989999999999"/>
    <n v="29.809989999999999"/>
    <n v="0"/>
    <n v="0"/>
    <n v="1"/>
    <n v="0"/>
    <n v="0"/>
    <x v="0"/>
    <x v="0"/>
    <m/>
    <m/>
    <m/>
    <m/>
    <m/>
    <m/>
    <n v="32.868118799999998"/>
    <m/>
    <m/>
    <m/>
    <m/>
    <m/>
    <m/>
    <m/>
    <m/>
    <m/>
    <m/>
    <m/>
    <s v="718885,79"/>
    <s v="6181809,9"/>
    <n v="32.868118799999998"/>
    <n v="0"/>
    <n v="0"/>
  </r>
  <r>
    <n v="77"/>
    <x v="22"/>
    <s v=""/>
    <x v="53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52"/>
    <n v="25.25911"/>
    <n v="25.25911"/>
    <n v="0"/>
    <n v="0"/>
    <n v="1"/>
    <n v="0"/>
    <n v="0"/>
    <x v="0"/>
    <x v="0"/>
    <m/>
    <m/>
    <m/>
    <m/>
    <m/>
    <m/>
    <n v="27.8503632"/>
    <m/>
    <m/>
    <m/>
    <m/>
    <m/>
    <m/>
    <m/>
    <m/>
    <m/>
    <m/>
    <m/>
    <s v="718885,79"/>
    <s v="6181809,9"/>
    <n v="27.8503632"/>
    <n v="0"/>
    <n v="0"/>
  </r>
  <r>
    <n v="77"/>
    <x v="22"/>
    <s v=""/>
    <x v="54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53"/>
    <n v="25.973880000000001"/>
    <n v="25.973880000000001"/>
    <n v="0"/>
    <n v="0"/>
    <n v="1"/>
    <n v="0"/>
    <n v="0"/>
    <x v="0"/>
    <x v="0"/>
    <m/>
    <m/>
    <m/>
    <m/>
    <m/>
    <m/>
    <n v="28.638482400000001"/>
    <m/>
    <m/>
    <m/>
    <m/>
    <m/>
    <m/>
    <m/>
    <m/>
    <m/>
    <m/>
    <m/>
    <s v="718885,79"/>
    <s v="6181809,9"/>
    <n v="28.638482400000001"/>
    <n v="0"/>
    <n v="0"/>
  </r>
  <r>
    <n v="77"/>
    <x v="23"/>
    <s v=""/>
    <x v="55"/>
    <n v="2017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54"/>
    <n v="32.975999999999999"/>
    <n v="32.975999999999999"/>
    <n v="0"/>
    <n v="0"/>
    <n v="1"/>
    <n v="0"/>
    <n v="0"/>
    <x v="0"/>
    <x v="0"/>
    <m/>
    <m/>
    <m/>
    <n v="1.0337734000000001"/>
    <m/>
    <m/>
    <n v="34.958088000000004"/>
    <m/>
    <m/>
    <m/>
    <m/>
    <m/>
    <m/>
    <m/>
    <m/>
    <m/>
    <m/>
    <m/>
    <s v="717530,86"/>
    <s v="6181956,63"/>
    <n v="35.991861400000005"/>
    <n v="0"/>
    <n v="0"/>
  </r>
  <r>
    <n v="77"/>
    <x v="24"/>
    <s v=""/>
    <x v="56"/>
    <n v="2017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55"/>
    <n v="0.60663999999999996"/>
    <n v="0.60663999999999996"/>
    <n v="0"/>
    <n v="0"/>
    <n v="1"/>
    <n v="0"/>
    <n v="0"/>
    <x v="0"/>
    <x v="0"/>
    <m/>
    <m/>
    <m/>
    <n v="0.64924699999999991"/>
    <m/>
    <n v="0"/>
    <m/>
    <m/>
    <m/>
    <m/>
    <m/>
    <m/>
    <m/>
    <m/>
    <m/>
    <m/>
    <m/>
    <m/>
    <s v="720560,13"/>
    <s v="6178623,54"/>
    <n v="0.64924699999999991"/>
    <n v="0"/>
    <n v="0"/>
  </r>
  <r>
    <n v="77"/>
    <x v="24"/>
    <s v=""/>
    <x v="57"/>
    <n v="2017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56"/>
    <n v="0.48936000000000002"/>
    <n v="0.48936000000000002"/>
    <n v="0"/>
    <n v="0"/>
    <n v="1"/>
    <n v="0"/>
    <n v="0"/>
    <x v="0"/>
    <x v="0"/>
    <m/>
    <m/>
    <m/>
    <n v="0.523702"/>
    <m/>
    <n v="0"/>
    <m/>
    <m/>
    <m/>
    <m/>
    <m/>
    <m/>
    <m/>
    <m/>
    <m/>
    <m/>
    <m/>
    <m/>
    <s v="720560,13"/>
    <s v="6178623,54"/>
    <n v="0.523702"/>
    <n v="0"/>
    <n v="0"/>
  </r>
  <r>
    <n v="77"/>
    <x v="25"/>
    <s v=""/>
    <x v="58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57"/>
    <n v="1.0487299999999999"/>
    <n v="1.0487299999999999"/>
    <n v="0"/>
    <n v="0"/>
    <n v="1"/>
    <n v="0"/>
    <n v="0"/>
    <x v="0"/>
    <x v="0"/>
    <m/>
    <m/>
    <m/>
    <n v="1.1446117"/>
    <m/>
    <n v="0"/>
    <m/>
    <m/>
    <m/>
    <m/>
    <m/>
    <m/>
    <m/>
    <m/>
    <m/>
    <m/>
    <m/>
    <m/>
    <s v="731535,99"/>
    <s v="6170696,35"/>
    <n v="1.1446117"/>
    <n v="0"/>
    <n v="0"/>
  </r>
  <r>
    <n v="77"/>
    <x v="25"/>
    <s v=""/>
    <x v="59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58"/>
    <n v="0.56550999999999996"/>
    <n v="0.56550999999999996"/>
    <n v="0"/>
    <n v="0"/>
    <n v="1"/>
    <n v="0"/>
    <n v="0"/>
    <x v="0"/>
    <x v="0"/>
    <m/>
    <m/>
    <m/>
    <n v="0.6173227"/>
    <m/>
    <n v="0"/>
    <m/>
    <m/>
    <m/>
    <m/>
    <m/>
    <m/>
    <m/>
    <m/>
    <m/>
    <m/>
    <m/>
    <m/>
    <s v="731535,99"/>
    <s v="6170696,35"/>
    <n v="0.6173227"/>
    <n v="0"/>
    <n v="0"/>
  </r>
  <r>
    <n v="77"/>
    <x v="25"/>
    <s v=""/>
    <x v="60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59"/>
    <n v="1.41378"/>
    <n v="1.41378"/>
    <n v="0"/>
    <n v="0"/>
    <n v="1"/>
    <n v="0"/>
    <n v="0"/>
    <x v="0"/>
    <x v="0"/>
    <m/>
    <m/>
    <m/>
    <n v="1.5431274000000001"/>
    <m/>
    <n v="0"/>
    <m/>
    <m/>
    <m/>
    <m/>
    <m/>
    <m/>
    <m/>
    <m/>
    <m/>
    <m/>
    <m/>
    <m/>
    <s v="731535,99"/>
    <s v="6170696,35"/>
    <n v="1.5431274000000001"/>
    <n v="0"/>
    <n v="0"/>
  </r>
  <r>
    <n v="77"/>
    <x v="26"/>
    <s v=""/>
    <x v="61"/>
    <n v="2017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60"/>
    <n v="24.235589999999998"/>
    <n v="24.235589999999998"/>
    <n v="0"/>
    <n v="0"/>
    <n v="1"/>
    <n v="0"/>
    <n v="0"/>
    <x v="0"/>
    <x v="0"/>
    <m/>
    <m/>
    <m/>
    <m/>
    <m/>
    <m/>
    <n v="24.590412000000001"/>
    <m/>
    <m/>
    <m/>
    <m/>
    <m/>
    <m/>
    <m/>
    <m/>
    <m/>
    <m/>
    <m/>
    <s v="718747,04"/>
    <s v="6182767,36"/>
    <n v="24.590412000000001"/>
    <n v="0"/>
    <n v="0"/>
  </r>
  <r>
    <n v="77"/>
    <x v="26"/>
    <s v=""/>
    <x v="62"/>
    <n v="2017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61"/>
    <n v="34.253410000000002"/>
    <n v="34.253410000000002"/>
    <n v="0"/>
    <n v="0"/>
    <n v="1"/>
    <n v="0"/>
    <n v="0"/>
    <x v="0"/>
    <x v="0"/>
    <m/>
    <m/>
    <m/>
    <m/>
    <m/>
    <m/>
    <n v="34.754900399999997"/>
    <m/>
    <m/>
    <m/>
    <m/>
    <m/>
    <m/>
    <m/>
    <m/>
    <m/>
    <m/>
    <m/>
    <s v="718747,04"/>
    <s v="6182767,36"/>
    <n v="34.754900399999997"/>
    <n v="0"/>
    <n v="0"/>
  </r>
  <r>
    <n v="79"/>
    <x v="27"/>
    <s v=""/>
    <x v="63"/>
    <n v="2017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62"/>
    <n v="7.7065200000000003"/>
    <n v="7.7065200000000003"/>
    <n v="0"/>
    <n v="0"/>
    <n v="1"/>
    <n v="0"/>
    <n v="0"/>
    <x v="0"/>
    <x v="0"/>
    <m/>
    <m/>
    <m/>
    <m/>
    <m/>
    <m/>
    <n v="7.4972304000000003"/>
    <m/>
    <m/>
    <m/>
    <m/>
    <m/>
    <m/>
    <m/>
    <m/>
    <m/>
    <m/>
    <m/>
    <s v="530706,1"/>
    <s v="6134353,97"/>
    <n v="7.4972304000000003"/>
    <n v="0"/>
    <n v="0"/>
  </r>
  <r>
    <n v="79"/>
    <x v="28"/>
    <s v=""/>
    <x v="64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63"/>
    <n v="12.35628"/>
    <n v="12.35628"/>
    <n v="9.1861200000000007"/>
    <n v="9.1861200000000007"/>
    <n v="0.27475219230203962"/>
    <n v="0.72524780769796038"/>
    <n v="0"/>
    <x v="0"/>
    <x v="0"/>
    <m/>
    <m/>
    <m/>
    <m/>
    <m/>
    <m/>
    <n v="22.4862264"/>
    <m/>
    <m/>
    <m/>
    <m/>
    <m/>
    <m/>
    <m/>
    <m/>
    <m/>
    <m/>
    <m/>
    <s v="531048,28"/>
    <s v="6135413,21"/>
    <n v="22.4862264"/>
    <n v="0"/>
    <n v="0"/>
  </r>
  <r>
    <n v="79"/>
    <x v="28"/>
    <s v=""/>
    <x v="65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64"/>
    <n v="41.63832"/>
    <n v="41.63832"/>
    <n v="0"/>
    <n v="0"/>
    <n v="1"/>
    <n v="0"/>
    <n v="0"/>
    <x v="0"/>
    <x v="0"/>
    <m/>
    <m/>
    <m/>
    <m/>
    <m/>
    <m/>
    <n v="39.327393600000001"/>
    <m/>
    <m/>
    <m/>
    <m/>
    <m/>
    <m/>
    <m/>
    <m/>
    <m/>
    <m/>
    <m/>
    <s v="531048,28"/>
    <s v="6135413,21"/>
    <n v="39.327393600000001"/>
    <n v="0"/>
    <n v="0"/>
  </r>
  <r>
    <n v="79"/>
    <x v="28"/>
    <s v=""/>
    <x v="66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65"/>
    <n v="8.8066800000000001"/>
    <n v="8.8066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9.0540000000000003"/>
    <s v="531048,28"/>
    <s v="6135413,21"/>
    <n v="0"/>
    <n v="0"/>
    <n v="9.0540000000000003"/>
  </r>
  <r>
    <n v="79"/>
    <x v="28"/>
    <s v=""/>
    <x v="67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66"/>
    <n v="15.91056"/>
    <n v="15.91056"/>
    <n v="0"/>
    <n v="0"/>
    <n v="1"/>
    <n v="0"/>
    <n v="0"/>
    <x v="0"/>
    <x v="0"/>
    <m/>
    <m/>
    <m/>
    <m/>
    <m/>
    <m/>
    <m/>
    <m/>
    <m/>
    <m/>
    <m/>
    <m/>
    <m/>
    <m/>
    <m/>
    <n v="15.91056"/>
    <m/>
    <m/>
    <s v="531048,28"/>
    <s v="6135413,21"/>
    <n v="0"/>
    <n v="15.91056"/>
    <n v="0"/>
  </r>
  <r>
    <n v="81"/>
    <x v="29"/>
    <s v=""/>
    <x v="68"/>
    <n v="2017"/>
    <n v="38929119"/>
    <x v="12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67"/>
    <n v="30.5244"/>
    <n v="30.153600000000001"/>
    <n v="0"/>
    <n v="0"/>
    <n v="1"/>
    <n v="0"/>
    <n v="0"/>
    <x v="0"/>
    <x v="0"/>
    <m/>
    <m/>
    <m/>
    <m/>
    <m/>
    <m/>
    <n v="30.292574400000003"/>
    <m/>
    <m/>
    <m/>
    <m/>
    <m/>
    <m/>
    <m/>
    <m/>
    <m/>
    <m/>
    <m/>
    <s v="496949"/>
    <s v="6289053"/>
    <n v="30.292574400000003"/>
    <n v="0"/>
    <n v="0"/>
  </r>
  <r>
    <n v="81"/>
    <x v="29"/>
    <s v=""/>
    <x v="69"/>
    <n v="2017"/>
    <n v="38929119"/>
    <x v="12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68"/>
    <n v="2.4552"/>
    <n v="2.4552"/>
    <n v="2.1671999999999998"/>
    <n v="2.1671999999999998"/>
    <n v="0.23051069272181079"/>
    <n v="0.76948930727818921"/>
    <n v="0"/>
    <x v="0"/>
    <x v="0"/>
    <m/>
    <m/>
    <m/>
    <m/>
    <m/>
    <m/>
    <n v="5.3255663999999996"/>
    <m/>
    <m/>
    <m/>
    <m/>
    <m/>
    <m/>
    <m/>
    <m/>
    <m/>
    <m/>
    <m/>
    <s v="496949"/>
    <s v="6289053"/>
    <n v="5.3255663999999996"/>
    <n v="0"/>
    <n v="0"/>
  </r>
  <r>
    <n v="85"/>
    <x v="30"/>
    <s v=""/>
    <x v="70"/>
    <n v="2017"/>
    <n v="10066921"/>
    <x v="13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69"/>
    <n v="7.0640000000000001"/>
    <n v="7.0640000000000001"/>
    <n v="0"/>
    <n v="0"/>
    <n v="1"/>
    <n v="0"/>
    <n v="0"/>
    <x v="0"/>
    <x v="0"/>
    <m/>
    <m/>
    <m/>
    <m/>
    <m/>
    <m/>
    <m/>
    <m/>
    <m/>
    <n v="10.048500000000001"/>
    <m/>
    <m/>
    <m/>
    <m/>
    <m/>
    <m/>
    <m/>
    <m/>
    <s v="597995"/>
    <s v="6132771"/>
    <n v="0"/>
    <n v="10.048500000000001"/>
    <n v="0"/>
  </r>
  <r>
    <n v="85"/>
    <x v="30"/>
    <s v=""/>
    <x v="71"/>
    <n v="2017"/>
    <n v="10066921"/>
    <x v="13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88"/>
    <x v="31"/>
    <s v=""/>
    <x v="72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70"/>
    <n v="2.7E-2"/>
    <n v="2.7E-2"/>
    <n v="0"/>
    <n v="0"/>
    <n v="1"/>
    <n v="0"/>
    <n v="0"/>
    <x v="0"/>
    <x v="0"/>
    <m/>
    <m/>
    <m/>
    <n v="0"/>
    <m/>
    <m/>
    <n v="0.03"/>
    <m/>
    <m/>
    <m/>
    <m/>
    <m/>
    <m/>
    <n v="0"/>
    <m/>
    <m/>
    <m/>
    <m/>
    <s v="716751,66"/>
    <s v="6170291,7"/>
    <n v="0.03"/>
    <n v="0"/>
    <n v="0"/>
  </r>
  <r>
    <n v="88"/>
    <x v="31"/>
    <s v=""/>
    <x v="73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7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71"/>
    <n v="11.4732"/>
    <n v="11.4732"/>
    <n v="6.8292000000000002"/>
    <n v="6.3971999999999998"/>
    <n v="0.28815051311948292"/>
    <n v="0.71184948688051708"/>
    <n v="0"/>
    <x v="0"/>
    <x v="0"/>
    <m/>
    <m/>
    <m/>
    <m/>
    <m/>
    <m/>
    <n v="19.908345600000001"/>
    <m/>
    <m/>
    <m/>
    <m/>
    <m/>
    <m/>
    <m/>
    <m/>
    <m/>
    <m/>
    <m/>
    <s v="577962,47"/>
    <s v="6336304,84"/>
    <n v="19.908345600000001"/>
    <n v="0"/>
    <n v="0"/>
  </r>
  <r>
    <n v="91"/>
    <x v="33"/>
    <s v=""/>
    <x v="76"/>
    <n v="2017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72"/>
    <n v="0.75239999999999996"/>
    <n v="0.75239999999999996"/>
    <n v="0"/>
    <n v="0"/>
    <n v="1"/>
    <n v="0"/>
    <n v="0"/>
    <x v="0"/>
    <x v="0"/>
    <m/>
    <m/>
    <m/>
    <m/>
    <m/>
    <m/>
    <m/>
    <m/>
    <m/>
    <m/>
    <m/>
    <m/>
    <m/>
    <n v="0.89179999999999993"/>
    <m/>
    <m/>
    <m/>
    <m/>
    <s v="577575"/>
    <s v="6335253"/>
    <n v="0"/>
    <n v="0.89179999999999993"/>
    <n v="0"/>
  </r>
  <r>
    <n v="91"/>
    <x v="33"/>
    <s v=""/>
    <x v="77"/>
    <n v="2017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73"/>
    <n v="50.904000000000003"/>
    <n v="50.543999999999997"/>
    <n v="0"/>
    <n v="0"/>
    <n v="1"/>
    <n v="0"/>
    <n v="0"/>
    <x v="0"/>
    <x v="0"/>
    <m/>
    <m/>
    <m/>
    <m/>
    <m/>
    <m/>
    <n v="55.961571600000006"/>
    <m/>
    <m/>
    <m/>
    <m/>
    <m/>
    <m/>
    <m/>
    <m/>
    <m/>
    <m/>
    <m/>
    <s v="577575"/>
    <s v="6335253"/>
    <n v="55.961571600000006"/>
    <n v="0"/>
    <n v="0"/>
  </r>
  <r>
    <n v="91"/>
    <x v="34"/>
    <s v=""/>
    <x v="78"/>
    <n v="2017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74"/>
    <n v="53.2836"/>
    <n v="53.139600000000002"/>
    <n v="0"/>
    <n v="0"/>
    <n v="1"/>
    <n v="0"/>
    <n v="0"/>
    <x v="0"/>
    <x v="0"/>
    <m/>
    <m/>
    <m/>
    <m/>
    <m/>
    <m/>
    <m/>
    <m/>
    <m/>
    <m/>
    <m/>
    <m/>
    <m/>
    <m/>
    <m/>
    <n v="53.2836"/>
    <m/>
    <m/>
    <s v="575652,77"/>
    <s v="6336527,86"/>
    <n v="0"/>
    <n v="53.2836"/>
    <n v="0"/>
  </r>
  <r>
    <n v="93"/>
    <x v="35"/>
    <s v=""/>
    <x v="79"/>
    <n v="2017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75"/>
    <n v="32.630400000000002"/>
    <n v="32.630400000000002"/>
    <n v="0"/>
    <n v="0"/>
    <n v="1"/>
    <n v="0"/>
    <n v="0"/>
    <x v="0"/>
    <x v="0"/>
    <m/>
    <m/>
    <m/>
    <m/>
    <m/>
    <m/>
    <m/>
    <m/>
    <m/>
    <m/>
    <m/>
    <m/>
    <n v="35.536550000000005"/>
    <m/>
    <m/>
    <m/>
    <m/>
    <m/>
    <s v="581956,1"/>
    <s v="6348764,07"/>
    <n v="0"/>
    <n v="35.536550000000005"/>
    <n v="0"/>
  </r>
  <r>
    <n v="93"/>
    <x v="35"/>
    <s v=""/>
    <x v="80"/>
    <n v="2017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76"/>
    <n v="42.79392"/>
    <n v="42.79392"/>
    <n v="0"/>
    <n v="0"/>
    <n v="1"/>
    <n v="0"/>
    <n v="0"/>
    <x v="0"/>
    <x v="0"/>
    <m/>
    <m/>
    <m/>
    <m/>
    <m/>
    <m/>
    <n v="41.493870000000001"/>
    <m/>
    <m/>
    <m/>
    <m/>
    <m/>
    <m/>
    <m/>
    <m/>
    <m/>
    <m/>
    <m/>
    <s v="558907,22"/>
    <s v="6142971,49"/>
    <n v="41.493870000000001"/>
    <n v="0"/>
    <n v="0"/>
  </r>
  <r>
    <n v="97"/>
    <x v="36"/>
    <s v=""/>
    <x v="83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77"/>
    <n v="22.051259999999999"/>
    <n v="22.051259999999999"/>
    <n v="15.4152"/>
    <n v="15.4152"/>
    <n v="0.30612502941131192"/>
    <n v="0.69387497058868808"/>
    <n v="0"/>
    <x v="0"/>
    <x v="0"/>
    <m/>
    <m/>
    <m/>
    <m/>
    <m/>
    <m/>
    <n v="36.016754399999996"/>
    <m/>
    <m/>
    <m/>
    <m/>
    <m/>
    <m/>
    <m/>
    <m/>
    <m/>
    <m/>
    <m/>
    <s v="558907,22"/>
    <s v="6142971,49"/>
    <n v="36.016754399999996"/>
    <n v="0"/>
    <n v="0"/>
  </r>
  <r>
    <n v="101"/>
    <x v="37"/>
    <s v=""/>
    <x v="84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78"/>
    <n v="38.665080000000003"/>
    <n v="37.68336"/>
    <n v="0"/>
    <n v="0"/>
    <n v="1"/>
    <n v="0"/>
    <n v="0"/>
    <x v="0"/>
    <x v="0"/>
    <m/>
    <m/>
    <m/>
    <m/>
    <m/>
    <m/>
    <n v="37.051977600000001"/>
    <m/>
    <m/>
    <m/>
    <m/>
    <m/>
    <m/>
    <m/>
    <m/>
    <m/>
    <m/>
    <m/>
    <s v="518147,5"/>
    <s v="6204228,41"/>
    <n v="37.051977600000001"/>
    <n v="0"/>
    <n v="0"/>
  </r>
  <r>
    <n v="101"/>
    <x v="37"/>
    <s v=""/>
    <x v="85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79"/>
    <n v="17.17848"/>
    <n v="16.742159999999998"/>
    <n v="13.58892"/>
    <n v="13.53852"/>
    <n v="0.26134923197786786"/>
    <n v="0.73865076802213214"/>
    <n v="0"/>
    <x v="0"/>
    <x v="0"/>
    <m/>
    <m/>
    <m/>
    <m/>
    <m/>
    <m/>
    <n v="32.864990400000003"/>
    <m/>
    <m/>
    <m/>
    <m/>
    <m/>
    <m/>
    <m/>
    <m/>
    <m/>
    <m/>
    <m/>
    <s v="518147,5"/>
    <s v="6204228,41"/>
    <n v="32.864990400000003"/>
    <n v="0"/>
    <n v="0"/>
  </r>
  <r>
    <n v="101"/>
    <x v="37"/>
    <s v=""/>
    <x v="86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80"/>
    <n v="9.7588799999999996"/>
    <n v="9.5112000000000005"/>
    <n v="0"/>
    <n v="0"/>
    <n v="1"/>
    <n v="0"/>
    <n v="0"/>
    <x v="0"/>
    <x v="0"/>
    <m/>
    <m/>
    <m/>
    <m/>
    <m/>
    <m/>
    <m/>
    <m/>
    <m/>
    <m/>
    <m/>
    <m/>
    <m/>
    <m/>
    <m/>
    <n v="9.7588799999999996"/>
    <m/>
    <m/>
    <s v="518147,5"/>
    <s v="6204228,41"/>
    <n v="0"/>
    <n v="9.7588799999999996"/>
    <n v="0"/>
  </r>
  <r>
    <n v="107"/>
    <x v="38"/>
    <s v=""/>
    <x v="87"/>
    <n v="2017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81"/>
    <n v="20.469000000000001"/>
    <n v="20.469000000000001"/>
    <n v="0"/>
    <n v="0"/>
    <n v="1"/>
    <n v="0"/>
    <n v="0"/>
    <x v="0"/>
    <x v="0"/>
    <m/>
    <m/>
    <m/>
    <m/>
    <m/>
    <m/>
    <n v="20.469002400000001"/>
    <m/>
    <m/>
    <m/>
    <m/>
    <m/>
    <m/>
    <m/>
    <m/>
    <m/>
    <m/>
    <m/>
    <s v="708841,11"/>
    <s v="6196267"/>
    <n v="20.469002400000001"/>
    <n v="0"/>
    <n v="0"/>
  </r>
  <r>
    <n v="107"/>
    <x v="39"/>
    <s v=""/>
    <x v="88"/>
    <n v="2017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82"/>
    <n v="31.143699999999999"/>
    <n v="31.143699999999999"/>
    <n v="0"/>
    <n v="0"/>
    <n v="1"/>
    <n v="0"/>
    <n v="0"/>
    <x v="0"/>
    <x v="0"/>
    <m/>
    <m/>
    <m/>
    <m/>
    <m/>
    <m/>
    <n v="31.143697199999998"/>
    <m/>
    <m/>
    <m/>
    <m/>
    <m/>
    <m/>
    <m/>
    <m/>
    <m/>
    <m/>
    <m/>
    <s v="709493,86"/>
    <s v="6197971,25"/>
    <n v="31.143697199999998"/>
    <n v="0"/>
    <n v="0"/>
  </r>
  <r>
    <n v="107"/>
    <x v="40"/>
    <s v=""/>
    <x v="89"/>
    <n v="2017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7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7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7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7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83"/>
    <n v="20.788"/>
    <n v="20.788"/>
    <n v="0"/>
    <n v="0"/>
    <n v="1"/>
    <n v="0"/>
    <n v="0"/>
    <x v="0"/>
    <x v="0"/>
    <m/>
    <m/>
    <m/>
    <n v="0"/>
    <m/>
    <m/>
    <n v="22.594999999999999"/>
    <m/>
    <m/>
    <m/>
    <m/>
    <m/>
    <m/>
    <m/>
    <m/>
    <m/>
    <m/>
    <m/>
    <s v="712364,96"/>
    <s v="6190528,26"/>
    <n v="22.594999999999999"/>
    <n v="0"/>
    <n v="0"/>
  </r>
  <r>
    <n v="109"/>
    <x v="45"/>
    <s v=""/>
    <x v="95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84"/>
    <n v="3.4000000000000002E-2"/>
    <n v="3.4000000000000002E-2"/>
    <n v="0"/>
    <n v="0"/>
    <n v="1"/>
    <n v="0"/>
    <n v="0"/>
    <x v="0"/>
    <x v="0"/>
    <m/>
    <m/>
    <m/>
    <n v="0"/>
    <m/>
    <m/>
    <n v="3.6999999999999998E-2"/>
    <m/>
    <m/>
    <m/>
    <m/>
    <m/>
    <m/>
    <m/>
    <m/>
    <m/>
    <m/>
    <m/>
    <s v="712364,96"/>
    <s v="6190528,26"/>
    <n v="3.6999999999999998E-2"/>
    <n v="0"/>
    <n v="0"/>
  </r>
  <r>
    <n v="109"/>
    <x v="45"/>
    <s v=""/>
    <x v="96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85"/>
    <n v="1.0289999999999999"/>
    <n v="1.0289999999999999"/>
    <n v="0"/>
    <n v="0"/>
    <n v="1"/>
    <n v="0"/>
    <n v="0"/>
    <x v="0"/>
    <x v="0"/>
    <m/>
    <m/>
    <m/>
    <n v="0"/>
    <m/>
    <m/>
    <n v="1.1180000000000001"/>
    <m/>
    <m/>
    <m/>
    <m/>
    <m/>
    <m/>
    <m/>
    <m/>
    <m/>
    <m/>
    <m/>
    <s v="712364,96"/>
    <s v="6190528,26"/>
    <n v="1.1180000000000001"/>
    <n v="0"/>
    <n v="0"/>
  </r>
  <r>
    <n v="109"/>
    <x v="46"/>
    <s v=""/>
    <x v="97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86"/>
    <n v="3.3849999999999998"/>
    <n v="3.3849999999999998"/>
    <n v="0"/>
    <n v="0"/>
    <n v="1"/>
    <n v="0"/>
    <n v="0"/>
    <x v="0"/>
    <x v="0"/>
    <m/>
    <m/>
    <m/>
    <m/>
    <m/>
    <m/>
    <n v="3.6789999999999998"/>
    <m/>
    <m/>
    <m/>
    <m/>
    <m/>
    <m/>
    <m/>
    <m/>
    <m/>
    <m/>
    <m/>
    <s v="711082,59"/>
    <s v="6190895,86"/>
    <n v="3.6789999999999998"/>
    <n v="0"/>
    <n v="0"/>
  </r>
  <r>
    <n v="109"/>
    <x v="46"/>
    <s v=""/>
    <x v="98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87"/>
    <n v="58.67"/>
    <n v="58.67"/>
    <n v="0"/>
    <n v="0"/>
    <n v="1"/>
    <n v="0"/>
    <n v="0"/>
    <x v="0"/>
    <x v="0"/>
    <m/>
    <m/>
    <m/>
    <m/>
    <m/>
    <m/>
    <n v="63.771000000000001"/>
    <m/>
    <m/>
    <m/>
    <m/>
    <m/>
    <m/>
    <m/>
    <m/>
    <m/>
    <m/>
    <m/>
    <s v="711082,59"/>
    <s v="6190895,86"/>
    <n v="63.771000000000001"/>
    <n v="0"/>
    <n v="0"/>
  </r>
  <r>
    <n v="109"/>
    <x v="46"/>
    <s v=""/>
    <x v="99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88"/>
    <n v="77.754000000000005"/>
    <n v="77.754000000000005"/>
    <n v="0"/>
    <n v="0"/>
    <n v="1"/>
    <n v="0"/>
    <n v="0"/>
    <x v="0"/>
    <x v="0"/>
    <m/>
    <m/>
    <m/>
    <m/>
    <m/>
    <m/>
    <n v="79.340999999999994"/>
    <m/>
    <m/>
    <m/>
    <m/>
    <m/>
    <m/>
    <m/>
    <m/>
    <m/>
    <m/>
    <m/>
    <s v="711082,59"/>
    <s v="6190895,86"/>
    <n v="79.340999999999994"/>
    <n v="0"/>
    <n v="0"/>
  </r>
  <r>
    <n v="110"/>
    <x v="47"/>
    <s v=""/>
    <x v="100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89"/>
    <n v="9.4E-2"/>
    <n v="9.4E-2"/>
    <n v="0"/>
    <n v="0"/>
    <n v="1"/>
    <n v="0"/>
    <n v="0"/>
    <x v="0"/>
    <x v="0"/>
    <m/>
    <m/>
    <m/>
    <n v="0.11442529999999999"/>
    <m/>
    <m/>
    <m/>
    <m/>
    <m/>
    <m/>
    <m/>
    <m/>
    <m/>
    <m/>
    <m/>
    <m/>
    <m/>
    <m/>
    <s v="547937,91"/>
    <s v="6158171,81"/>
    <n v="0.11442529999999999"/>
    <n v="0"/>
    <n v="0"/>
  </r>
  <r>
    <n v="110"/>
    <x v="47"/>
    <s v=""/>
    <x v="101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90"/>
    <n v="7.4099999999999999E-2"/>
    <n v="7.4099999999999999E-2"/>
    <n v="0"/>
    <n v="0"/>
    <n v="1"/>
    <n v="0"/>
    <n v="0"/>
    <x v="0"/>
    <x v="0"/>
    <m/>
    <m/>
    <m/>
    <n v="8.9854349999999999E-2"/>
    <m/>
    <m/>
    <m/>
    <m/>
    <m/>
    <m/>
    <m/>
    <m/>
    <m/>
    <m/>
    <m/>
    <m/>
    <m/>
    <m/>
    <s v="547937,91"/>
    <s v="6158171,81"/>
    <n v="8.9854349999999999E-2"/>
    <n v="0"/>
    <n v="0"/>
  </r>
  <r>
    <n v="110"/>
    <x v="47"/>
    <s v=""/>
    <x v="102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91"/>
    <n v="0.10299999999999999"/>
    <n v="0.10299999999999999"/>
    <n v="0"/>
    <n v="0"/>
    <n v="1"/>
    <n v="0"/>
    <n v="0"/>
    <x v="0"/>
    <x v="0"/>
    <m/>
    <m/>
    <m/>
    <n v="0.12608305"/>
    <m/>
    <m/>
    <m/>
    <m/>
    <m/>
    <m/>
    <m/>
    <m/>
    <m/>
    <m/>
    <m/>
    <m/>
    <m/>
    <m/>
    <s v="547937,91"/>
    <s v="6158171,81"/>
    <n v="0.12608305"/>
    <n v="0"/>
    <n v="0"/>
  </r>
  <r>
    <n v="110"/>
    <x v="48"/>
    <s v=""/>
    <x v="103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92"/>
    <n v="6.4000000000000001E-2"/>
    <n v="6.4000000000000001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545327,51"/>
    <s v="6158192,24"/>
    <n v="7.1739999999999998E-2"/>
    <n v="0"/>
    <n v="0"/>
  </r>
  <r>
    <n v="110"/>
    <x v="48"/>
    <s v=""/>
    <x v="104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93"/>
    <n v="0.61599999999999999"/>
    <n v="0.61599999999999999"/>
    <n v="0"/>
    <n v="0"/>
    <n v="1"/>
    <n v="0"/>
    <n v="0"/>
    <x v="0"/>
    <x v="0"/>
    <m/>
    <m/>
    <m/>
    <n v="0.68870399999999998"/>
    <m/>
    <m/>
    <m/>
    <m/>
    <m/>
    <m/>
    <m/>
    <m/>
    <m/>
    <m/>
    <m/>
    <m/>
    <m/>
    <m/>
    <s v="545327,51"/>
    <s v="6158192,24"/>
    <n v="0.68870399999999998"/>
    <n v="0"/>
    <n v="0"/>
  </r>
  <r>
    <n v="110"/>
    <x v="48"/>
    <s v=""/>
    <x v="105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94"/>
    <n v="0.48799999999999999"/>
    <n v="0.48799999999999999"/>
    <n v="0"/>
    <n v="0"/>
    <n v="1"/>
    <n v="0"/>
    <n v="0"/>
    <x v="0"/>
    <x v="0"/>
    <m/>
    <m/>
    <m/>
    <n v="0.54522400000000004"/>
    <m/>
    <m/>
    <m/>
    <m/>
    <m/>
    <m/>
    <m/>
    <m/>
    <m/>
    <m/>
    <m/>
    <m/>
    <m/>
    <m/>
    <s v="545327,51"/>
    <s v="6158192,24"/>
    <n v="0.54522400000000004"/>
    <n v="0"/>
    <n v="0"/>
  </r>
  <r>
    <n v="110"/>
    <x v="48"/>
    <s v=""/>
    <x v="106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95"/>
    <n v="5.5E-2"/>
    <n v="5.5E-2"/>
    <n v="0"/>
    <n v="0"/>
    <n v="1"/>
    <n v="0"/>
    <n v="0"/>
    <x v="0"/>
    <x v="0"/>
    <m/>
    <m/>
    <m/>
    <n v="6.0978999999999998E-2"/>
    <m/>
    <m/>
    <m/>
    <m/>
    <m/>
    <m/>
    <m/>
    <m/>
    <m/>
    <m/>
    <m/>
    <m/>
    <m/>
    <m/>
    <s v="545327,51"/>
    <s v="6158192,24"/>
    <n v="6.0978999999999998E-2"/>
    <n v="0"/>
    <n v="0"/>
  </r>
  <r>
    <n v="110"/>
    <x v="49"/>
    <s v=""/>
    <x v="107"/>
    <n v="2017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96"/>
    <n v="0.61699999999999999"/>
    <n v="0.61699999999999999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547270,22"/>
    <s v="6159271,94"/>
    <n v="0.68152999999999997"/>
    <n v="0"/>
    <n v="0"/>
  </r>
  <r>
    <n v="110"/>
    <x v="49"/>
    <s v=""/>
    <x v="108"/>
    <n v="2017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97"/>
    <n v="0.65300000000000002"/>
    <n v="0.65300000000000002"/>
    <n v="0"/>
    <n v="0"/>
    <n v="1"/>
    <n v="0"/>
    <n v="0"/>
    <x v="0"/>
    <x v="0"/>
    <m/>
    <m/>
    <m/>
    <n v="0.71743586999999998"/>
    <m/>
    <m/>
    <m/>
    <m/>
    <m/>
    <m/>
    <m/>
    <m/>
    <m/>
    <m/>
    <m/>
    <m/>
    <m/>
    <m/>
    <s v="547270,22"/>
    <s v="6159271,94"/>
    <n v="0.71743586999999998"/>
    <n v="0"/>
    <n v="0"/>
  </r>
  <r>
    <n v="110"/>
    <x v="50"/>
    <s v=""/>
    <x v="109"/>
    <n v="2017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98"/>
    <n v="5.0999999999999997E-2"/>
    <n v="5.0999999999999997E-2"/>
    <n v="0"/>
    <n v="0"/>
    <n v="1"/>
    <n v="0"/>
    <n v="0"/>
    <x v="0"/>
    <x v="0"/>
    <m/>
    <m/>
    <m/>
    <n v="7.2457400000000005E-2"/>
    <m/>
    <m/>
    <m/>
    <m/>
    <m/>
    <m/>
    <m/>
    <m/>
    <m/>
    <m/>
    <m/>
    <m/>
    <m/>
    <m/>
    <s v="548425,62"/>
    <s v="6160707,68"/>
    <n v="7.2457400000000005E-2"/>
    <n v="0"/>
    <n v="0"/>
  </r>
  <r>
    <n v="110"/>
    <x v="50"/>
    <s v=""/>
    <x v="110"/>
    <n v="2017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99"/>
    <n v="8.8999999999999999E-3"/>
    <n v="8.8999999999999999E-3"/>
    <n v="0"/>
    <n v="0"/>
    <n v="1"/>
    <n v="0"/>
    <n v="0"/>
    <x v="0"/>
    <x v="0"/>
    <m/>
    <m/>
    <m/>
    <n v="1.259037E-2"/>
    <m/>
    <m/>
    <m/>
    <m/>
    <m/>
    <m/>
    <m/>
    <m/>
    <m/>
    <m/>
    <m/>
    <m/>
    <m/>
    <m/>
    <s v="548425,62"/>
    <s v="6160707,68"/>
    <n v="1.259037E-2"/>
    <n v="0"/>
    <n v="0"/>
  </r>
  <r>
    <n v="111"/>
    <x v="51"/>
    <s v=""/>
    <x v="111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100"/>
    <n v="1.7639676"/>
    <n v="1.6749828"/>
    <n v="1.4503716"/>
    <n v="1.4503716"/>
    <n v="0.22500005739902809"/>
    <n v="0.77499994260097194"/>
    <n v="0"/>
    <x v="0"/>
    <x v="0"/>
    <m/>
    <m/>
    <m/>
    <m/>
    <m/>
    <m/>
    <m/>
    <m/>
    <n v="3.9199269999999999"/>
    <m/>
    <m/>
    <m/>
    <m/>
    <m/>
    <m/>
    <m/>
    <m/>
    <m/>
    <s v="585167,11"/>
    <s v="6131956,71"/>
    <n v="0"/>
    <n v="3.9199269999999999"/>
    <n v="0"/>
  </r>
  <r>
    <n v="111"/>
    <x v="51"/>
    <s v=""/>
    <x v="113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101"/>
    <n v="50.944525200000001"/>
    <n v="48.374603999999998"/>
    <n v="43.666844400000002"/>
    <n v="43.666736399999998"/>
    <n v="0.24500000182747803"/>
    <n v="0.75499999817252195"/>
    <n v="0"/>
    <x v="0"/>
    <x v="0"/>
    <m/>
    <m/>
    <m/>
    <m/>
    <m/>
    <m/>
    <m/>
    <m/>
    <n v="103.968418"/>
    <m/>
    <m/>
    <m/>
    <m/>
    <m/>
    <m/>
    <m/>
    <m/>
    <m/>
    <s v="585167,11"/>
    <s v="6131956,71"/>
    <n v="0"/>
    <n v="103.968418"/>
    <n v="0"/>
  </r>
  <r>
    <n v="111"/>
    <x v="51"/>
    <s v=""/>
    <x v="114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102"/>
    <n v="88.985944799999999"/>
    <n v="84.497004000000004"/>
    <n v="79.716574800000004"/>
    <n v="79.716574800000004"/>
    <n v="0.23999999870541355"/>
    <n v="0.76000000129458645"/>
    <n v="0"/>
    <x v="0"/>
    <x v="0"/>
    <m/>
    <m/>
    <m/>
    <m/>
    <m/>
    <m/>
    <m/>
    <m/>
    <n v="185.38738599999999"/>
    <m/>
    <m/>
    <m/>
    <m/>
    <m/>
    <m/>
    <m/>
    <m/>
    <m/>
    <s v="585167,11"/>
    <s v="6131956,71"/>
    <n v="0"/>
    <n v="185.38738599999999"/>
    <n v="0"/>
  </r>
  <r>
    <n v="112"/>
    <x v="52"/>
    <s v=""/>
    <x v="115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103"/>
    <n v="3.2399999999999998E-2"/>
    <n v="3.2399999999999998E-2"/>
    <n v="0"/>
    <n v="0"/>
    <n v="1"/>
    <n v="0"/>
    <n v="0"/>
    <x v="0"/>
    <x v="0"/>
    <m/>
    <m/>
    <m/>
    <m/>
    <m/>
    <m/>
    <n v="2.9383199999999998E-2"/>
    <m/>
    <m/>
    <m/>
    <m/>
    <m/>
    <m/>
    <m/>
    <m/>
    <m/>
    <m/>
    <m/>
    <s v="520549,81"/>
    <s v="6291618,14"/>
    <n v="2.9383199999999998E-2"/>
    <n v="0"/>
    <n v="0"/>
  </r>
  <r>
    <n v="112"/>
    <x v="52"/>
    <s v=""/>
    <x v="116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104"/>
    <n v="36.644399999999997"/>
    <n v="36.644399999999997"/>
    <n v="0"/>
    <n v="0"/>
    <n v="1"/>
    <n v="0"/>
    <n v="0"/>
    <x v="0"/>
    <x v="0"/>
    <m/>
    <m/>
    <m/>
    <m/>
    <m/>
    <m/>
    <m/>
    <m/>
    <m/>
    <m/>
    <n v="34.892000000000003"/>
    <m/>
    <m/>
    <m/>
    <m/>
    <m/>
    <m/>
    <m/>
    <s v="520549,81"/>
    <s v="6291618,14"/>
    <n v="0"/>
    <n v="34.892000000000003"/>
    <n v="0"/>
  </r>
  <r>
    <n v="112"/>
    <x v="52"/>
    <s v=""/>
    <x v="117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105"/>
    <n v="76.179599999999994"/>
    <n v="76.179599999999994"/>
    <n v="0"/>
    <n v="0"/>
    <n v="1"/>
    <n v="0"/>
    <n v="0"/>
    <x v="0"/>
    <x v="0"/>
    <m/>
    <m/>
    <m/>
    <m/>
    <m/>
    <m/>
    <m/>
    <m/>
    <m/>
    <m/>
    <n v="74.591999999999999"/>
    <m/>
    <m/>
    <m/>
    <m/>
    <m/>
    <m/>
    <m/>
    <s v="520549,81"/>
    <s v="6291618,14"/>
    <n v="0"/>
    <n v="74.591999999999999"/>
    <n v="0"/>
  </r>
  <r>
    <n v="112"/>
    <x v="53"/>
    <s v=""/>
    <x v="118"/>
    <n v="2017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106"/>
    <n v="27.2484"/>
    <n v="27.2484"/>
    <n v="0"/>
    <n v="0"/>
    <n v="1"/>
    <n v="0"/>
    <n v="0"/>
    <x v="0"/>
    <x v="0"/>
    <m/>
    <m/>
    <m/>
    <m/>
    <m/>
    <m/>
    <m/>
    <m/>
    <m/>
    <m/>
    <n v="30.24"/>
    <m/>
    <m/>
    <m/>
    <m/>
    <m/>
    <m/>
    <m/>
    <s v="520201,69"/>
    <s v="6292562,91"/>
    <n v="0"/>
    <n v="30.24"/>
    <n v="0"/>
  </r>
  <r>
    <n v="112"/>
    <x v="53"/>
    <s v=""/>
    <x v="119"/>
    <n v="2017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107"/>
    <n v="18.752400000000002"/>
    <n v="18.752400000000002"/>
    <n v="0"/>
    <n v="0"/>
    <n v="1"/>
    <n v="0"/>
    <n v="0"/>
    <x v="0"/>
    <x v="0"/>
    <m/>
    <m/>
    <m/>
    <m/>
    <m/>
    <m/>
    <m/>
    <m/>
    <m/>
    <m/>
    <m/>
    <m/>
    <m/>
    <m/>
    <m/>
    <n v="18.752400000000002"/>
    <m/>
    <m/>
    <s v="520201,69"/>
    <s v="6292562,91"/>
    <n v="0"/>
    <n v="18.752400000000002"/>
    <n v="0"/>
  </r>
  <r>
    <n v="113"/>
    <x v="54"/>
    <s v=""/>
    <x v="120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108"/>
    <n v="2.7719999999999998"/>
    <n v="2.7719999999999998"/>
    <n v="0"/>
    <n v="0"/>
    <n v="1"/>
    <n v="0"/>
    <n v="0"/>
    <x v="0"/>
    <x v="0"/>
    <m/>
    <m/>
    <m/>
    <m/>
    <m/>
    <m/>
    <n v="3.0270636"/>
    <m/>
    <m/>
    <m/>
    <m/>
    <m/>
    <m/>
    <m/>
    <m/>
    <m/>
    <m/>
    <m/>
    <s v="698003,61"/>
    <s v="6127611,29"/>
    <n v="3.0270636"/>
    <n v="0"/>
    <n v="0"/>
  </r>
  <r>
    <n v="113"/>
    <x v="54"/>
    <s v=""/>
    <x v="121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109"/>
    <n v="1.7999999999999999E-2"/>
    <n v="1.7999999999999999E-2"/>
    <n v="0"/>
    <n v="0"/>
    <n v="1"/>
    <n v="0"/>
    <n v="0"/>
    <x v="0"/>
    <x v="0"/>
    <m/>
    <m/>
    <m/>
    <m/>
    <m/>
    <m/>
    <n v="1.9602000000000001E-2"/>
    <m/>
    <m/>
    <m/>
    <m/>
    <m/>
    <m/>
    <m/>
    <m/>
    <m/>
    <m/>
    <m/>
    <s v="698003,61"/>
    <s v="6127611,29"/>
    <n v="1.9602000000000001E-2"/>
    <n v="0"/>
    <n v="0"/>
  </r>
  <r>
    <n v="113"/>
    <x v="54"/>
    <s v=""/>
    <x v="122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110"/>
    <n v="0.5292"/>
    <n v="0.5292"/>
    <n v="0"/>
    <n v="0"/>
    <n v="1"/>
    <n v="0"/>
    <n v="0"/>
    <x v="0"/>
    <x v="0"/>
    <m/>
    <m/>
    <m/>
    <m/>
    <m/>
    <m/>
    <n v="0.57776400000000006"/>
    <m/>
    <m/>
    <m/>
    <m/>
    <m/>
    <m/>
    <m/>
    <m/>
    <m/>
    <m/>
    <m/>
    <s v="698003,61"/>
    <s v="6127611,29"/>
    <n v="0.57776400000000006"/>
    <n v="0"/>
    <n v="0"/>
  </r>
  <r>
    <n v="113"/>
    <x v="55"/>
    <s v=""/>
    <x v="123"/>
    <n v="2017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111"/>
    <n v="72.176400000000001"/>
    <n v="71.067599999999999"/>
    <n v="0"/>
    <n v="0"/>
    <n v="1"/>
    <n v="0"/>
    <n v="0"/>
    <x v="0"/>
    <x v="0"/>
    <m/>
    <m/>
    <m/>
    <m/>
    <m/>
    <m/>
    <m/>
    <m/>
    <m/>
    <m/>
    <n v="76.319999999999993"/>
    <m/>
    <m/>
    <m/>
    <m/>
    <m/>
    <m/>
    <m/>
    <s v="699004"/>
    <s v="6126725"/>
    <n v="0"/>
    <n v="76.319999999999993"/>
    <n v="0"/>
  </r>
  <r>
    <n v="114"/>
    <x v="56"/>
    <s v=""/>
    <x v="124"/>
    <n v="2017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112"/>
    <n v="18.939779999999999"/>
    <n v="18.939779999999999"/>
    <n v="0"/>
    <n v="0"/>
    <n v="1"/>
    <n v="0"/>
    <n v="0"/>
    <x v="0"/>
    <x v="0"/>
    <m/>
    <m/>
    <m/>
    <m/>
    <m/>
    <m/>
    <m/>
    <m/>
    <m/>
    <m/>
    <m/>
    <m/>
    <m/>
    <m/>
    <n v="18.939779999999999"/>
    <m/>
    <m/>
    <m/>
    <s v="699225,4"/>
    <s v="6126487,41"/>
    <n v="0"/>
    <n v="18.939779999999999"/>
    <n v="0"/>
  </r>
  <r>
    <n v="115"/>
    <x v="57"/>
    <s v=""/>
    <x v="125"/>
    <n v="2017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113"/>
    <n v="0.14399999999999999"/>
    <n v="0.09"/>
    <n v="8.6400000000000005E-2"/>
    <n v="8.6400000000000005E-2"/>
    <n v="0.20150524417397961"/>
    <n v="0.79849475582602036"/>
    <n v="0"/>
    <x v="0"/>
    <x v="0"/>
    <m/>
    <m/>
    <m/>
    <m/>
    <m/>
    <m/>
    <n v="0.35731079999999998"/>
    <m/>
    <m/>
    <m/>
    <m/>
    <m/>
    <m/>
    <m/>
    <m/>
    <m/>
    <m/>
    <m/>
    <s v="678675,36"/>
    <s v="6130043,98"/>
    <n v="0.35731079999999998"/>
    <n v="0"/>
    <n v="0"/>
  </r>
  <r>
    <n v="115"/>
    <x v="57"/>
    <s v=""/>
    <x v="126"/>
    <n v="2017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114"/>
    <n v="38.282400000000003"/>
    <n v="37.814399999999999"/>
    <n v="0"/>
    <n v="0"/>
    <n v="1"/>
    <n v="0"/>
    <n v="0"/>
    <x v="0"/>
    <x v="0"/>
    <m/>
    <m/>
    <m/>
    <m/>
    <m/>
    <m/>
    <n v="37.942185599999995"/>
    <m/>
    <m/>
    <m/>
    <m/>
    <m/>
    <m/>
    <m/>
    <m/>
    <m/>
    <m/>
    <m/>
    <s v="678675,36"/>
    <s v="6130043,98"/>
    <n v="37.942185599999995"/>
    <n v="0"/>
    <n v="0"/>
  </r>
  <r>
    <n v="116"/>
    <x v="58"/>
    <s v=""/>
    <x v="127"/>
    <n v="2017"/>
    <n v="13690588"/>
    <x v="27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115"/>
    <n v="15.2928"/>
    <n v="15.263999999999999"/>
    <n v="0"/>
    <n v="0"/>
    <n v="1"/>
    <n v="0"/>
    <n v="0"/>
    <x v="0"/>
    <x v="0"/>
    <m/>
    <m/>
    <m/>
    <m/>
    <m/>
    <m/>
    <n v="15.5405052"/>
    <m/>
    <m/>
    <m/>
    <m/>
    <m/>
    <m/>
    <m/>
    <m/>
    <m/>
    <m/>
    <m/>
    <s v="600598,06"/>
    <s v="6130364,61"/>
    <n v="15.5405052"/>
    <n v="0"/>
    <n v="0"/>
  </r>
  <r>
    <n v="116"/>
    <x v="58"/>
    <s v=""/>
    <x v="128"/>
    <n v="2017"/>
    <n v="13690588"/>
    <x v="27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116"/>
    <n v="4.7016"/>
    <n v="4.6908000000000003"/>
    <n v="3.1708799999999999"/>
    <n v="3.1554000000000002"/>
    <n v="0.27842409404509272"/>
    <n v="0.72157590595490728"/>
    <n v="0"/>
    <x v="0"/>
    <x v="0"/>
    <m/>
    <m/>
    <m/>
    <m/>
    <m/>
    <m/>
    <n v="8.4432348000000008"/>
    <m/>
    <m/>
    <m/>
    <m/>
    <m/>
    <m/>
    <m/>
    <m/>
    <m/>
    <m/>
    <m/>
    <s v="600598,06"/>
    <s v="6130364,61"/>
    <n v="8.4432348000000008"/>
    <n v="0"/>
    <n v="0"/>
  </r>
  <r>
    <n v="117"/>
    <x v="59"/>
    <s v=""/>
    <x v="129"/>
    <n v="2017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117"/>
    <n v="73.53"/>
    <n v="73.53"/>
    <n v="0"/>
    <n v="0"/>
    <n v="1"/>
    <n v="0"/>
    <n v="0"/>
    <x v="0"/>
    <x v="0"/>
    <m/>
    <m/>
    <m/>
    <m/>
    <m/>
    <m/>
    <m/>
    <m/>
    <m/>
    <m/>
    <m/>
    <m/>
    <m/>
    <m/>
    <n v="73.53"/>
    <m/>
    <m/>
    <m/>
    <s v="595159,565"/>
    <s v="6398809,746"/>
    <n v="0"/>
    <n v="73.53"/>
    <n v="0"/>
  </r>
  <r>
    <n v="117"/>
    <x v="59"/>
    <s v=""/>
    <x v="130"/>
    <n v="2017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118"/>
    <n v="0.10696"/>
    <n v="0"/>
    <n v="4.5190800000000003E-2"/>
    <n v="4.5190800000000003E-2"/>
    <n v="0"/>
    <n v="0.76602476602476599"/>
    <n v="0.23397523397523401"/>
    <x v="0"/>
    <x v="0"/>
    <m/>
    <m/>
    <m/>
    <m/>
    <m/>
    <m/>
    <n v="0.2285712"/>
    <m/>
    <m/>
    <m/>
    <m/>
    <m/>
    <m/>
    <m/>
    <m/>
    <m/>
    <m/>
    <m/>
    <s v="595159,565"/>
    <s v="6398809,746"/>
    <n v="0.2285712"/>
    <n v="0"/>
    <n v="0"/>
  </r>
  <r>
    <n v="117"/>
    <x v="60"/>
    <s v=""/>
    <x v="131"/>
    <n v="2017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119"/>
    <n v="30.385000000000002"/>
    <n v="30.385000000000002"/>
    <n v="0"/>
    <n v="0"/>
    <n v="1"/>
    <n v="0"/>
    <n v="0"/>
    <x v="0"/>
    <x v="0"/>
    <m/>
    <m/>
    <m/>
    <m/>
    <m/>
    <m/>
    <m/>
    <m/>
    <m/>
    <m/>
    <m/>
    <m/>
    <m/>
    <m/>
    <n v="30.385000000000002"/>
    <m/>
    <m/>
    <m/>
    <s v="477135,97"/>
    <s v="6331285,75"/>
    <n v="0"/>
    <n v="30.385000000000002"/>
    <n v="0"/>
  </r>
  <r>
    <n v="120"/>
    <x v="61"/>
    <s v=""/>
    <x v="132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120"/>
    <n v="64.579356000000004"/>
    <n v="64.579356000000004"/>
    <n v="0"/>
    <n v="0"/>
    <n v="1"/>
    <n v="0"/>
    <n v="0"/>
    <x v="0"/>
    <x v="0"/>
    <m/>
    <m/>
    <m/>
    <m/>
    <m/>
    <m/>
    <m/>
    <m/>
    <m/>
    <m/>
    <n v="61.779900000000005"/>
    <m/>
    <m/>
    <m/>
    <m/>
    <m/>
    <m/>
    <m/>
    <s v="515743,89"/>
    <s v="6326629,18"/>
    <n v="0"/>
    <n v="61.779900000000005"/>
    <n v="0"/>
  </r>
  <r>
    <n v="120"/>
    <x v="61"/>
    <s v=""/>
    <x v="133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121"/>
    <n v="150.68516399999999"/>
    <n v="150.68516399999999"/>
    <n v="0"/>
    <n v="0"/>
    <n v="1"/>
    <n v="0"/>
    <n v="0"/>
    <x v="0"/>
    <x v="0"/>
    <m/>
    <m/>
    <m/>
    <m/>
    <m/>
    <m/>
    <m/>
    <m/>
    <m/>
    <m/>
    <n v="144.1593"/>
    <m/>
    <m/>
    <m/>
    <m/>
    <m/>
    <m/>
    <m/>
    <s v="515743,89"/>
    <s v="6326629,18"/>
    <n v="0"/>
    <n v="144.1593"/>
    <n v="0"/>
  </r>
  <r>
    <n v="120"/>
    <x v="61"/>
    <s v=""/>
    <x v="134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m/>
    <m/>
    <m/>
    <n v="3.5999999999999997E-4"/>
    <s v="515743,89"/>
    <s v="6326629,18"/>
    <n v="0"/>
    <n v="0"/>
    <n v="3.5999999999999997E-4"/>
  </r>
  <r>
    <n v="127"/>
    <x v="62"/>
    <s v=""/>
    <x v="135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123"/>
    <n v="28.411200000000001"/>
    <n v="28.058399999999999"/>
    <n v="0"/>
    <n v="0"/>
    <n v="1"/>
    <n v="0"/>
    <n v="0"/>
    <x v="0"/>
    <x v="0"/>
    <m/>
    <m/>
    <m/>
    <m/>
    <m/>
    <m/>
    <n v="28.5632424"/>
    <m/>
    <m/>
    <m/>
    <m/>
    <m/>
    <m/>
    <m/>
    <m/>
    <m/>
    <m/>
    <m/>
    <s v="515494,72"/>
    <s v="6243958,02"/>
    <n v="28.5632424"/>
    <n v="0"/>
    <n v="0"/>
  </r>
  <r>
    <n v="127"/>
    <x v="62"/>
    <s v=""/>
    <x v="136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124"/>
    <n v="12.462120000000001"/>
    <n v="12.27384"/>
    <n v="9.8582400000000003"/>
    <n v="9.7379999999999995"/>
    <n v="0.2642281883702654"/>
    <n v="0.7357718116297346"/>
    <n v="0"/>
    <x v="0"/>
    <x v="0"/>
    <m/>
    <m/>
    <m/>
    <m/>
    <m/>
    <m/>
    <n v="23.582116800000001"/>
    <m/>
    <m/>
    <m/>
    <m/>
    <m/>
    <m/>
    <m/>
    <m/>
    <m/>
    <m/>
    <m/>
    <s v="515494,72"/>
    <s v="6243958,02"/>
    <n v="23.582116800000001"/>
    <n v="0"/>
    <n v="0"/>
  </r>
  <r>
    <n v="127"/>
    <x v="62"/>
    <s v=""/>
    <x v="137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125"/>
    <n v="9.0914400000000004"/>
    <n v="8.6979600000000001"/>
    <n v="6.8040000000000003"/>
    <n v="6.7211999999999996"/>
    <n v="0.27233969497177712"/>
    <n v="0.72766030502822288"/>
    <n v="0"/>
    <x v="0"/>
    <x v="0"/>
    <m/>
    <m/>
    <m/>
    <m/>
    <m/>
    <m/>
    <n v="16.691360400000001"/>
    <m/>
    <m/>
    <m/>
    <m/>
    <m/>
    <m/>
    <m/>
    <m/>
    <m/>
    <m/>
    <m/>
    <s v="515494,72"/>
    <s v="6243958,02"/>
    <n v="16.691360400000001"/>
    <n v="0"/>
    <n v="0"/>
  </r>
  <r>
    <n v="127"/>
    <x v="62"/>
    <s v=""/>
    <x v="138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126"/>
    <n v="10.846080000000001"/>
    <n v="10.846080000000001"/>
    <n v="0"/>
    <n v="0"/>
    <n v="1"/>
    <n v="0"/>
    <n v="0"/>
    <x v="0"/>
    <x v="0"/>
    <m/>
    <m/>
    <m/>
    <m/>
    <m/>
    <m/>
    <m/>
    <m/>
    <m/>
    <m/>
    <m/>
    <m/>
    <m/>
    <m/>
    <m/>
    <n v="11.263680000000001"/>
    <m/>
    <m/>
    <s v="515494,72"/>
    <s v="6243958,02"/>
    <n v="0"/>
    <n v="11.263680000000001"/>
    <n v="0"/>
  </r>
  <r>
    <n v="134"/>
    <x v="63"/>
    <s v=""/>
    <x v="139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127"/>
    <n v="50.367600000000003"/>
    <n v="48.207599999999999"/>
    <n v="0"/>
    <n v="0"/>
    <n v="1"/>
    <n v="0"/>
    <n v="0"/>
    <x v="0"/>
    <x v="0"/>
    <m/>
    <m/>
    <m/>
    <m/>
    <m/>
    <m/>
    <m/>
    <m/>
    <m/>
    <m/>
    <n v="44.231999999999999"/>
    <m/>
    <m/>
    <m/>
    <m/>
    <m/>
    <m/>
    <m/>
    <s v="661265,67"/>
    <s v="6131134,35"/>
    <n v="0"/>
    <n v="44.231999999999999"/>
    <n v="0"/>
  </r>
  <r>
    <n v="134"/>
    <x v="63"/>
    <s v=""/>
    <x v="140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128"/>
    <n v="31.7376"/>
    <n v="31.7376"/>
    <n v="0"/>
    <n v="0"/>
    <n v="1"/>
    <n v="0"/>
    <n v="0"/>
    <x v="0"/>
    <x v="0"/>
    <m/>
    <m/>
    <m/>
    <m/>
    <m/>
    <m/>
    <m/>
    <m/>
    <m/>
    <m/>
    <n v="28.2561"/>
    <m/>
    <m/>
    <m/>
    <m/>
    <m/>
    <m/>
    <m/>
    <s v="661265,67"/>
    <s v="6131134,35"/>
    <n v="0"/>
    <n v="28.2561"/>
    <n v="0"/>
  </r>
  <r>
    <n v="134"/>
    <x v="63"/>
    <s v=""/>
    <x v="141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129"/>
    <n v="15.3972"/>
    <n v="15.3972"/>
    <n v="0"/>
    <n v="0"/>
    <n v="1"/>
    <n v="0"/>
    <n v="0"/>
    <x v="0"/>
    <x v="0"/>
    <m/>
    <m/>
    <m/>
    <m/>
    <m/>
    <m/>
    <m/>
    <m/>
    <m/>
    <m/>
    <m/>
    <m/>
    <m/>
    <m/>
    <m/>
    <n v="15.397200000000002"/>
    <m/>
    <m/>
    <s v="661265,67"/>
    <s v="6131134,35"/>
    <n v="0"/>
    <n v="15.397200000000002"/>
    <n v="0"/>
  </r>
  <r>
    <n v="135"/>
    <x v="64"/>
    <s v=""/>
    <x v="142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130"/>
    <n v="42.444000000000003"/>
    <n v="42.444000000000003"/>
    <n v="0"/>
    <n v="0"/>
    <n v="1"/>
    <n v="0"/>
    <n v="0"/>
    <x v="0"/>
    <x v="0"/>
    <m/>
    <m/>
    <m/>
    <m/>
    <m/>
    <m/>
    <n v="42.529251600000002"/>
    <m/>
    <m/>
    <m/>
    <m/>
    <m/>
    <m/>
    <m/>
    <m/>
    <m/>
    <m/>
    <m/>
    <s v="579654,3"/>
    <s v="6106095,84"/>
    <n v="42.529251600000002"/>
    <n v="0"/>
    <n v="0"/>
  </r>
  <r>
    <n v="135"/>
    <x v="64"/>
    <s v=""/>
    <x v="144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131"/>
    <n v="4.6079999999999997"/>
    <n v="4.032"/>
    <n v="3.6576"/>
    <n v="3.6576"/>
    <n v="0.24390494871707902"/>
    <n v="0.75609505128292098"/>
    <n v="0"/>
    <x v="0"/>
    <x v="0"/>
    <m/>
    <m/>
    <m/>
    <m/>
    <m/>
    <m/>
    <n v="9.4463027999999998"/>
    <m/>
    <m/>
    <m/>
    <m/>
    <m/>
    <m/>
    <m/>
    <m/>
    <m/>
    <m/>
    <m/>
    <s v="579654,3"/>
    <s v="6106095,84"/>
    <n v="9.4463027999999998"/>
    <n v="0"/>
    <n v="0"/>
  </r>
  <r>
    <n v="135"/>
    <x v="64"/>
    <s v=""/>
    <x v="145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132"/>
    <n v="4.5683999999999996"/>
    <n v="4.2371999999999996"/>
    <n v="3.7764000000000002"/>
    <n v="3.7764000000000002"/>
    <n v="0.23013536456959968"/>
    <n v="0.76986463543040029"/>
    <n v="0"/>
    <x v="0"/>
    <x v="0"/>
    <m/>
    <m/>
    <m/>
    <m/>
    <m/>
    <m/>
    <n v="9.9254628"/>
    <m/>
    <m/>
    <m/>
    <m/>
    <m/>
    <m/>
    <m/>
    <m/>
    <m/>
    <m/>
    <m/>
    <s v="579654,3"/>
    <s v="6106095,84"/>
    <n v="9.9254628"/>
    <n v="0"/>
    <n v="0"/>
  </r>
  <r>
    <n v="135"/>
    <x v="64"/>
    <s v=""/>
    <x v="146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133"/>
    <n v="111.1968"/>
    <n v="111.1968"/>
    <n v="0"/>
    <n v="0"/>
    <n v="1"/>
    <n v="0"/>
    <n v="0"/>
    <x v="0"/>
    <x v="0"/>
    <m/>
    <m/>
    <m/>
    <n v="0"/>
    <m/>
    <m/>
    <n v="111.4201836"/>
    <m/>
    <m/>
    <m/>
    <m/>
    <m/>
    <m/>
    <m/>
    <m/>
    <m/>
    <m/>
    <m/>
    <s v="579654,3"/>
    <s v="6106095,84"/>
    <n v="111.4201836"/>
    <n v="0"/>
    <n v="0"/>
  </r>
  <r>
    <n v="135"/>
    <x v="65"/>
    <s v=""/>
    <x v="147"/>
    <n v="2017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7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134"/>
    <n v="30.279599999999999"/>
    <n v="30.279599999999999"/>
    <n v="0"/>
    <n v="0"/>
    <n v="1"/>
    <n v="0"/>
    <n v="0"/>
    <x v="0"/>
    <x v="0"/>
    <m/>
    <m/>
    <m/>
    <m/>
    <m/>
    <m/>
    <n v="28.196348399999998"/>
    <m/>
    <m/>
    <m/>
    <m/>
    <m/>
    <m/>
    <m/>
    <m/>
    <m/>
    <m/>
    <m/>
    <s v="578741,74"/>
    <s v="6107551,73"/>
    <n v="28.196348399999998"/>
    <n v="0"/>
    <n v="0"/>
  </r>
  <r>
    <n v="138"/>
    <x v="66"/>
    <s v=""/>
    <x v="149"/>
    <n v="2017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135"/>
    <n v="0.09"/>
    <n v="0.09"/>
    <n v="0"/>
    <n v="0"/>
    <n v="1"/>
    <n v="0"/>
    <n v="0"/>
    <x v="0"/>
    <x v="0"/>
    <m/>
    <m/>
    <m/>
    <n v="0.09"/>
    <m/>
    <m/>
    <m/>
    <m/>
    <m/>
    <m/>
    <m/>
    <m/>
    <m/>
    <m/>
    <m/>
    <m/>
    <m/>
    <m/>
    <s v="541407,27"/>
    <s v="6166790,62"/>
    <n v="0.09"/>
    <n v="0"/>
    <n v="0"/>
  </r>
  <r>
    <n v="138"/>
    <x v="67"/>
    <s v=""/>
    <x v="150"/>
    <n v="2017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136"/>
    <n v="2.1000000000000001E-2"/>
    <n v="2.1000000000000001E-2"/>
    <n v="0"/>
    <n v="0"/>
    <n v="1"/>
    <n v="0"/>
    <n v="0"/>
    <x v="0"/>
    <x v="0"/>
    <m/>
    <m/>
    <m/>
    <n v="2.1000000000000001E-2"/>
    <m/>
    <m/>
    <m/>
    <m/>
    <m/>
    <m/>
    <m/>
    <m/>
    <m/>
    <m/>
    <m/>
    <m/>
    <m/>
    <m/>
    <s v="542436"/>
    <s v="6168972"/>
    <n v="2.1000000000000001E-2"/>
    <n v="0"/>
    <n v="0"/>
  </r>
  <r>
    <n v="138"/>
    <x v="68"/>
    <s v=""/>
    <x v="151"/>
    <n v="2017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137"/>
    <n v="1E-3"/>
    <n v="1E-3"/>
    <n v="0"/>
    <n v="0"/>
    <n v="1"/>
    <n v="0"/>
    <n v="0"/>
    <x v="0"/>
    <x v="0"/>
    <m/>
    <m/>
    <m/>
    <n v="1E-3"/>
    <m/>
    <m/>
    <m/>
    <m/>
    <m/>
    <m/>
    <m/>
    <m/>
    <m/>
    <m/>
    <m/>
    <m/>
    <m/>
    <m/>
    <s v="543058,47"/>
    <s v="6169562,93"/>
    <n v="1E-3"/>
    <n v="0"/>
    <n v="0"/>
  </r>
  <r>
    <n v="139"/>
    <x v="69"/>
    <s v=""/>
    <x v="152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138"/>
    <n v="79.851600000000005"/>
    <n v="79.851600000000005"/>
    <n v="0"/>
    <n v="0"/>
    <n v="1"/>
    <n v="0"/>
    <n v="0"/>
    <x v="0"/>
    <x v="0"/>
    <m/>
    <m/>
    <m/>
    <m/>
    <m/>
    <m/>
    <m/>
    <m/>
    <m/>
    <m/>
    <n v="84.9666"/>
    <m/>
    <m/>
    <m/>
    <m/>
    <m/>
    <m/>
    <m/>
    <s v="706827,38"/>
    <s v="6223349,23"/>
    <n v="0"/>
    <n v="84.9666"/>
    <n v="0"/>
  </r>
  <r>
    <n v="139"/>
    <x v="69"/>
    <s v=""/>
    <x v="153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139"/>
    <n v="76.165199999999999"/>
    <n v="76.165199999999999"/>
    <n v="0"/>
    <n v="0"/>
    <n v="1"/>
    <n v="0"/>
    <n v="0"/>
    <x v="0"/>
    <x v="0"/>
    <m/>
    <m/>
    <m/>
    <m/>
    <m/>
    <m/>
    <m/>
    <m/>
    <m/>
    <m/>
    <n v="81.045000000000002"/>
    <m/>
    <m/>
    <m/>
    <m/>
    <m/>
    <m/>
    <m/>
    <s v="706827,38"/>
    <s v="6223349,23"/>
    <n v="0"/>
    <n v="81.045000000000002"/>
    <n v="0"/>
  </r>
  <r>
    <n v="139"/>
    <x v="69"/>
    <s v=""/>
    <x v="154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7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140"/>
    <n v="9.8341200000000004"/>
    <n v="9.7275600000000004"/>
    <n v="0"/>
    <n v="0"/>
    <n v="1"/>
    <n v="0"/>
    <n v="0"/>
    <x v="0"/>
    <x v="0"/>
    <m/>
    <m/>
    <m/>
    <m/>
    <m/>
    <m/>
    <n v="10.688119199999999"/>
    <m/>
    <m/>
    <m/>
    <m/>
    <m/>
    <m/>
    <n v="0"/>
    <m/>
    <m/>
    <m/>
    <m/>
    <s v="514675,04"/>
    <s v="6188564,88"/>
    <n v="10.688119199999999"/>
    <n v="0"/>
    <n v="0"/>
  </r>
  <r>
    <n v="141"/>
    <x v="71"/>
    <s v=""/>
    <x v="157"/>
    <n v="2017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278,42"/>
    <s v="6223383,48"/>
    <n v="0"/>
    <n v="0"/>
    <n v="0"/>
  </r>
  <r>
    <n v="141"/>
    <x v="72"/>
    <s v=""/>
    <x v="158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141"/>
    <n v="79.700999999999993"/>
    <n v="79.700999999999993"/>
    <n v="0"/>
    <n v="0"/>
    <n v="1"/>
    <n v="0"/>
    <n v="0"/>
    <x v="0"/>
    <x v="0"/>
    <m/>
    <m/>
    <m/>
    <m/>
    <m/>
    <m/>
    <m/>
    <m/>
    <m/>
    <m/>
    <n v="79.700999999999993"/>
    <m/>
    <m/>
    <m/>
    <m/>
    <m/>
    <m/>
    <m/>
    <s v="557539,47"/>
    <s v="6223204,32"/>
    <n v="0"/>
    <n v="79.700999999999993"/>
    <n v="0"/>
  </r>
  <r>
    <n v="141"/>
    <x v="72"/>
    <s v=""/>
    <x v="159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142"/>
    <n v="3.9E-2"/>
    <n v="3.9E-2"/>
    <n v="0"/>
    <n v="0"/>
    <n v="1"/>
    <n v="0"/>
    <n v="0"/>
    <x v="0"/>
    <x v="0"/>
    <m/>
    <m/>
    <m/>
    <m/>
    <m/>
    <m/>
    <n v="3.9204000000000003E-2"/>
    <m/>
    <m/>
    <m/>
    <m/>
    <m/>
    <m/>
    <m/>
    <m/>
    <m/>
    <m/>
    <m/>
    <s v="557539,47"/>
    <s v="6223204,32"/>
    <n v="3.9204000000000003E-2"/>
    <n v="0"/>
    <n v="0"/>
  </r>
  <r>
    <n v="141"/>
    <x v="72"/>
    <s v=""/>
    <x v="160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143"/>
    <n v="88.768000000000001"/>
    <n v="88.768000000000001"/>
    <n v="0"/>
    <n v="0"/>
    <n v="1"/>
    <n v="0"/>
    <n v="0"/>
    <x v="0"/>
    <x v="0"/>
    <m/>
    <m/>
    <m/>
    <m/>
    <m/>
    <m/>
    <m/>
    <m/>
    <m/>
    <m/>
    <n v="88.768500000000003"/>
    <m/>
    <m/>
    <m/>
    <m/>
    <m/>
    <m/>
    <m/>
    <s v="557539,47"/>
    <s v="6223204,32"/>
    <n v="0"/>
    <n v="88.768500000000003"/>
    <n v="0"/>
  </r>
  <r>
    <n v="142"/>
    <x v="73"/>
    <s v=""/>
    <x v="161"/>
    <n v="2017"/>
    <n v="34823618"/>
    <x v="37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144"/>
    <n v="1.7230000000000001"/>
    <n v="1.7230000000000001"/>
    <n v="0"/>
    <n v="0"/>
    <n v="1"/>
    <n v="0"/>
    <n v="0"/>
    <x v="0"/>
    <x v="0"/>
    <m/>
    <m/>
    <m/>
    <n v="1.7235535"/>
    <m/>
    <m/>
    <m/>
    <m/>
    <m/>
    <m/>
    <m/>
    <m/>
    <m/>
    <m/>
    <m/>
    <m/>
    <m/>
    <m/>
    <s v="568388,91"/>
    <s v="6325482,83"/>
    <n v="1.7235535"/>
    <n v="0"/>
    <n v="0"/>
  </r>
  <r>
    <n v="142"/>
    <x v="73"/>
    <s v=""/>
    <x v="162"/>
    <n v="2017"/>
    <n v="34823618"/>
    <x v="37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142"/>
    <x v="74"/>
    <s v=""/>
    <x v="163"/>
    <n v="2017"/>
    <n v="34823618"/>
    <x v="37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1527,49"/>
    <s v="6324145,95"/>
    <n v="0"/>
    <n v="0"/>
    <n v="0"/>
  </r>
  <r>
    <n v="147"/>
    <x v="75"/>
    <s v=""/>
    <x v="164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520665"/>
    <s v="6283165"/>
    <n v="0"/>
    <n v="0"/>
    <n v="0"/>
  </r>
  <r>
    <n v="147"/>
    <x v="75"/>
    <s v=""/>
    <x v="165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145"/>
    <n v="1.1394"/>
    <n v="1.1394"/>
    <n v="0"/>
    <n v="0"/>
    <n v="1"/>
    <n v="0"/>
    <n v="0"/>
    <x v="0"/>
    <x v="0"/>
    <m/>
    <m/>
    <m/>
    <m/>
    <m/>
    <m/>
    <n v="1.1394900000000001"/>
    <m/>
    <m/>
    <m/>
    <m/>
    <m/>
    <m/>
    <m/>
    <m/>
    <m/>
    <m/>
    <m/>
    <s v="520665"/>
    <s v="6283165"/>
    <n v="1.1394900000000001"/>
    <n v="0"/>
    <n v="0"/>
  </r>
  <r>
    <n v="147"/>
    <x v="75"/>
    <s v=""/>
    <x v="166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146"/>
    <n v="0.20966399999999999"/>
    <n v="0.20966399999999999"/>
    <n v="0.15336"/>
    <n v="0.15336"/>
    <n v="0.27356336956419625"/>
    <n v="0.72643663043580375"/>
    <n v="0"/>
    <x v="0"/>
    <x v="0"/>
    <m/>
    <m/>
    <m/>
    <m/>
    <m/>
    <m/>
    <n v="0.38320920000000003"/>
    <m/>
    <n v="0"/>
    <m/>
    <m/>
    <m/>
    <m/>
    <m/>
    <m/>
    <m/>
    <m/>
    <m/>
    <s v="520665"/>
    <s v="6283165"/>
    <n v="0.38320920000000003"/>
    <n v="0"/>
    <n v="0"/>
  </r>
  <r>
    <n v="147"/>
    <x v="75"/>
    <s v=""/>
    <x v="168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147"/>
    <n v="34.082639999999998"/>
    <n v="34.082639999999998"/>
    <n v="0"/>
    <n v="0"/>
    <n v="1"/>
    <n v="0"/>
    <n v="0"/>
    <x v="0"/>
    <x v="0"/>
    <m/>
    <m/>
    <m/>
    <m/>
    <m/>
    <m/>
    <m/>
    <m/>
    <m/>
    <m/>
    <n v="33.552"/>
    <m/>
    <m/>
    <m/>
    <m/>
    <m/>
    <m/>
    <m/>
    <s v="520665"/>
    <s v="6283165"/>
    <n v="0"/>
    <n v="33.552"/>
    <n v="0"/>
  </r>
  <r>
    <n v="148"/>
    <x v="76"/>
    <s v=""/>
    <x v="169"/>
    <n v="2017"/>
    <n v="13148228"/>
    <x v="39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148"/>
    <n v="2.844E-2"/>
    <n v="2.7720000000000002E-2"/>
    <n v="1.728E-2"/>
    <n v="1.728E-2"/>
    <n v="0.17247401973626758"/>
    <n v="0.82752598026373247"/>
    <n v="0"/>
    <x v="0"/>
    <x v="0"/>
    <m/>
    <m/>
    <m/>
    <m/>
    <m/>
    <m/>
    <n v="8.2447199999999998E-2"/>
    <m/>
    <m/>
    <m/>
    <m/>
    <m/>
    <m/>
    <m/>
    <m/>
    <m/>
    <m/>
    <m/>
    <s v="561501"/>
    <s v="6139618"/>
    <n v="8.2447199999999998E-2"/>
    <n v="0"/>
    <n v="0"/>
  </r>
  <r>
    <n v="148"/>
    <x v="76"/>
    <s v=""/>
    <x v="170"/>
    <n v="2017"/>
    <n v="13148228"/>
    <x v="39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149"/>
    <n v="33.372"/>
    <n v="32.079599999999999"/>
    <n v="0"/>
    <n v="0"/>
    <n v="1"/>
    <n v="0"/>
    <n v="0"/>
    <x v="0"/>
    <x v="0"/>
    <m/>
    <m/>
    <m/>
    <m/>
    <m/>
    <m/>
    <n v="33.252080399999997"/>
    <m/>
    <m/>
    <m/>
    <m/>
    <m/>
    <m/>
    <m/>
    <m/>
    <m/>
    <m/>
    <m/>
    <s v="561501"/>
    <s v="6139618"/>
    <n v="33.252080399999997"/>
    <n v="0"/>
    <n v="0"/>
  </r>
  <r>
    <n v="150"/>
    <x v="77"/>
    <s v=""/>
    <x v="171"/>
    <n v="2017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150"/>
    <n v="0.31572"/>
    <n v="0.31319999999999998"/>
    <n v="0.33732000000000001"/>
    <n v="0.33732000000000001"/>
    <n v="0.18340757471192254"/>
    <n v="0.81659242528807741"/>
    <n v="0"/>
    <x v="0"/>
    <x v="0"/>
    <m/>
    <m/>
    <m/>
    <m/>
    <m/>
    <m/>
    <n v="0.86070599999999997"/>
    <m/>
    <m/>
    <m/>
    <m/>
    <m/>
    <m/>
    <m/>
    <m/>
    <m/>
    <m/>
    <m/>
    <s v="514665,89"/>
    <s v="6188514,97"/>
    <n v="0.86070599999999997"/>
    <n v="0"/>
    <n v="0"/>
  </r>
  <r>
    <n v="150"/>
    <x v="77"/>
    <s v=""/>
    <x v="172"/>
    <n v="2017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151"/>
    <n v="0.34811999999999999"/>
    <n v="0.34595999999999999"/>
    <n v="0.28332000000000002"/>
    <n v="0.28332000000000002"/>
    <n v="0.24282937657889317"/>
    <n v="0.75717062342110686"/>
    <n v="0"/>
    <x v="0"/>
    <x v="0"/>
    <m/>
    <m/>
    <m/>
    <m/>
    <m/>
    <m/>
    <n v="0.71679960000000009"/>
    <m/>
    <m/>
    <m/>
    <m/>
    <m/>
    <m/>
    <m/>
    <m/>
    <m/>
    <m/>
    <m/>
    <s v="514665,89"/>
    <s v="6188514,97"/>
    <n v="0.71679960000000009"/>
    <n v="0"/>
    <n v="0"/>
  </r>
  <r>
    <n v="150"/>
    <x v="78"/>
    <s v=""/>
    <x v="173"/>
    <n v="2017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152"/>
    <n v="144.702"/>
    <n v="144.702"/>
    <n v="0"/>
    <n v="0"/>
    <n v="1"/>
    <n v="0"/>
    <n v="0"/>
    <x v="0"/>
    <x v="0"/>
    <m/>
    <m/>
    <m/>
    <m/>
    <m/>
    <m/>
    <m/>
    <m/>
    <m/>
    <m/>
    <n v="138.319524"/>
    <m/>
    <m/>
    <m/>
    <m/>
    <m/>
    <m/>
    <m/>
    <s v="515874,42"/>
    <s v="6187898,06"/>
    <n v="0"/>
    <n v="138.319524"/>
    <n v="0"/>
  </r>
  <r>
    <n v="151"/>
    <x v="79"/>
    <s v=""/>
    <x v="174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153"/>
    <n v="21.024999999999999"/>
    <n v="21.024999999999999"/>
    <n v="0"/>
    <n v="0"/>
    <n v="1"/>
    <n v="0"/>
    <n v="0"/>
    <x v="0"/>
    <x v="0"/>
    <m/>
    <m/>
    <m/>
    <m/>
    <m/>
    <m/>
    <m/>
    <m/>
    <m/>
    <n v="21.024999999999999"/>
    <m/>
    <m/>
    <m/>
    <m/>
    <m/>
    <m/>
    <m/>
    <m/>
    <s v="569708,24"/>
    <s v="6272505,02"/>
    <n v="0"/>
    <n v="21.024999999999999"/>
    <n v="0"/>
  </r>
  <r>
    <n v="151"/>
    <x v="79"/>
    <s v=""/>
    <x v="175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154"/>
    <n v="3.5999999999999999E-3"/>
    <n v="3.5999999999999999E-3"/>
    <n v="0"/>
    <n v="0"/>
    <n v="1"/>
    <n v="0"/>
    <n v="0"/>
    <x v="0"/>
    <x v="0"/>
    <m/>
    <m/>
    <m/>
    <n v="3.5999999999999999E-3"/>
    <m/>
    <m/>
    <m/>
    <m/>
    <m/>
    <m/>
    <m/>
    <m/>
    <m/>
    <m/>
    <m/>
    <m/>
    <m/>
    <m/>
    <s v="569708,24"/>
    <s v="6272505,02"/>
    <n v="3.5999999999999999E-3"/>
    <n v="0"/>
    <n v="0"/>
  </r>
  <r>
    <n v="151"/>
    <x v="79"/>
    <s v=""/>
    <x v="176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155"/>
    <n v="5.4396000000000004"/>
    <n v="5.4396000000000004"/>
    <n v="0"/>
    <n v="0"/>
    <n v="1"/>
    <n v="0"/>
    <n v="0"/>
    <x v="0"/>
    <x v="0"/>
    <m/>
    <m/>
    <m/>
    <m/>
    <m/>
    <m/>
    <m/>
    <m/>
    <m/>
    <m/>
    <m/>
    <m/>
    <m/>
    <m/>
    <m/>
    <n v="5.4396000000000004"/>
    <m/>
    <m/>
    <s v="569708,24"/>
    <s v="6272505,02"/>
    <n v="0"/>
    <n v="5.4396000000000004"/>
    <n v="0"/>
  </r>
  <r>
    <n v="155"/>
    <x v="80"/>
    <s v=""/>
    <x v="177"/>
    <n v="2017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156"/>
    <n v="16.981200000000001"/>
    <n v="16.790400000000002"/>
    <n v="0"/>
    <n v="0"/>
    <n v="1"/>
    <n v="0"/>
    <n v="0"/>
    <x v="0"/>
    <x v="0"/>
    <m/>
    <m/>
    <m/>
    <m/>
    <m/>
    <m/>
    <n v="16.7686992"/>
    <m/>
    <m/>
    <m/>
    <m/>
    <m/>
    <m/>
    <m/>
    <m/>
    <m/>
    <m/>
    <m/>
    <s v="492189,28"/>
    <s v="6290834,77"/>
    <n v="16.7686992"/>
    <n v="0"/>
    <n v="0"/>
  </r>
  <r>
    <n v="155"/>
    <x v="80"/>
    <s v=""/>
    <x v="178"/>
    <n v="2017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157"/>
    <n v="3.5135999999999998"/>
    <n v="3.5135999999999998"/>
    <n v="2.4660000000000002"/>
    <n v="2.4660000000000002"/>
    <n v="0.27320706464202316"/>
    <n v="0.72679293535797684"/>
    <n v="0"/>
    <x v="0"/>
    <x v="0"/>
    <m/>
    <m/>
    <m/>
    <m/>
    <m/>
    <m/>
    <n v="6.4302875999999998"/>
    <m/>
    <m/>
    <m/>
    <m/>
    <m/>
    <m/>
    <m/>
    <m/>
    <m/>
    <m/>
    <m/>
    <s v="492189,28"/>
    <s v="6290834,77"/>
    <n v="6.4302875999999998"/>
    <n v="0"/>
    <n v="0"/>
  </r>
  <r>
    <n v="156"/>
    <x v="81"/>
    <s v=""/>
    <x v="179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158"/>
    <n v="0.44640000000000002"/>
    <n v="0.44640000000000002"/>
    <n v="0.37080000000000002"/>
    <n v="0.37080000000000002"/>
    <n v="0.21242042799290106"/>
    <n v="0.78757957200709894"/>
    <n v="0"/>
    <x v="0"/>
    <x v="0"/>
    <m/>
    <m/>
    <m/>
    <m/>
    <m/>
    <m/>
    <n v="1.0507464"/>
    <m/>
    <m/>
    <m/>
    <m/>
    <m/>
    <m/>
    <m/>
    <m/>
    <m/>
    <m/>
    <m/>
    <s v="502980,92"/>
    <s v="6126043,77"/>
    <n v="1.0507464"/>
    <n v="0"/>
    <n v="0"/>
  </r>
  <r>
    <n v="156"/>
    <x v="81"/>
    <s v=""/>
    <x v="180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159"/>
    <n v="38.653199999999998"/>
    <n v="38.653199999999998"/>
    <n v="0"/>
    <n v="0"/>
    <n v="1"/>
    <n v="0"/>
    <n v="0"/>
    <x v="0"/>
    <x v="0"/>
    <m/>
    <m/>
    <m/>
    <m/>
    <m/>
    <m/>
    <n v="43.0580304"/>
    <m/>
    <m/>
    <m/>
    <m/>
    <m/>
    <m/>
    <m/>
    <m/>
    <m/>
    <m/>
    <m/>
    <s v="502980,92"/>
    <s v="6126043,77"/>
    <n v="43.0580304"/>
    <n v="0"/>
    <n v="0"/>
  </r>
  <r>
    <n v="156"/>
    <x v="81"/>
    <s v=""/>
    <x v="181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160"/>
    <n v="21.33"/>
    <n v="21.33"/>
    <n v="0"/>
    <n v="0"/>
    <n v="1"/>
    <n v="0"/>
    <n v="0"/>
    <x v="0"/>
    <x v="0"/>
    <m/>
    <m/>
    <m/>
    <m/>
    <m/>
    <m/>
    <m/>
    <m/>
    <m/>
    <m/>
    <m/>
    <m/>
    <m/>
    <m/>
    <m/>
    <m/>
    <m/>
    <n v="21.9528"/>
    <s v="502980,92"/>
    <s v="6126043,77"/>
    <n v="0"/>
    <n v="0"/>
    <n v="21.9528"/>
  </r>
  <r>
    <n v="156"/>
    <x v="81"/>
    <s v=""/>
    <x v="184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161"/>
    <n v="16.707599999999999"/>
    <n v="16.707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9476"/>
    <s v="502980,92"/>
    <s v="6126043,77"/>
    <n v="0"/>
    <n v="0"/>
    <n v="1.9476"/>
  </r>
  <r>
    <n v="156"/>
    <x v="81"/>
    <s v=""/>
    <x v="185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162"/>
    <n v="36.8352"/>
    <n v="36.8352"/>
    <n v="0"/>
    <n v="0"/>
    <n v="1"/>
    <n v="0"/>
    <n v="0"/>
    <x v="0"/>
    <x v="0"/>
    <m/>
    <m/>
    <m/>
    <m/>
    <m/>
    <m/>
    <m/>
    <m/>
    <m/>
    <m/>
    <m/>
    <m/>
    <m/>
    <m/>
    <m/>
    <n v="57.650400000000005"/>
    <m/>
    <m/>
    <s v="502980,92"/>
    <s v="6126043,77"/>
    <n v="0"/>
    <n v="57.650400000000005"/>
    <n v="0"/>
  </r>
  <r>
    <n v="157"/>
    <x v="82"/>
    <s v=""/>
    <x v="186"/>
    <n v="2017"/>
    <n v="32651194"/>
    <x v="44"/>
    <x v="81"/>
    <x v="82"/>
    <n v="8500"/>
    <s v="Grenaa"/>
    <n v="707"/>
    <n v="202"/>
    <x v="40"/>
    <m/>
    <s v="ER"/>
    <s v="Erhvervsværk"/>
    <n v="382120"/>
    <n v="383900"/>
    <x v="131"/>
    <x v="0"/>
    <s v="pvp"/>
    <d v="1981-01-01T00:00:00"/>
    <d v="2018-04-30T00:00:00"/>
    <n v="6.5"/>
    <n v="0"/>
    <n v="6.5"/>
    <x v="163"/>
    <n v="183.75479999999999"/>
    <n v="183.75479999999999"/>
    <n v="0"/>
    <n v="0"/>
    <n v="1"/>
    <n v="0"/>
    <n v="0"/>
    <x v="0"/>
    <x v="0"/>
    <m/>
    <m/>
    <m/>
    <m/>
    <m/>
    <m/>
    <m/>
    <n v="195.55939999999998"/>
    <m/>
    <m/>
    <m/>
    <n v="18.139500000000002"/>
    <m/>
    <m/>
    <m/>
    <m/>
    <m/>
    <m/>
    <s v="617615,86"/>
    <s v="6254790,07"/>
    <n v="88.001729999999995"/>
    <n v="125.69717"/>
    <n v="0"/>
  </r>
  <r>
    <n v="160"/>
    <x v="83"/>
    <s v=""/>
    <x v="187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13"/>
    <x v="0"/>
    <s v="fvv"/>
    <d v="2012-01-01T00:00:00"/>
    <m/>
    <n v="8.6"/>
    <n v="0"/>
    <n v="8.6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88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16"/>
    <x v="0"/>
    <s v="fvv"/>
    <d v="2012-01-01T00:00:00"/>
    <d v="2018-12-01T00:00:00"/>
    <n v="6.3"/>
    <n v="0"/>
    <n v="6.3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89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76"/>
    <x v="0"/>
    <s v="fvv"/>
    <d v="2012-01-01T00:00:00"/>
    <m/>
    <n v="8.6"/>
    <n v="0"/>
    <n v="8.6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90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39"/>
    <x v="5"/>
    <s v="kvt"/>
    <d v="2008-10-01T00:00:00"/>
    <m/>
    <n v="0.6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5594,39"/>
    <s v="6254044,08"/>
    <n v="0"/>
    <n v="0"/>
    <n v="0"/>
  </r>
  <r>
    <n v="160"/>
    <x v="84"/>
    <s v=""/>
    <x v="191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4"/>
    <s v=""/>
    <x v="192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4"/>
    <s v=""/>
    <x v="193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5"/>
    <s v=""/>
    <x v="194"/>
    <n v="2017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939"/>
    <s v="6253243"/>
    <n v="0"/>
    <n v="0"/>
    <n v="0"/>
  </r>
  <r>
    <n v="160"/>
    <x v="86"/>
    <s v=""/>
    <x v="195"/>
    <n v="2017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166"/>
    <n v="4.4909999999999999E-2"/>
    <n v="4.4909999999999999E-2"/>
    <n v="0"/>
    <n v="0"/>
    <n v="1"/>
    <n v="0"/>
    <n v="0"/>
    <x v="0"/>
    <x v="0"/>
    <m/>
    <m/>
    <m/>
    <n v="4.4909239999999996E-2"/>
    <m/>
    <m/>
    <m/>
    <m/>
    <m/>
    <m/>
    <m/>
    <m/>
    <m/>
    <m/>
    <m/>
    <m/>
    <m/>
    <m/>
    <s v="616358,49"/>
    <s v="6251294,55"/>
    <n v="4.4909239999999996E-2"/>
    <n v="0"/>
    <n v="0"/>
  </r>
  <r>
    <n v="160"/>
    <x v="87"/>
    <s v=""/>
    <x v="196"/>
    <n v="2017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167"/>
    <n v="16.7364"/>
    <n v="16.7364"/>
    <n v="0"/>
    <n v="0"/>
    <n v="1"/>
    <n v="0"/>
    <n v="0"/>
    <x v="0"/>
    <x v="0"/>
    <m/>
    <m/>
    <m/>
    <m/>
    <m/>
    <m/>
    <m/>
    <m/>
    <m/>
    <m/>
    <m/>
    <m/>
    <m/>
    <m/>
    <m/>
    <n v="16.7364"/>
    <m/>
    <m/>
    <s v="617910,52"/>
    <s v="6254616,94"/>
    <n v="0"/>
    <n v="16.7364"/>
    <n v="0"/>
  </r>
  <r>
    <n v="162"/>
    <x v="88"/>
    <s v=""/>
    <x v="197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168"/>
    <n v="0.60840000000000005"/>
    <n v="0.60840000000000005"/>
    <n v="0.56159999999999999"/>
    <n v="0.56159999999999999"/>
    <n v="0.20324209219895117"/>
    <n v="0.79675790780104883"/>
    <n v="0"/>
    <x v="0"/>
    <x v="0"/>
    <m/>
    <m/>
    <m/>
    <n v="0.15065400000000001"/>
    <m/>
    <m/>
    <n v="1.3460832"/>
    <m/>
    <m/>
    <m/>
    <m/>
    <m/>
    <m/>
    <m/>
    <m/>
    <m/>
    <m/>
    <m/>
    <s v="494693,56"/>
    <s v="6179932,52"/>
    <n v="1.4967372000000001"/>
    <n v="0"/>
    <n v="0"/>
  </r>
  <r>
    <n v="162"/>
    <x v="88"/>
    <s v=""/>
    <x v="198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169"/>
    <n v="22.9284"/>
    <n v="22.9284"/>
    <n v="0"/>
    <n v="0"/>
    <n v="1"/>
    <n v="0"/>
    <n v="0"/>
    <x v="0"/>
    <x v="0"/>
    <m/>
    <m/>
    <m/>
    <n v="0"/>
    <m/>
    <m/>
    <n v="23.4486648"/>
    <m/>
    <m/>
    <m/>
    <m/>
    <m/>
    <m/>
    <m/>
    <m/>
    <m/>
    <m/>
    <m/>
    <s v="494693,56"/>
    <s v="6179932,52"/>
    <n v="23.4486648"/>
    <n v="0"/>
    <n v="0"/>
  </r>
  <r>
    <n v="162"/>
    <x v="88"/>
    <s v=""/>
    <x v="199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170"/>
    <n v="9.4176000000000002"/>
    <n v="9.4176000000000002"/>
    <n v="0"/>
    <n v="0"/>
    <n v="1"/>
    <n v="0"/>
    <n v="0"/>
    <x v="0"/>
    <x v="0"/>
    <m/>
    <n v="1.89429"/>
    <m/>
    <n v="0"/>
    <m/>
    <m/>
    <n v="7.8162084000000007"/>
    <m/>
    <m/>
    <m/>
    <m/>
    <m/>
    <m/>
    <m/>
    <m/>
    <m/>
    <m/>
    <m/>
    <s v="494693,56"/>
    <s v="6179932,52"/>
    <n v="9.7104984000000005"/>
    <n v="0"/>
    <n v="0"/>
  </r>
  <r>
    <n v="162"/>
    <x v="89"/>
    <s v=""/>
    <x v="200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171"/>
    <n v="4.3091999999999997"/>
    <n v="4.3091999999999997"/>
    <n v="0"/>
    <n v="0"/>
    <n v="1"/>
    <n v="0"/>
    <n v="0"/>
    <x v="0"/>
    <x v="0"/>
    <m/>
    <m/>
    <m/>
    <m/>
    <m/>
    <m/>
    <m/>
    <m/>
    <n v="5.0436000000000005"/>
    <m/>
    <m/>
    <m/>
    <m/>
    <m/>
    <m/>
    <m/>
    <m/>
    <m/>
    <s v="493960,54"/>
    <s v="6178807,84"/>
    <n v="0"/>
    <n v="5.0436000000000005"/>
    <n v="0"/>
  </r>
  <r>
    <n v="162"/>
    <x v="89"/>
    <s v=""/>
    <x v="201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172"/>
    <n v="0.78480000000000005"/>
    <n v="0.78480000000000005"/>
    <n v="0"/>
    <n v="0"/>
    <n v="1"/>
    <n v="0"/>
    <n v="0"/>
    <x v="0"/>
    <x v="0"/>
    <m/>
    <m/>
    <m/>
    <n v="0.97279439999999995"/>
    <m/>
    <m/>
    <m/>
    <m/>
    <m/>
    <m/>
    <m/>
    <m/>
    <m/>
    <m/>
    <m/>
    <m/>
    <m/>
    <m/>
    <s v="493960,54"/>
    <s v="6178807,84"/>
    <n v="0.97279439999999995"/>
    <n v="0"/>
    <n v="0"/>
  </r>
  <r>
    <n v="162"/>
    <x v="90"/>
    <s v=""/>
    <x v="203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173"/>
    <n v="1.3680000000000001"/>
    <n v="1.3680000000000001"/>
    <n v="1.1879999999999999"/>
    <n v="1.1879999999999999"/>
    <n v="0.2247241954036017"/>
    <n v="0.77527580459639833"/>
    <n v="0"/>
    <x v="0"/>
    <x v="0"/>
    <m/>
    <m/>
    <m/>
    <n v="0.50576699999999997"/>
    <m/>
    <m/>
    <n v="2.5379640000000001"/>
    <m/>
    <m/>
    <m/>
    <m/>
    <m/>
    <m/>
    <m/>
    <m/>
    <m/>
    <m/>
    <m/>
    <s v="495794,09"/>
    <s v="6179563,47"/>
    <n v="3.0437310000000002"/>
    <n v="0"/>
    <n v="0"/>
  </r>
  <r>
    <n v="162"/>
    <x v="90"/>
    <s v=""/>
    <x v="204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174"/>
    <n v="37.522799999999997"/>
    <n v="37.522799999999997"/>
    <n v="0"/>
    <n v="0"/>
    <n v="1"/>
    <n v="0"/>
    <n v="0"/>
    <x v="0"/>
    <x v="0"/>
    <m/>
    <m/>
    <m/>
    <n v="1.7935E-2"/>
    <m/>
    <m/>
    <n v="37.209862800000003"/>
    <m/>
    <m/>
    <m/>
    <m/>
    <m/>
    <m/>
    <m/>
    <m/>
    <m/>
    <m/>
    <m/>
    <s v="495794,09"/>
    <s v="6179563,47"/>
    <n v="37.227797800000005"/>
    <n v="0"/>
    <n v="0"/>
  </r>
  <r>
    <n v="162"/>
    <x v="90"/>
    <s v=""/>
    <x v="205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175"/>
    <n v="52.8444"/>
    <n v="52.8444"/>
    <n v="0"/>
    <n v="0"/>
    <n v="1"/>
    <n v="0"/>
    <n v="0"/>
    <x v="0"/>
    <x v="0"/>
    <m/>
    <m/>
    <m/>
    <n v="2.1521999999999999E-2"/>
    <m/>
    <m/>
    <n v="58.200001199999996"/>
    <m/>
    <m/>
    <m/>
    <m/>
    <m/>
    <m/>
    <m/>
    <m/>
    <m/>
    <m/>
    <n v="0"/>
    <s v="495794,09"/>
    <s v="6179563,47"/>
    <n v="58.221523199999993"/>
    <n v="0"/>
    <n v="0"/>
  </r>
  <r>
    <n v="162"/>
    <x v="90"/>
    <s v=""/>
    <x v="206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176"/>
    <n v="1.0620000000000001"/>
    <n v="1.0620000000000001"/>
    <n v="0.95040000000000002"/>
    <n v="0.95040000000000002"/>
    <n v="0.21333442183438836"/>
    <n v="0.78666557816561167"/>
    <n v="0"/>
    <x v="0"/>
    <x v="0"/>
    <m/>
    <m/>
    <m/>
    <n v="0.41250500000000001"/>
    <m/>
    <m/>
    <n v="2.0765448000000002"/>
    <m/>
    <m/>
    <m/>
    <m/>
    <m/>
    <m/>
    <m/>
    <m/>
    <m/>
    <m/>
    <m/>
    <s v="495794,09"/>
    <s v="6179563,47"/>
    <n v="2.4890498000000001"/>
    <n v="0"/>
    <n v="0"/>
  </r>
  <r>
    <n v="162"/>
    <x v="90"/>
    <s v=""/>
    <x v="207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177"/>
    <n v="40.564799999999998"/>
    <n v="40.5647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40.564800000000005"/>
    <s v="495794,09"/>
    <s v="6179563,47"/>
    <n v="0"/>
    <n v="0"/>
    <n v="40.564800000000005"/>
  </r>
  <r>
    <n v="162"/>
    <x v="91"/>
    <s v=""/>
    <x v="209"/>
    <n v="2017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178"/>
    <n v="4.7952000000000004"/>
    <n v="4.7952000000000004"/>
    <n v="3.8915999999999999"/>
    <n v="3.8915999999999999"/>
    <n v="0.25355210895583363"/>
    <n v="0.74644789104416631"/>
    <n v="0"/>
    <x v="0"/>
    <x v="0"/>
    <m/>
    <m/>
    <m/>
    <m/>
    <m/>
    <m/>
    <n v="9.4560444000000015"/>
    <m/>
    <m/>
    <m/>
    <m/>
    <m/>
    <m/>
    <m/>
    <m/>
    <m/>
    <m/>
    <m/>
    <s v="489678,33"/>
    <s v="6172484,29"/>
    <n v="9.4560444000000015"/>
    <n v="0"/>
    <n v="0"/>
  </r>
  <r>
    <n v="162"/>
    <x v="91"/>
    <s v=""/>
    <x v="210"/>
    <n v="2017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179"/>
    <n v="18.709199999999999"/>
    <n v="18.709199999999999"/>
    <n v="0"/>
    <n v="0"/>
    <n v="1"/>
    <n v="0"/>
    <n v="0"/>
    <x v="0"/>
    <x v="0"/>
    <m/>
    <m/>
    <m/>
    <n v="3.5870000000000003E-3"/>
    <m/>
    <m/>
    <n v="20.329966799999998"/>
    <m/>
    <m/>
    <m/>
    <m/>
    <m/>
    <m/>
    <m/>
    <m/>
    <m/>
    <m/>
    <m/>
    <s v="489678,33"/>
    <s v="6172484,29"/>
    <n v="20.333553799999997"/>
    <n v="0"/>
    <n v="0"/>
  </r>
  <r>
    <n v="162"/>
    <x v="92"/>
    <s v=""/>
    <x v="211"/>
    <n v="2017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180"/>
    <n v="100.7784"/>
    <n v="100.134"/>
    <n v="0"/>
    <n v="0"/>
    <n v="1"/>
    <n v="0"/>
    <n v="0"/>
    <x v="0"/>
    <x v="0"/>
    <m/>
    <m/>
    <m/>
    <m/>
    <m/>
    <m/>
    <m/>
    <m/>
    <m/>
    <m/>
    <n v="100.515"/>
    <m/>
    <m/>
    <m/>
    <m/>
    <m/>
    <m/>
    <m/>
    <s v="495348,28"/>
    <s v="6177774,31"/>
    <n v="0"/>
    <n v="100.515"/>
    <n v="0"/>
  </r>
  <r>
    <n v="166"/>
    <x v="93"/>
    <s v=""/>
    <x v="212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181"/>
    <n v="0.39027000000000001"/>
    <n v="0.39027000000000001"/>
    <n v="0"/>
    <n v="0"/>
    <n v="1"/>
    <n v="0"/>
    <n v="0"/>
    <x v="0"/>
    <x v="0"/>
    <m/>
    <m/>
    <m/>
    <n v="0.39026559999999999"/>
    <m/>
    <m/>
    <m/>
    <m/>
    <m/>
    <m/>
    <m/>
    <m/>
    <m/>
    <m/>
    <m/>
    <m/>
    <m/>
    <m/>
    <s v="705277,48"/>
    <s v="6217356,21"/>
    <n v="0.39026559999999999"/>
    <n v="0"/>
    <n v="0"/>
  </r>
  <r>
    <n v="166"/>
    <x v="93"/>
    <s v=""/>
    <x v="213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183"/>
    <n v="26.042400000000001"/>
    <n v="26.042400000000001"/>
    <n v="0"/>
    <n v="0"/>
    <n v="1"/>
    <n v="0"/>
    <n v="0"/>
    <x v="0"/>
    <x v="0"/>
    <m/>
    <m/>
    <m/>
    <m/>
    <m/>
    <m/>
    <m/>
    <m/>
    <m/>
    <m/>
    <n v="24.230064600000002"/>
    <m/>
    <m/>
    <m/>
    <m/>
    <m/>
    <m/>
    <m/>
    <s v="705277,48"/>
    <s v="6217356,21"/>
    <n v="0"/>
    <n v="24.230064600000002"/>
    <n v="0"/>
  </r>
  <r>
    <n v="166"/>
    <x v="93"/>
    <s v=""/>
    <x v="216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184"/>
    <n v="56.095199999999998"/>
    <n v="56.095199999999998"/>
    <n v="0"/>
    <n v="0"/>
    <n v="1"/>
    <n v="0"/>
    <n v="0"/>
    <x v="0"/>
    <x v="0"/>
    <m/>
    <m/>
    <m/>
    <m/>
    <m/>
    <m/>
    <m/>
    <m/>
    <m/>
    <m/>
    <n v="51.112895399999999"/>
    <m/>
    <m/>
    <m/>
    <m/>
    <m/>
    <m/>
    <m/>
    <s v="705277,48"/>
    <s v="6217356,21"/>
    <n v="0"/>
    <n v="51.112895399999999"/>
    <n v="0"/>
  </r>
  <r>
    <n v="167"/>
    <x v="94"/>
    <s v=""/>
    <x v="217"/>
    <n v="2017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7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185"/>
    <n v="59.455800000000004"/>
    <n v="59.455800000000004"/>
    <n v="0"/>
    <n v="0"/>
    <n v="1"/>
    <n v="0"/>
    <n v="0"/>
    <x v="0"/>
    <x v="0"/>
    <m/>
    <m/>
    <m/>
    <m/>
    <m/>
    <m/>
    <m/>
    <m/>
    <m/>
    <m/>
    <n v="59.455800000000004"/>
    <m/>
    <m/>
    <m/>
    <m/>
    <m/>
    <m/>
    <m/>
    <s v="487637,78"/>
    <s v="6147948,26"/>
    <n v="0"/>
    <n v="59.455800000000004"/>
    <n v="0"/>
  </r>
  <r>
    <n v="167"/>
    <x v="95"/>
    <s v=""/>
    <x v="219"/>
    <n v="2017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186"/>
    <n v="12.510719999999999"/>
    <n v="12.510719999999999"/>
    <n v="0"/>
    <n v="0"/>
    <n v="1"/>
    <n v="0"/>
    <n v="0"/>
    <x v="0"/>
    <x v="0"/>
    <m/>
    <m/>
    <m/>
    <m/>
    <m/>
    <m/>
    <m/>
    <m/>
    <m/>
    <m/>
    <m/>
    <m/>
    <m/>
    <m/>
    <m/>
    <n v="12.510719999999999"/>
    <m/>
    <m/>
    <s v="487637,78"/>
    <s v="6147948,26"/>
    <n v="0"/>
    <n v="12.510719999999999"/>
    <n v="0"/>
  </r>
  <r>
    <n v="168"/>
    <x v="96"/>
    <s v=""/>
    <x v="220"/>
    <n v="2017"/>
    <n v="54121016"/>
    <x v="49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187"/>
    <n v="8.1972000000000005"/>
    <n v="8.1972000000000005"/>
    <n v="0"/>
    <n v="0"/>
    <n v="1"/>
    <n v="0"/>
    <n v="0"/>
    <x v="0"/>
    <x v="0"/>
    <m/>
    <m/>
    <m/>
    <m/>
    <m/>
    <m/>
    <n v="8.1982296000000012"/>
    <m/>
    <m/>
    <m/>
    <m/>
    <m/>
    <m/>
    <m/>
    <m/>
    <m/>
    <m/>
    <m/>
    <s v="688147,76"/>
    <s v="6134893,69"/>
    <n v="8.1982296000000012"/>
    <n v="0"/>
    <n v="0"/>
  </r>
  <r>
    <n v="168"/>
    <x v="97"/>
    <s v=""/>
    <x v="221"/>
    <n v="2017"/>
    <n v="54121016"/>
    <x v="49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188"/>
    <n v="241.9812"/>
    <n v="241.9812"/>
    <n v="73.803600000000003"/>
    <n v="64.5732"/>
    <n v="0.34716785148095808"/>
    <n v="0.65283214851904192"/>
    <n v="0"/>
    <x v="0"/>
    <x v="0"/>
    <m/>
    <m/>
    <m/>
    <m/>
    <m/>
    <m/>
    <m/>
    <m/>
    <m/>
    <n v="348.50749999999999"/>
    <m/>
    <m/>
    <m/>
    <m/>
    <m/>
    <m/>
    <m/>
    <m/>
    <s v="688267,6"/>
    <s v="6135896,7"/>
    <n v="0"/>
    <n v="348.50749999999999"/>
    <n v="0"/>
  </r>
  <r>
    <n v="168"/>
    <x v="97"/>
    <s v=""/>
    <x v="222"/>
    <n v="2017"/>
    <n v="54121016"/>
    <x v="49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189"/>
    <n v="9.0215999999999994"/>
    <n v="9.0215999999999994"/>
    <n v="0"/>
    <n v="0"/>
    <n v="1"/>
    <n v="0"/>
    <n v="0"/>
    <x v="0"/>
    <x v="0"/>
    <m/>
    <m/>
    <m/>
    <m/>
    <m/>
    <m/>
    <m/>
    <m/>
    <m/>
    <m/>
    <m/>
    <m/>
    <m/>
    <m/>
    <m/>
    <n v="9.0210000000000008"/>
    <m/>
    <m/>
    <s v="688267,6"/>
    <s v="6135896,7"/>
    <n v="0"/>
    <n v="9.0210000000000008"/>
    <n v="0"/>
  </r>
  <r>
    <n v="168"/>
    <x v="98"/>
    <s v=""/>
    <x v="223"/>
    <n v="2017"/>
    <n v="54121016"/>
    <x v="49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190"/>
    <n v="3.1608000000000001"/>
    <n v="3.1608000000000001"/>
    <n v="0"/>
    <n v="0"/>
    <n v="1"/>
    <n v="0"/>
    <n v="0"/>
    <x v="0"/>
    <x v="0"/>
    <m/>
    <m/>
    <m/>
    <m/>
    <m/>
    <m/>
    <n v="3.1603968"/>
    <m/>
    <m/>
    <m/>
    <m/>
    <m/>
    <m/>
    <m/>
    <m/>
    <m/>
    <m/>
    <m/>
    <s v="687482"/>
    <s v="6135727"/>
    <n v="3.1603968"/>
    <n v="0"/>
    <n v="0"/>
  </r>
  <r>
    <n v="169"/>
    <x v="99"/>
    <s v=""/>
    <x v="224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191"/>
    <n v="156.34440000000001"/>
    <n v="154.52279999999999"/>
    <n v="0"/>
    <n v="0"/>
    <n v="1"/>
    <n v="0"/>
    <n v="0"/>
    <x v="0"/>
    <x v="0"/>
    <m/>
    <m/>
    <m/>
    <m/>
    <m/>
    <m/>
    <m/>
    <m/>
    <m/>
    <n v="169.30199999999999"/>
    <m/>
    <m/>
    <m/>
    <m/>
    <m/>
    <m/>
    <m/>
    <m/>
    <s v="566678,12"/>
    <s v="6234362,13"/>
    <n v="0"/>
    <n v="169.30199999999999"/>
    <n v="0"/>
  </r>
  <r>
    <n v="169"/>
    <x v="99"/>
    <s v=""/>
    <x v="225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192"/>
    <n v="5.8550399999999998"/>
    <n v="5.8550399999999998"/>
    <n v="0"/>
    <n v="0"/>
    <n v="1"/>
    <n v="0"/>
    <n v="0"/>
    <x v="0"/>
    <x v="0"/>
    <m/>
    <m/>
    <m/>
    <m/>
    <m/>
    <m/>
    <n v="5.8652747999999999"/>
    <m/>
    <m/>
    <m/>
    <m/>
    <m/>
    <m/>
    <m/>
    <m/>
    <m/>
    <m/>
    <m/>
    <s v="566678,12"/>
    <s v="6234362,13"/>
    <n v="5.8652747999999999"/>
    <n v="0"/>
    <n v="0"/>
  </r>
  <r>
    <n v="169"/>
    <x v="99"/>
    <s v=""/>
    <x v="226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193"/>
    <n v="1.0476000000000001"/>
    <n v="1.0476000000000001"/>
    <n v="0"/>
    <n v="0"/>
    <n v="1"/>
    <n v="0"/>
    <n v="0"/>
    <x v="0"/>
    <x v="0"/>
    <m/>
    <m/>
    <m/>
    <m/>
    <m/>
    <m/>
    <m/>
    <m/>
    <m/>
    <m/>
    <m/>
    <m/>
    <m/>
    <m/>
    <n v="1.0475999999999999"/>
    <m/>
    <m/>
    <m/>
    <s v="566678,12"/>
    <s v="6234362,13"/>
    <n v="0"/>
    <n v="1.0475999999999999"/>
    <n v="0"/>
  </r>
  <r>
    <n v="169"/>
    <x v="100"/>
    <s v=""/>
    <x v="230"/>
    <n v="2017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194"/>
    <n v="4.9680000000000002E-2"/>
    <n v="4.9680000000000002E-2"/>
    <n v="0"/>
    <n v="0"/>
    <n v="1"/>
    <n v="0"/>
    <n v="0"/>
    <x v="0"/>
    <x v="0"/>
    <m/>
    <m/>
    <m/>
    <n v="5.8468100000000002E-2"/>
    <m/>
    <m/>
    <m/>
    <m/>
    <m/>
    <m/>
    <m/>
    <m/>
    <m/>
    <m/>
    <m/>
    <m/>
    <m/>
    <m/>
    <s v="564986"/>
    <s v="6237132"/>
    <n v="5.8468100000000002E-2"/>
    <n v="0"/>
    <n v="0"/>
  </r>
  <r>
    <n v="169"/>
    <x v="100"/>
    <s v=""/>
    <x v="231"/>
    <n v="2017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195"/>
    <n v="110.9196"/>
    <n v="110.9196"/>
    <n v="0"/>
    <n v="0"/>
    <n v="1"/>
    <n v="0"/>
    <n v="0"/>
    <x v="0"/>
    <x v="0"/>
    <m/>
    <m/>
    <m/>
    <m/>
    <m/>
    <m/>
    <m/>
    <m/>
    <m/>
    <m/>
    <n v="101.39400000000001"/>
    <m/>
    <m/>
    <m/>
    <m/>
    <m/>
    <m/>
    <m/>
    <s v="564986"/>
    <s v="6237132"/>
    <n v="0"/>
    <n v="101.39400000000001"/>
    <n v="0"/>
  </r>
  <r>
    <n v="169"/>
    <x v="101"/>
    <s v=""/>
    <x v="232"/>
    <n v="2017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196"/>
    <n v="0.68400000000000005"/>
    <n v="0.68400000000000005"/>
    <n v="0"/>
    <n v="0"/>
    <n v="1"/>
    <n v="0"/>
    <n v="0"/>
    <x v="0"/>
    <x v="0"/>
    <m/>
    <m/>
    <m/>
    <m/>
    <m/>
    <m/>
    <m/>
    <m/>
    <m/>
    <m/>
    <m/>
    <m/>
    <n v="0.73975999999999997"/>
    <m/>
    <m/>
    <m/>
    <m/>
    <m/>
    <s v="563909"/>
    <s v="6234658"/>
    <n v="0"/>
    <n v="0.73975999999999997"/>
    <n v="0"/>
  </r>
  <r>
    <n v="170"/>
    <x v="102"/>
    <s v=""/>
    <x v="233"/>
    <n v="2017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197"/>
    <n v="4.4676"/>
    <n v="4.4676"/>
    <n v="2.4767999999999999"/>
    <n v="2.4767999999999999"/>
    <n v="0.28570968120693346"/>
    <n v="0.71429031879306648"/>
    <n v="0"/>
    <x v="0"/>
    <x v="0"/>
    <m/>
    <m/>
    <m/>
    <m/>
    <m/>
    <m/>
    <n v="7.8184260000000005"/>
    <m/>
    <m/>
    <m/>
    <m/>
    <m/>
    <m/>
    <m/>
    <m/>
    <m/>
    <m/>
    <m/>
    <s v="558152,76"/>
    <s v="6383506,77"/>
    <n v="7.8184260000000005"/>
    <n v="0"/>
    <n v="0"/>
  </r>
  <r>
    <n v="170"/>
    <x v="102"/>
    <s v=""/>
    <x v="234"/>
    <n v="2017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198"/>
    <n v="8.0568000000000008"/>
    <n v="8.0568000000000008"/>
    <n v="0"/>
    <n v="0"/>
    <n v="1"/>
    <n v="0"/>
    <n v="0"/>
    <x v="0"/>
    <x v="0"/>
    <m/>
    <m/>
    <m/>
    <m/>
    <m/>
    <m/>
    <n v="7.3753811999999996"/>
    <m/>
    <m/>
    <m/>
    <m/>
    <m/>
    <m/>
    <m/>
    <m/>
    <m/>
    <m/>
    <m/>
    <s v="558152,76"/>
    <s v="6383506,77"/>
    <n v="7.3753811999999996"/>
    <n v="0"/>
    <n v="0"/>
  </r>
  <r>
    <n v="171"/>
    <x v="103"/>
    <s v=""/>
    <x v="235"/>
    <n v="2017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659342,21"/>
    <s v="6065132,86"/>
    <n v="1.7935E-2"/>
    <n v="0"/>
    <n v="0"/>
  </r>
  <r>
    <n v="171"/>
    <x v="104"/>
    <s v=""/>
    <x v="236"/>
    <n v="2017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200"/>
    <n v="66.456000000000003"/>
    <n v="65.930400000000006"/>
    <n v="0"/>
    <n v="0"/>
    <n v="1"/>
    <n v="0"/>
    <n v="0"/>
    <x v="0"/>
    <x v="0"/>
    <m/>
    <m/>
    <m/>
    <m/>
    <m/>
    <m/>
    <m/>
    <m/>
    <m/>
    <n v="73.935500000000005"/>
    <m/>
    <m/>
    <n v="0"/>
    <m/>
    <m/>
    <m/>
    <m/>
    <m/>
    <s v="659262,31"/>
    <s v="6064971,35"/>
    <n v="0"/>
    <n v="73.935500000000005"/>
    <n v="0"/>
  </r>
  <r>
    <n v="172"/>
    <x v="105"/>
    <s v=""/>
    <x v="237"/>
    <n v="2017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201"/>
    <n v="19.453320000000001"/>
    <n v="19.453320000000001"/>
    <n v="0"/>
    <n v="0"/>
    <n v="1"/>
    <n v="0"/>
    <n v="0"/>
    <x v="0"/>
    <x v="0"/>
    <m/>
    <m/>
    <m/>
    <m/>
    <m/>
    <m/>
    <n v="20.054984400000002"/>
    <m/>
    <m/>
    <m/>
    <m/>
    <m/>
    <m/>
    <m/>
    <m/>
    <m/>
    <m/>
    <m/>
    <s v="721694"/>
    <s v="6190943"/>
    <n v="20.054984400000002"/>
    <n v="0"/>
    <n v="0"/>
  </r>
  <r>
    <n v="172"/>
    <x v="106"/>
    <s v=""/>
    <x v="238"/>
    <n v="2017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202"/>
    <n v="31.523759999999999"/>
    <n v="31.523759999999999"/>
    <n v="0"/>
    <n v="0"/>
    <n v="1"/>
    <n v="0"/>
    <n v="0"/>
    <x v="0"/>
    <x v="0"/>
    <m/>
    <m/>
    <m/>
    <m/>
    <m/>
    <m/>
    <n v="32.498571599999998"/>
    <m/>
    <m/>
    <m/>
    <m/>
    <m/>
    <m/>
    <m/>
    <m/>
    <m/>
    <m/>
    <m/>
    <s v="718601,04"/>
    <s v="6191524,46"/>
    <n v="32.498571599999998"/>
    <n v="0"/>
    <n v="0"/>
  </r>
  <r>
    <n v="172"/>
    <x v="107"/>
    <s v=""/>
    <x v="239"/>
    <n v="2017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203"/>
    <n v="0.26928000000000002"/>
    <n v="0.26928000000000002"/>
    <n v="0"/>
    <n v="0"/>
    <n v="1"/>
    <n v="0"/>
    <n v="0"/>
    <x v="0"/>
    <x v="0"/>
    <m/>
    <m/>
    <m/>
    <m/>
    <m/>
    <m/>
    <n v="0.29260439999999999"/>
    <m/>
    <m/>
    <m/>
    <m/>
    <m/>
    <m/>
    <m/>
    <m/>
    <m/>
    <m/>
    <m/>
    <s v="719331"/>
    <s v="6189488"/>
    <n v="0.29260439999999999"/>
    <n v="0"/>
    <n v="0"/>
  </r>
  <r>
    <n v="172"/>
    <x v="108"/>
    <s v=""/>
    <x v="240"/>
    <n v="2017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204"/>
    <n v="6.8040000000000003E-2"/>
    <n v="6.8040000000000003E-2"/>
    <n v="0"/>
    <n v="0"/>
    <n v="1"/>
    <n v="0"/>
    <n v="0"/>
    <x v="0"/>
    <x v="0"/>
    <m/>
    <m/>
    <m/>
    <m/>
    <m/>
    <m/>
    <n v="7.3933200000000004E-2"/>
    <m/>
    <m/>
    <m/>
    <m/>
    <m/>
    <m/>
    <m/>
    <m/>
    <m/>
    <m/>
    <m/>
    <s v="723785"/>
    <s v="6192533"/>
    <n v="7.3933200000000004E-2"/>
    <n v="0"/>
    <n v="0"/>
  </r>
  <r>
    <n v="172"/>
    <x v="109"/>
    <s v=""/>
    <x v="241"/>
    <n v="2017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205"/>
    <n v="5.67828"/>
    <n v="5.67828"/>
    <n v="0"/>
    <n v="0"/>
    <n v="1"/>
    <n v="0"/>
    <n v="0"/>
    <x v="0"/>
    <x v="0"/>
    <m/>
    <m/>
    <m/>
    <m/>
    <m/>
    <m/>
    <n v="5.8539491999999997"/>
    <m/>
    <m/>
    <m/>
    <m/>
    <m/>
    <m/>
    <m/>
    <m/>
    <m/>
    <m/>
    <m/>
    <s v="717220,65"/>
    <s v="6189501,22"/>
    <n v="5.8539491999999997"/>
    <n v="0"/>
    <n v="0"/>
  </r>
  <r>
    <n v="175"/>
    <x v="110"/>
    <s v=""/>
    <x v="242"/>
    <n v="2017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799"/>
    <s v="6278537"/>
    <n v="0"/>
    <n v="0"/>
    <n v="0"/>
  </r>
  <r>
    <n v="175"/>
    <x v="110"/>
    <s v=""/>
    <x v="243"/>
    <n v="2017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206"/>
    <n v="55.54"/>
    <n v="54.853900000000003"/>
    <n v="0"/>
    <n v="0"/>
    <n v="1"/>
    <n v="0"/>
    <n v="0"/>
    <x v="0"/>
    <x v="0"/>
    <m/>
    <m/>
    <m/>
    <n v="0"/>
    <m/>
    <m/>
    <m/>
    <m/>
    <m/>
    <n v="62.018906999999999"/>
    <m/>
    <m/>
    <m/>
    <m/>
    <m/>
    <m/>
    <m/>
    <m/>
    <s v="471799"/>
    <s v="6278537"/>
    <n v="0"/>
    <n v="62.018906999999999"/>
    <n v="0"/>
  </r>
  <r>
    <n v="176"/>
    <x v="111"/>
    <s v=""/>
    <x v="244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207"/>
    <n v="6.0818399999999997"/>
    <n v="5.5303199999999997"/>
    <n v="0"/>
    <n v="0"/>
    <n v="1"/>
    <n v="0"/>
    <n v="0"/>
    <x v="0"/>
    <x v="0"/>
    <m/>
    <m/>
    <m/>
    <m/>
    <m/>
    <m/>
    <n v="5.9379408000000007"/>
    <m/>
    <m/>
    <m/>
    <m/>
    <m/>
    <m/>
    <m/>
    <m/>
    <m/>
    <m/>
    <m/>
    <s v="530931,42"/>
    <s v="6122946,69"/>
    <n v="5.9379408000000007"/>
    <n v="0"/>
    <n v="0"/>
  </r>
  <r>
    <n v="176"/>
    <x v="111"/>
    <s v=""/>
    <x v="245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208"/>
    <n v="21.027239999999999"/>
    <n v="20.611080000000001"/>
    <n v="0"/>
    <n v="0"/>
    <n v="1"/>
    <n v="0"/>
    <n v="0"/>
    <x v="0"/>
    <x v="0"/>
    <m/>
    <m/>
    <m/>
    <m/>
    <m/>
    <m/>
    <n v="20.399227200000002"/>
    <m/>
    <m/>
    <m/>
    <m/>
    <m/>
    <m/>
    <m/>
    <m/>
    <m/>
    <m/>
    <m/>
    <s v="531936,13"/>
    <s v="6122448,56"/>
    <n v="20.399227200000002"/>
    <n v="0"/>
    <n v="0"/>
  </r>
  <r>
    <n v="176"/>
    <x v="112"/>
    <s v=""/>
    <x v="249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209"/>
    <n v="0.71352000000000004"/>
    <n v="1.8720000000000001E-2"/>
    <n v="0.54432000000000003"/>
    <n v="0.54432000000000003"/>
    <n v="0.25749087999002257"/>
    <n v="0.74250912000997737"/>
    <n v="0"/>
    <x v="0"/>
    <x v="0"/>
    <m/>
    <m/>
    <m/>
    <m/>
    <m/>
    <m/>
    <n v="1.3855248"/>
    <m/>
    <m/>
    <m/>
    <m/>
    <m/>
    <m/>
    <m/>
    <m/>
    <m/>
    <m/>
    <m/>
    <s v="531936,13"/>
    <s v="6122448,56"/>
    <n v="1.3855248"/>
    <n v="0"/>
    <n v="0"/>
  </r>
  <r>
    <n v="176"/>
    <x v="112"/>
    <s v=""/>
    <x v="252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7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210"/>
    <n v="5.3571600000000004"/>
    <n v="5.3218800000000002"/>
    <n v="0"/>
    <n v="0"/>
    <n v="1"/>
    <n v="0"/>
    <n v="0"/>
    <x v="0"/>
    <x v="0"/>
    <m/>
    <m/>
    <m/>
    <m/>
    <m/>
    <m/>
    <n v="5.3857187999999994"/>
    <m/>
    <m/>
    <m/>
    <m/>
    <m/>
    <m/>
    <m/>
    <m/>
    <m/>
    <m/>
    <m/>
    <s v="533312"/>
    <s v="6124039"/>
    <n v="5.3857187999999994"/>
    <n v="0"/>
    <n v="0"/>
  </r>
  <r>
    <n v="176"/>
    <x v="114"/>
    <s v=""/>
    <x v="255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11"/>
    <n v="6.012E-2"/>
    <n v="0"/>
    <n v="3.8879999999999998E-2"/>
    <n v="3.8879999999999998E-2"/>
    <n v="0.25688355637594218"/>
    <n v="0.74311644362405782"/>
    <n v="0"/>
    <x v="0"/>
    <x v="0"/>
    <m/>
    <m/>
    <m/>
    <m/>
    <m/>
    <m/>
    <n v="0.117018"/>
    <m/>
    <m/>
    <m/>
    <m/>
    <m/>
    <m/>
    <m/>
    <m/>
    <m/>
    <m/>
    <m/>
    <s v="532069,05"/>
    <s v="6123989,54"/>
    <n v="0.117018"/>
    <n v="0"/>
    <n v="0"/>
  </r>
  <r>
    <n v="176"/>
    <x v="114"/>
    <s v=""/>
    <x v="256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212"/>
    <n v="69.832800000000006"/>
    <n v="69.577200000000005"/>
    <n v="0"/>
    <n v="0"/>
    <n v="1"/>
    <n v="0"/>
    <n v="0"/>
    <x v="0"/>
    <x v="0"/>
    <m/>
    <m/>
    <m/>
    <m/>
    <m/>
    <m/>
    <m/>
    <m/>
    <m/>
    <m/>
    <n v="69.593999999999994"/>
    <m/>
    <m/>
    <m/>
    <m/>
    <m/>
    <m/>
    <m/>
    <s v="532069,05"/>
    <s v="6123989,54"/>
    <n v="0"/>
    <n v="69.593999999999994"/>
    <n v="0"/>
  </r>
  <r>
    <n v="176"/>
    <x v="114"/>
    <s v=""/>
    <x v="257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13"/>
    <n v="9.3600000000000003E-2"/>
    <n v="5.3999999999999999E-2"/>
    <n v="0"/>
    <n v="0"/>
    <n v="1"/>
    <n v="0"/>
    <n v="0"/>
    <x v="0"/>
    <x v="0"/>
    <m/>
    <m/>
    <m/>
    <m/>
    <m/>
    <m/>
    <n v="9.7851600000000011E-2"/>
    <m/>
    <m/>
    <m/>
    <m/>
    <m/>
    <m/>
    <m/>
    <m/>
    <m/>
    <m/>
    <m/>
    <s v="532069,05"/>
    <s v="6123989,54"/>
    <n v="9.7851600000000011E-2"/>
    <n v="0"/>
    <n v="0"/>
  </r>
  <r>
    <n v="176"/>
    <x v="115"/>
    <s v=""/>
    <x v="258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214"/>
    <n v="467.84519999999998"/>
    <n v="467.52839999999998"/>
    <n v="0"/>
    <n v="0"/>
    <n v="1"/>
    <n v="0"/>
    <n v="0"/>
    <x v="0"/>
    <x v="0"/>
    <m/>
    <m/>
    <m/>
    <m/>
    <m/>
    <m/>
    <m/>
    <m/>
    <m/>
    <m/>
    <n v="461.26"/>
    <m/>
    <m/>
    <m/>
    <m/>
    <m/>
    <m/>
    <m/>
    <s v="529125,4"/>
    <s v="6117157,26"/>
    <n v="0"/>
    <n v="461.26"/>
    <n v="0"/>
  </r>
  <r>
    <n v="176"/>
    <x v="115"/>
    <s v=""/>
    <x v="259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29125,4"/>
    <s v="6117157,26"/>
    <n v="0"/>
    <n v="0"/>
    <n v="0"/>
  </r>
  <r>
    <n v="176"/>
    <x v="115"/>
    <s v=""/>
    <x v="260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215"/>
    <n v="129.61619999999999"/>
    <n v="129.40199999999999"/>
    <n v="0"/>
    <n v="0"/>
    <n v="1"/>
    <n v="0"/>
    <n v="0"/>
    <x v="0"/>
    <x v="0"/>
    <m/>
    <m/>
    <m/>
    <m/>
    <m/>
    <m/>
    <m/>
    <m/>
    <m/>
    <n v="148.00211999999999"/>
    <m/>
    <m/>
    <m/>
    <m/>
    <m/>
    <m/>
    <m/>
    <m/>
    <s v="563908"/>
    <s v="6242156"/>
    <n v="0"/>
    <n v="148.00211999999999"/>
    <n v="0"/>
  </r>
  <r>
    <n v="178"/>
    <x v="116"/>
    <s v=""/>
    <x v="262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215"/>
    <n v="129.61619999999999"/>
    <n v="129.40199999999999"/>
    <n v="0"/>
    <n v="0"/>
    <n v="1"/>
    <n v="0"/>
    <n v="0"/>
    <x v="0"/>
    <x v="0"/>
    <m/>
    <m/>
    <m/>
    <m/>
    <m/>
    <m/>
    <m/>
    <m/>
    <m/>
    <n v="148.00211999999999"/>
    <m/>
    <m/>
    <m/>
    <m/>
    <m/>
    <m/>
    <m/>
    <m/>
    <s v="563908"/>
    <s v="6242156"/>
    <n v="0"/>
    <n v="148.00211999999999"/>
    <n v="0"/>
  </r>
  <r>
    <n v="178"/>
    <x v="116"/>
    <s v=""/>
    <x v="263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6"/>
    <s v=""/>
    <x v="264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216"/>
    <n v="15.1524"/>
    <n v="15.1524"/>
    <n v="0"/>
    <n v="0"/>
    <n v="1"/>
    <n v="0"/>
    <n v="0"/>
    <x v="0"/>
    <x v="0"/>
    <m/>
    <m/>
    <m/>
    <m/>
    <m/>
    <m/>
    <m/>
    <m/>
    <m/>
    <m/>
    <m/>
    <m/>
    <n v="16.9925"/>
    <m/>
    <m/>
    <m/>
    <m/>
    <m/>
    <s v="563908"/>
    <s v="6242156"/>
    <n v="0"/>
    <n v="16.9925"/>
    <n v="0"/>
  </r>
  <r>
    <n v="178"/>
    <x v="116"/>
    <s v=""/>
    <x v="265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7"/>
    <n v="9.3600000000000003E-2"/>
    <n v="9.3600000000000003E-2"/>
    <n v="0"/>
    <n v="0"/>
    <n v="1"/>
    <n v="0"/>
    <n v="0"/>
    <x v="0"/>
    <x v="0"/>
    <m/>
    <m/>
    <m/>
    <m/>
    <m/>
    <m/>
    <n v="9.4960800000000012E-2"/>
    <m/>
    <m/>
    <m/>
    <m/>
    <m/>
    <m/>
    <m/>
    <m/>
    <m/>
    <m/>
    <m/>
    <s v="563908"/>
    <s v="6242156"/>
    <n v="9.4960800000000012E-2"/>
    <n v="0"/>
    <n v="0"/>
  </r>
  <r>
    <n v="178"/>
    <x v="117"/>
    <s v=""/>
    <x v="266"/>
    <n v="2017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218"/>
    <n v="0.31680000000000003"/>
    <n v="0.31680000000000003"/>
    <n v="0"/>
    <n v="0"/>
    <n v="1"/>
    <n v="0"/>
    <n v="0"/>
    <x v="0"/>
    <x v="0"/>
    <m/>
    <m/>
    <m/>
    <m/>
    <m/>
    <m/>
    <n v="0.32990760000000002"/>
    <m/>
    <m/>
    <m/>
    <m/>
    <m/>
    <m/>
    <m/>
    <m/>
    <m/>
    <m/>
    <m/>
    <s v="565536"/>
    <s v="6243631"/>
    <n v="0.32990760000000002"/>
    <n v="0"/>
    <n v="0"/>
  </r>
  <r>
    <n v="179"/>
    <x v="118"/>
    <s v=""/>
    <x v="267"/>
    <n v="2017"/>
    <n v="60567719"/>
    <x v="57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8"/>
    <s v=""/>
    <x v="268"/>
    <n v="2017"/>
    <n v="60567719"/>
    <x v="57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9"/>
    <s v=""/>
    <x v="269"/>
    <n v="2017"/>
    <n v="60567719"/>
    <x v="57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219"/>
    <n v="115.60680000000001"/>
    <n v="115.60680000000001"/>
    <n v="0"/>
    <n v="0"/>
    <n v="1"/>
    <n v="0"/>
    <n v="0"/>
    <x v="0"/>
    <x v="0"/>
    <m/>
    <m/>
    <m/>
    <m/>
    <m/>
    <m/>
    <m/>
    <m/>
    <m/>
    <m/>
    <n v="115.19046642632"/>
    <m/>
    <m/>
    <m/>
    <m/>
    <m/>
    <m/>
    <m/>
    <s v="567859,51"/>
    <s v="6287837,11"/>
    <n v="0"/>
    <n v="115.19046642632"/>
    <n v="0"/>
  </r>
  <r>
    <n v="179"/>
    <x v="119"/>
    <s v=""/>
    <x v="270"/>
    <n v="2017"/>
    <n v="60567719"/>
    <x v="57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220"/>
    <n v="95.13"/>
    <n v="95.13"/>
    <n v="0"/>
    <n v="0"/>
    <n v="1"/>
    <n v="0"/>
    <n v="0"/>
    <x v="0"/>
    <x v="0"/>
    <m/>
    <m/>
    <m/>
    <m/>
    <m/>
    <m/>
    <m/>
    <m/>
    <m/>
    <m/>
    <n v="92.076952888800008"/>
    <m/>
    <m/>
    <m/>
    <m/>
    <m/>
    <m/>
    <m/>
    <s v="567859,51"/>
    <s v="6287837,11"/>
    <n v="0"/>
    <n v="92.076952888800008"/>
    <n v="0"/>
  </r>
  <r>
    <n v="179"/>
    <x v="120"/>
    <s v=""/>
    <x v="271"/>
    <n v="2017"/>
    <n v="60567719"/>
    <x v="57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7"/>
    <n v="60567719"/>
    <x v="57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7"/>
    <n v="60567719"/>
    <x v="57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7"/>
    <n v="60567719"/>
    <x v="57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221"/>
    <n v="30.5244"/>
    <n v="30.5244"/>
    <n v="0"/>
    <n v="0"/>
    <n v="1"/>
    <n v="0"/>
    <n v="0"/>
    <x v="0"/>
    <x v="0"/>
    <m/>
    <m/>
    <m/>
    <m/>
    <m/>
    <m/>
    <m/>
    <m/>
    <m/>
    <m/>
    <m/>
    <m/>
    <m/>
    <m/>
    <m/>
    <n v="30.5244"/>
    <m/>
    <m/>
    <s v="567994,34"/>
    <s v="6288688,49"/>
    <n v="0"/>
    <n v="30.5244"/>
    <n v="0"/>
  </r>
  <r>
    <n v="182"/>
    <x v="123"/>
    <s v=""/>
    <x v="275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222"/>
    <n v="63.115200000000002"/>
    <n v="63.115200000000002"/>
    <n v="0"/>
    <n v="0"/>
    <n v="1"/>
    <n v="0"/>
    <n v="0"/>
    <x v="0"/>
    <x v="0"/>
    <m/>
    <m/>
    <m/>
    <m/>
    <m/>
    <m/>
    <m/>
    <m/>
    <m/>
    <m/>
    <n v="66.010559999999998"/>
    <m/>
    <m/>
    <m/>
    <m/>
    <m/>
    <m/>
    <m/>
    <s v="578850,66"/>
    <s v="6318300,1"/>
    <n v="0"/>
    <n v="66.010559999999998"/>
    <n v="0"/>
  </r>
  <r>
    <n v="182"/>
    <x v="123"/>
    <s v=""/>
    <x v="276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223"/>
    <n v="7.5600000000000001E-2"/>
    <n v="7.5600000000000001E-2"/>
    <n v="0"/>
    <n v="0"/>
    <n v="1"/>
    <n v="0"/>
    <n v="0"/>
    <x v="0"/>
    <x v="0"/>
    <m/>
    <n v="0.10804770000000001"/>
    <m/>
    <m/>
    <m/>
    <m/>
    <m/>
    <m/>
    <m/>
    <m/>
    <m/>
    <m/>
    <m/>
    <m/>
    <m/>
    <m/>
    <m/>
    <m/>
    <s v="578850,66"/>
    <s v="6318300,1"/>
    <n v="0.10804770000000001"/>
    <n v="0"/>
    <n v="0"/>
  </r>
  <r>
    <n v="182"/>
    <x v="123"/>
    <s v=""/>
    <x v="277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224"/>
    <n v="19.929600000000001"/>
    <n v="19.929600000000001"/>
    <n v="0"/>
    <n v="0"/>
    <n v="1"/>
    <n v="0"/>
    <n v="0"/>
    <x v="0"/>
    <x v="0"/>
    <m/>
    <m/>
    <m/>
    <m/>
    <m/>
    <m/>
    <m/>
    <m/>
    <m/>
    <n v="21.315000000000001"/>
    <m/>
    <m/>
    <m/>
    <m/>
    <m/>
    <m/>
    <m/>
    <m/>
    <s v="578850,66"/>
    <s v="6318300,1"/>
    <n v="0"/>
    <n v="21.315000000000001"/>
    <n v="0"/>
  </r>
  <r>
    <n v="184"/>
    <x v="124"/>
    <s v=""/>
    <x v="278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225"/>
    <n v="4.4352"/>
    <n v="4.4352"/>
    <n v="0"/>
    <n v="0"/>
    <n v="1"/>
    <n v="0"/>
    <n v="0"/>
    <x v="0"/>
    <x v="0"/>
    <m/>
    <m/>
    <m/>
    <m/>
    <m/>
    <m/>
    <m/>
    <m/>
    <m/>
    <m/>
    <n v="4.0919999999999996"/>
    <m/>
    <m/>
    <m/>
    <m/>
    <m/>
    <m/>
    <m/>
    <s v="545291,82"/>
    <s v="6236094,11"/>
    <n v="0"/>
    <n v="4.0919999999999996"/>
    <n v="0"/>
  </r>
  <r>
    <n v="184"/>
    <x v="124"/>
    <s v=""/>
    <x v="279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226"/>
    <n v="7.1999999999999998E-3"/>
    <n v="7.1999999999999998E-3"/>
    <n v="0"/>
    <n v="0"/>
    <n v="1"/>
    <n v="0"/>
    <n v="0"/>
    <x v="0"/>
    <x v="0"/>
    <m/>
    <m/>
    <m/>
    <m/>
    <m/>
    <m/>
    <m/>
    <m/>
    <m/>
    <m/>
    <m/>
    <m/>
    <n v="8.7500000000000008E-3"/>
    <m/>
    <m/>
    <m/>
    <m/>
    <m/>
    <s v="545291,82"/>
    <s v="6236094,11"/>
    <n v="0"/>
    <n v="8.7500000000000008E-3"/>
    <n v="0"/>
  </r>
  <r>
    <n v="184"/>
    <x v="124"/>
    <s v=""/>
    <x v="280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27"/>
    <n v="7.9200000000000007E-2"/>
    <n v="7.9200000000000007E-2"/>
    <n v="0"/>
    <n v="0"/>
    <n v="1"/>
    <n v="0"/>
    <n v="0"/>
    <x v="0"/>
    <x v="0"/>
    <m/>
    <m/>
    <m/>
    <n v="8.6016259999999997E-2"/>
    <m/>
    <m/>
    <m/>
    <m/>
    <m/>
    <m/>
    <m/>
    <m/>
    <m/>
    <m/>
    <m/>
    <m/>
    <m/>
    <m/>
    <s v="545291,82"/>
    <s v="6236094,11"/>
    <n v="8.6016259999999997E-2"/>
    <n v="0"/>
    <n v="0"/>
  </r>
  <r>
    <n v="184"/>
    <x v="125"/>
    <s v=""/>
    <x v="281"/>
    <n v="2017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228"/>
    <n v="0.59040000000000004"/>
    <n v="0.59040000000000004"/>
    <n v="0"/>
    <n v="0"/>
    <n v="1"/>
    <n v="0"/>
    <n v="0"/>
    <x v="0"/>
    <x v="0"/>
    <m/>
    <m/>
    <m/>
    <n v="7.4968300000000003E-3"/>
    <m/>
    <m/>
    <m/>
    <m/>
    <m/>
    <m/>
    <m/>
    <m/>
    <n v="0.6825"/>
    <m/>
    <m/>
    <m/>
    <m/>
    <m/>
    <s v="545728"/>
    <s v="6232041"/>
    <n v="7.4968300000000003E-3"/>
    <n v="0.6825"/>
    <n v="0"/>
  </r>
  <r>
    <n v="184"/>
    <x v="126"/>
    <s v=""/>
    <x v="282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53304"/>
    <s v="6232951"/>
    <n v="3.5870000000000003E-3"/>
    <n v="0"/>
    <n v="0"/>
  </r>
  <r>
    <n v="184"/>
    <x v="126"/>
    <s v=""/>
    <x v="283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230"/>
    <n v="1.8E-3"/>
    <n v="1.8E-3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53304"/>
    <s v="6232951"/>
    <n v="1.7935000000000002E-3"/>
    <n v="0"/>
    <n v="0"/>
  </r>
  <r>
    <n v="184"/>
    <x v="126"/>
    <s v=""/>
    <x v="284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230"/>
    <n v="1.8E-3"/>
    <n v="1.8E-3"/>
    <n v="0"/>
    <n v="0"/>
    <n v="1"/>
    <n v="0"/>
    <n v="0"/>
    <x v="0"/>
    <x v="0"/>
    <m/>
    <m/>
    <m/>
    <n v="1.7935000000000002E-3"/>
    <m/>
    <m/>
    <m/>
    <m/>
    <m/>
    <m/>
    <m/>
    <m/>
    <m/>
    <n v="0"/>
    <m/>
    <m/>
    <m/>
    <m/>
    <s v="553304"/>
    <s v="6232951"/>
    <n v="1.7935000000000002E-3"/>
    <n v="0"/>
    <n v="0"/>
  </r>
  <r>
    <n v="184"/>
    <x v="126"/>
    <s v=""/>
    <x v="285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231"/>
    <n v="2.3003999999999998"/>
    <n v="2.3003999999999998"/>
    <n v="0"/>
    <n v="0"/>
    <n v="1"/>
    <n v="0"/>
    <n v="0"/>
    <x v="0"/>
    <x v="0"/>
    <m/>
    <m/>
    <m/>
    <m/>
    <m/>
    <m/>
    <m/>
    <n v="2.597"/>
    <m/>
    <m/>
    <m/>
    <n v="0"/>
    <m/>
    <m/>
    <m/>
    <m/>
    <m/>
    <m/>
    <s v="553304"/>
    <s v="6232951"/>
    <n v="1.16865"/>
    <n v="1.42835"/>
    <n v="0"/>
  </r>
  <r>
    <n v="184"/>
    <x v="126"/>
    <s v=""/>
    <x v="286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232"/>
    <n v="410.13"/>
    <n v="410.13"/>
    <n v="0"/>
    <n v="0"/>
    <n v="1"/>
    <n v="0"/>
    <n v="0"/>
    <x v="0"/>
    <x v="0"/>
    <m/>
    <m/>
    <m/>
    <n v="0"/>
    <m/>
    <m/>
    <m/>
    <n v="357.9196"/>
    <m/>
    <m/>
    <m/>
    <n v="0"/>
    <m/>
    <m/>
    <m/>
    <m/>
    <m/>
    <m/>
    <s v="553304"/>
    <s v="6232951"/>
    <n v="161.06381999999999"/>
    <n v="196.85578000000001"/>
    <n v="0"/>
  </r>
  <r>
    <n v="184"/>
    <x v="126"/>
    <s v=""/>
    <x v="287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233"/>
    <n v="142.9128"/>
    <n v="142.9128"/>
    <n v="0"/>
    <n v="0"/>
    <n v="1"/>
    <n v="0"/>
    <n v="0"/>
    <x v="0"/>
    <x v="0"/>
    <m/>
    <m/>
    <m/>
    <m/>
    <m/>
    <m/>
    <m/>
    <m/>
    <m/>
    <m/>
    <n v="136.2636"/>
    <n v="0"/>
    <m/>
    <m/>
    <m/>
    <m/>
    <m/>
    <m/>
    <s v="553304"/>
    <s v="6232951"/>
    <n v="0"/>
    <n v="136.2636"/>
    <n v="0"/>
  </r>
  <r>
    <n v="184"/>
    <x v="126"/>
    <s v=""/>
    <x v="288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234"/>
    <n v="3.8483999999999998"/>
    <n v="3.8483999999999998"/>
    <n v="0"/>
    <n v="0"/>
    <n v="1"/>
    <n v="0"/>
    <n v="0"/>
    <x v="0"/>
    <x v="0"/>
    <m/>
    <m/>
    <m/>
    <m/>
    <m/>
    <m/>
    <n v="4.2398136000000006"/>
    <m/>
    <m/>
    <m/>
    <m/>
    <m/>
    <m/>
    <m/>
    <m/>
    <m/>
    <m/>
    <m/>
    <s v="553304"/>
    <s v="6232951"/>
    <n v="4.2398136000000006"/>
    <n v="0"/>
    <n v="0"/>
  </r>
  <r>
    <n v="184"/>
    <x v="127"/>
    <s v=""/>
    <x v="289"/>
    <n v="2017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235"/>
    <n v="2.8800000000000002E-3"/>
    <n v="2.8800000000000002E-3"/>
    <n v="0"/>
    <n v="0"/>
    <n v="1"/>
    <n v="0"/>
    <n v="0"/>
    <x v="0"/>
    <x v="0"/>
    <m/>
    <m/>
    <m/>
    <m/>
    <m/>
    <m/>
    <m/>
    <m/>
    <m/>
    <m/>
    <m/>
    <m/>
    <m/>
    <n v="3.0870000000000003E-3"/>
    <m/>
    <m/>
    <m/>
    <m/>
    <s v="553846"/>
    <s v="6235056"/>
    <n v="0"/>
    <n v="3.0870000000000003E-3"/>
    <n v="0"/>
  </r>
  <r>
    <n v="184"/>
    <x v="128"/>
    <s v=""/>
    <x v="290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236"/>
    <n v="2.52E-2"/>
    <n v="2.52E-2"/>
    <n v="1.3838400000000001E-2"/>
    <n v="1.3838400000000001E-2"/>
    <n v="0.27195027195027194"/>
    <n v="0.72804972804972801"/>
    <n v="0"/>
    <x v="0"/>
    <x v="0"/>
    <m/>
    <m/>
    <m/>
    <m/>
    <m/>
    <m/>
    <n v="4.6331999999999998E-2"/>
    <m/>
    <m/>
    <m/>
    <m/>
    <m/>
    <m/>
    <m/>
    <m/>
    <m/>
    <m/>
    <m/>
    <s v="561695"/>
    <s v="6230819"/>
    <n v="4.6331999999999998E-2"/>
    <n v="0"/>
    <n v="0"/>
  </r>
  <r>
    <n v="184"/>
    <x v="128"/>
    <s v=""/>
    <x v="291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236"/>
    <n v="2.52E-2"/>
    <n v="2.52E-2"/>
    <n v="1.3838400000000001E-2"/>
    <n v="1.3838400000000001E-2"/>
    <n v="0.27195027195027194"/>
    <n v="0.72804972804972801"/>
    <n v="0"/>
    <x v="0"/>
    <x v="0"/>
    <m/>
    <m/>
    <m/>
    <m/>
    <m/>
    <m/>
    <n v="4.6331999999999998E-2"/>
    <m/>
    <m/>
    <m/>
    <m/>
    <m/>
    <m/>
    <m/>
    <m/>
    <m/>
    <m/>
    <m/>
    <s v="561695"/>
    <s v="6230819"/>
    <n v="4.6331999999999998E-2"/>
    <n v="0"/>
    <n v="0"/>
  </r>
  <r>
    <n v="184"/>
    <x v="128"/>
    <s v=""/>
    <x v="292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237"/>
    <n v="1.7999999999999999E-2"/>
    <n v="1.7999999999999999E-2"/>
    <n v="0"/>
    <n v="0"/>
    <n v="1"/>
    <n v="0"/>
    <n v="0"/>
    <x v="0"/>
    <x v="0"/>
    <m/>
    <m/>
    <m/>
    <m/>
    <m/>
    <m/>
    <n v="1.8295200000000001E-2"/>
    <m/>
    <m/>
    <m/>
    <m/>
    <m/>
    <m/>
    <m/>
    <m/>
    <m/>
    <m/>
    <m/>
    <s v="561695"/>
    <s v="6230819"/>
    <n v="1.8295200000000001E-2"/>
    <n v="0"/>
    <n v="0"/>
  </r>
  <r>
    <n v="184"/>
    <x v="129"/>
    <s v=""/>
    <x v="293"/>
    <n v="2017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238"/>
    <n v="1.116E-2"/>
    <n v="1.116E-2"/>
    <n v="0"/>
    <n v="0"/>
    <n v="1"/>
    <n v="0"/>
    <n v="0"/>
    <x v="0"/>
    <x v="0"/>
    <m/>
    <m/>
    <m/>
    <m/>
    <m/>
    <m/>
    <n v="1.11276E-2"/>
    <m/>
    <m/>
    <m/>
    <m/>
    <m/>
    <m/>
    <m/>
    <m/>
    <m/>
    <m/>
    <m/>
    <s v="553150,19"/>
    <s v="6233872,97"/>
    <n v="1.11276E-2"/>
    <n v="0"/>
    <n v="0"/>
  </r>
  <r>
    <n v="184"/>
    <x v="129"/>
    <s v=""/>
    <x v="294"/>
    <n v="2017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238"/>
    <n v="1.116E-2"/>
    <n v="1.116E-2"/>
    <n v="0"/>
    <n v="0"/>
    <n v="1"/>
    <n v="0"/>
    <n v="0"/>
    <x v="0"/>
    <x v="0"/>
    <m/>
    <m/>
    <m/>
    <m/>
    <m/>
    <m/>
    <n v="1.11276E-2"/>
    <m/>
    <m/>
    <m/>
    <m/>
    <m/>
    <m/>
    <m/>
    <m/>
    <m/>
    <m/>
    <m/>
    <s v="553150,19"/>
    <s v="6233872,97"/>
    <n v="1.11276E-2"/>
    <n v="0"/>
    <n v="0"/>
  </r>
  <r>
    <n v="185"/>
    <x v="130"/>
    <s v=""/>
    <x v="295"/>
    <n v="2017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239"/>
    <n v="27.4176"/>
    <n v="25.928280000000001"/>
    <n v="0"/>
    <n v="0"/>
    <n v="1"/>
    <n v="0"/>
    <n v="0"/>
    <x v="0"/>
    <x v="0"/>
    <m/>
    <m/>
    <m/>
    <m/>
    <m/>
    <m/>
    <n v="26.469352799999999"/>
    <m/>
    <m/>
    <m/>
    <m/>
    <m/>
    <m/>
    <m/>
    <m/>
    <m/>
    <m/>
    <m/>
    <s v="546115,31"/>
    <s v="6262072,83"/>
    <n v="26.469352799999999"/>
    <n v="0"/>
    <n v="0"/>
  </r>
  <r>
    <n v="185"/>
    <x v="130"/>
    <s v=""/>
    <x v="296"/>
    <n v="2017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240"/>
    <n v="2.0808"/>
    <n v="1.96776"/>
    <n v="1.6297092"/>
    <n v="1.6297092"/>
    <n v="0.2676220805811011"/>
    <n v="0.73237791941889885"/>
    <n v="0"/>
    <x v="0"/>
    <x v="0"/>
    <m/>
    <m/>
    <m/>
    <m/>
    <m/>
    <m/>
    <n v="3.8875716000000002"/>
    <m/>
    <m/>
    <m/>
    <m/>
    <m/>
    <m/>
    <m/>
    <m/>
    <m/>
    <m/>
    <m/>
    <s v="546115,31"/>
    <s v="6262072,83"/>
    <n v="3.8875716000000002"/>
    <n v="0"/>
    <n v="0"/>
  </r>
  <r>
    <n v="185"/>
    <x v="131"/>
    <s v=""/>
    <x v="297"/>
    <n v="2017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241"/>
    <n v="8.01"/>
    <n v="8.01"/>
    <n v="0"/>
    <n v="0"/>
    <n v="1"/>
    <n v="0"/>
    <n v="0"/>
    <x v="0"/>
    <x v="0"/>
    <m/>
    <m/>
    <m/>
    <m/>
    <m/>
    <m/>
    <m/>
    <m/>
    <m/>
    <m/>
    <m/>
    <m/>
    <m/>
    <m/>
    <m/>
    <n v="8.01"/>
    <m/>
    <m/>
    <s v="546844,4"/>
    <s v="6262250,31"/>
    <n v="0"/>
    <n v="8.01"/>
    <n v="0"/>
  </r>
  <r>
    <n v="186"/>
    <x v="132"/>
    <s v=""/>
    <x v="298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42"/>
    <n v="8.1360000000000002E-2"/>
    <n v="8.1360000000000002E-2"/>
    <n v="6.2640000000000001E-2"/>
    <n v="6.2640000000000001E-2"/>
    <n v="0.17782114025839144"/>
    <n v="0.82217885974160854"/>
    <n v="0"/>
    <x v="0"/>
    <x v="0"/>
    <m/>
    <m/>
    <m/>
    <m/>
    <m/>
    <m/>
    <n v="0.22876920000000001"/>
    <m/>
    <m/>
    <m/>
    <m/>
    <m/>
    <m/>
    <m/>
    <m/>
    <m/>
    <m/>
    <m/>
    <s v="477910,22"/>
    <s v="6330241,34"/>
    <n v="0.22876920000000001"/>
    <n v="0"/>
    <n v="0"/>
  </r>
  <r>
    <n v="186"/>
    <x v="133"/>
    <s v=""/>
    <x v="302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243"/>
    <n v="0.3024"/>
    <n v="0.29520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0.33479999999999999"/>
    <s v="477910,22"/>
    <s v="6330241,34"/>
    <n v="0"/>
    <n v="0"/>
    <n v="0.33479999999999999"/>
  </r>
  <r>
    <n v="186"/>
    <x v="133"/>
    <s v=""/>
    <x v="303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244"/>
    <n v="86.535719999999998"/>
    <n v="86.535719999999998"/>
    <n v="0"/>
    <n v="0"/>
    <n v="1"/>
    <n v="0"/>
    <n v="0"/>
    <x v="0"/>
    <x v="0"/>
    <m/>
    <m/>
    <m/>
    <m/>
    <m/>
    <m/>
    <m/>
    <m/>
    <m/>
    <m/>
    <n v="76.376000000000005"/>
    <m/>
    <m/>
    <m/>
    <m/>
    <m/>
    <m/>
    <m/>
    <s v="477910,22"/>
    <s v="6330241,34"/>
    <n v="0"/>
    <n v="76.376000000000005"/>
    <n v="0"/>
  </r>
  <r>
    <n v="192"/>
    <x v="134"/>
    <s v=""/>
    <x v="304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245"/>
    <n v="5.3280000000000001E-2"/>
    <n v="5.3280000000000001E-2"/>
    <n v="3.7080000000000002E-2"/>
    <n v="3.7080000000000002E-2"/>
    <n v="0.19733859569588524"/>
    <n v="0.8026614043041147"/>
    <n v="0"/>
    <x v="0"/>
    <x v="0"/>
    <m/>
    <m/>
    <m/>
    <m/>
    <m/>
    <m/>
    <n v="0.13499639999999999"/>
    <m/>
    <m/>
    <m/>
    <m/>
    <m/>
    <m/>
    <m/>
    <m/>
    <m/>
    <m/>
    <m/>
    <s v="543911,6"/>
    <s v="6181147,96"/>
    <n v="0.13499639999999999"/>
    <n v="0"/>
    <n v="0"/>
  </r>
  <r>
    <n v="192"/>
    <x v="134"/>
    <s v=""/>
    <x v="305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246"/>
    <n v="126.25488"/>
    <n v="126.25488"/>
    <n v="0"/>
    <n v="0"/>
    <n v="1"/>
    <n v="0"/>
    <n v="0"/>
    <x v="0"/>
    <x v="0"/>
    <m/>
    <n v="0"/>
    <n v="0"/>
    <m/>
    <m/>
    <m/>
    <n v="119.00908800000001"/>
    <m/>
    <m/>
    <m/>
    <m/>
    <m/>
    <m/>
    <n v="0"/>
    <m/>
    <m/>
    <m/>
    <m/>
    <s v="543911,6"/>
    <s v="6181147,96"/>
    <n v="119.00908800000001"/>
    <n v="0"/>
    <n v="0"/>
  </r>
  <r>
    <n v="192"/>
    <x v="134"/>
    <s v=""/>
    <x v="306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247"/>
    <n v="7.2000000000000005E-4"/>
    <n v="7.2000000000000005E-4"/>
    <n v="0"/>
    <n v="0"/>
    <n v="1"/>
    <n v="0"/>
    <n v="0"/>
    <x v="0"/>
    <x v="0"/>
    <m/>
    <m/>
    <m/>
    <m/>
    <m/>
    <m/>
    <n v="3.3264000000000002E-3"/>
    <m/>
    <m/>
    <m/>
    <m/>
    <m/>
    <m/>
    <m/>
    <m/>
    <m/>
    <m/>
    <m/>
    <s v="543911,6"/>
    <s v="6181147,96"/>
    <n v="3.3264000000000002E-3"/>
    <n v="0"/>
    <n v="0"/>
  </r>
  <r>
    <n v="192"/>
    <x v="134"/>
    <s v=""/>
    <x v="307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248"/>
    <n v="0"/>
    <n v="0"/>
    <n v="0"/>
    <n v="0"/>
    <n v="1"/>
    <n v="0"/>
    <n v="0"/>
    <x v="0"/>
    <x v="0"/>
    <m/>
    <m/>
    <m/>
    <m/>
    <m/>
    <m/>
    <n v="6.8903999999999997E-3"/>
    <m/>
    <m/>
    <m/>
    <m/>
    <m/>
    <m/>
    <m/>
    <m/>
    <m/>
    <m/>
    <m/>
    <s v="543911,6"/>
    <s v="6181147,96"/>
    <n v="6.8903999999999997E-3"/>
    <n v="0"/>
    <n v="0"/>
  </r>
  <r>
    <n v="192"/>
    <x v="134"/>
    <s v=""/>
    <x v="308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249"/>
    <n v="0.76283999999999996"/>
    <n v="0.76283999999999996"/>
    <n v="0.61775999999999998"/>
    <n v="0.61775999999999998"/>
    <n v="0.24423303450612829"/>
    <n v="0.75576696549387168"/>
    <n v="0"/>
    <x v="0"/>
    <x v="0"/>
    <m/>
    <m/>
    <m/>
    <m/>
    <m/>
    <m/>
    <n v="1.5617052"/>
    <m/>
    <m/>
    <m/>
    <m/>
    <m/>
    <m/>
    <m/>
    <m/>
    <m/>
    <m/>
    <m/>
    <s v="543911,6"/>
    <s v="6181147,96"/>
    <n v="1.5617052"/>
    <n v="0"/>
    <n v="0"/>
  </r>
  <r>
    <n v="192"/>
    <x v="134"/>
    <s v=""/>
    <x v="309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250"/>
    <n v="0.45144000000000001"/>
    <n v="0.45144000000000001"/>
    <n v="0"/>
    <n v="0"/>
    <n v="1"/>
    <n v="0"/>
    <n v="0"/>
    <x v="0"/>
    <x v="0"/>
    <m/>
    <m/>
    <m/>
    <m/>
    <m/>
    <m/>
    <n v="0.43698599999999999"/>
    <m/>
    <m/>
    <m/>
    <m/>
    <m/>
    <m/>
    <m/>
    <m/>
    <m/>
    <m/>
    <m/>
    <s v="543911,6"/>
    <s v="6181147,96"/>
    <n v="0.43698599999999999"/>
    <n v="0"/>
    <n v="0"/>
  </r>
  <r>
    <n v="192"/>
    <x v="134"/>
    <s v=""/>
    <x v="310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251"/>
    <n v="0"/>
    <n v="0"/>
    <n v="0"/>
    <n v="0"/>
    <n v="1"/>
    <n v="0"/>
    <n v="0"/>
    <x v="0"/>
    <x v="0"/>
    <m/>
    <m/>
    <m/>
    <n v="1.2913200000000001E-4"/>
    <m/>
    <m/>
    <m/>
    <m/>
    <m/>
    <m/>
    <m/>
    <m/>
    <m/>
    <m/>
    <m/>
    <m/>
    <m/>
    <m/>
    <s v="543911,6"/>
    <s v="6181147,96"/>
    <n v="1.2913200000000001E-4"/>
    <n v="0"/>
    <n v="0"/>
  </r>
  <r>
    <n v="192"/>
    <x v="134"/>
    <s v=""/>
    <x v="311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252"/>
    <n v="12.0456"/>
    <n v="12.0456"/>
    <n v="0"/>
    <n v="0"/>
    <n v="1"/>
    <n v="0"/>
    <n v="0"/>
    <x v="0"/>
    <x v="0"/>
    <m/>
    <m/>
    <m/>
    <m/>
    <m/>
    <m/>
    <m/>
    <m/>
    <m/>
    <m/>
    <m/>
    <m/>
    <m/>
    <m/>
    <m/>
    <n v="12.0456"/>
    <m/>
    <m/>
    <s v="543911,6"/>
    <s v="6181147,96"/>
    <n v="0"/>
    <n v="12.0456"/>
    <n v="0"/>
  </r>
  <r>
    <n v="192"/>
    <x v="135"/>
    <s v=""/>
    <x v="312"/>
    <n v="2017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43188,63"/>
    <s v="6179612,62"/>
    <n v="0"/>
    <n v="0"/>
    <n v="0"/>
  </r>
  <r>
    <n v="192"/>
    <x v="136"/>
    <s v=""/>
    <x v="313"/>
    <n v="2017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253"/>
    <n v="0.12132"/>
    <n v="0.12132"/>
    <n v="0"/>
    <n v="0"/>
    <n v="1"/>
    <n v="0"/>
    <n v="0"/>
    <x v="0"/>
    <x v="0"/>
    <m/>
    <m/>
    <m/>
    <m/>
    <m/>
    <m/>
    <m/>
    <m/>
    <m/>
    <m/>
    <m/>
    <m/>
    <m/>
    <m/>
    <n v="0.1214496"/>
    <m/>
    <m/>
    <m/>
    <s v="543975,18"/>
    <s v="6180577,95"/>
    <n v="0"/>
    <n v="0.1214496"/>
    <n v="0"/>
  </r>
  <r>
    <n v="192"/>
    <x v="137"/>
    <s v=""/>
    <x v="314"/>
    <n v="2017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254"/>
    <n v="0.30168"/>
    <n v="0.30168"/>
    <n v="0"/>
    <n v="0"/>
    <n v="1"/>
    <n v="0"/>
    <n v="0"/>
    <x v="0"/>
    <x v="0"/>
    <m/>
    <m/>
    <m/>
    <m/>
    <m/>
    <m/>
    <m/>
    <m/>
    <m/>
    <m/>
    <m/>
    <m/>
    <m/>
    <m/>
    <n v="0.30168"/>
    <m/>
    <m/>
    <m/>
    <s v="543254,94"/>
    <s v="6179337,18"/>
    <n v="0"/>
    <n v="0.30168"/>
    <n v="0"/>
  </r>
  <r>
    <n v="192"/>
    <x v="138"/>
    <s v=""/>
    <x v="315"/>
    <n v="2017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255"/>
    <n v="8.2936800000000002"/>
    <n v="8.2936800000000002"/>
    <n v="0"/>
    <n v="0"/>
    <n v="1"/>
    <n v="0"/>
    <n v="0"/>
    <x v="0"/>
    <x v="0"/>
    <m/>
    <m/>
    <m/>
    <m/>
    <m/>
    <m/>
    <m/>
    <m/>
    <m/>
    <m/>
    <m/>
    <m/>
    <n v="8.9127500000000008"/>
    <m/>
    <m/>
    <m/>
    <m/>
    <m/>
    <s v="543866,32"/>
    <s v="6179715,69"/>
    <n v="0"/>
    <n v="8.9127500000000008"/>
    <n v="0"/>
  </r>
  <r>
    <n v="194"/>
    <x v="139"/>
    <s v=""/>
    <x v="316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0444"/>
    <s v="6172323"/>
    <n v="0"/>
    <n v="0"/>
    <n v="0"/>
  </r>
  <r>
    <n v="194"/>
    <x v="139"/>
    <s v=""/>
    <x v="317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256"/>
    <n v="1.52199"/>
    <n v="1.52199"/>
    <n v="0"/>
    <n v="0"/>
    <n v="1"/>
    <n v="0"/>
    <n v="0"/>
    <x v="0"/>
    <x v="0"/>
    <m/>
    <m/>
    <m/>
    <m/>
    <m/>
    <m/>
    <n v="1.5219864000000001"/>
    <m/>
    <m/>
    <m/>
    <m/>
    <m/>
    <m/>
    <m/>
    <m/>
    <m/>
    <m/>
    <m/>
    <s v="500444"/>
    <s v="6172323"/>
    <n v="1.5219864000000001"/>
    <n v="0"/>
    <n v="0"/>
  </r>
  <r>
    <n v="194"/>
    <x v="139"/>
    <s v=""/>
    <x v="318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257"/>
    <n v="7.0239599999999998"/>
    <n v="7.0239599999999998"/>
    <n v="0"/>
    <n v="0"/>
    <n v="1"/>
    <n v="0"/>
    <n v="0"/>
    <x v="0"/>
    <x v="0"/>
    <m/>
    <m/>
    <m/>
    <m/>
    <m/>
    <m/>
    <m/>
    <m/>
    <m/>
    <m/>
    <m/>
    <m/>
    <m/>
    <m/>
    <m/>
    <n v="7.0239599999999998"/>
    <m/>
    <m/>
    <s v="500444"/>
    <s v="6172323"/>
    <n v="0"/>
    <n v="7.0239599999999998"/>
    <n v="0"/>
  </r>
  <r>
    <n v="194"/>
    <x v="139"/>
    <s v=""/>
    <x v="319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258"/>
    <n v="26.9694"/>
    <n v="26.9694"/>
    <n v="0"/>
    <n v="0"/>
    <n v="1"/>
    <n v="0"/>
    <n v="0"/>
    <x v="0"/>
    <x v="0"/>
    <m/>
    <m/>
    <m/>
    <m/>
    <m/>
    <m/>
    <m/>
    <m/>
    <m/>
    <m/>
    <m/>
    <m/>
    <n v="26.969723999999999"/>
    <m/>
    <m/>
    <m/>
    <m/>
    <m/>
    <s v="500444"/>
    <s v="6172323"/>
    <n v="0"/>
    <n v="26.969723999999999"/>
    <n v="0"/>
  </r>
  <r>
    <n v="200"/>
    <x v="140"/>
    <s v=""/>
    <x v="320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259"/>
    <n v="0.25125999999999998"/>
    <n v="0.25125999999999998"/>
    <n v="0"/>
    <n v="0"/>
    <n v="1"/>
    <n v="0"/>
    <n v="0"/>
    <x v="0"/>
    <x v="0"/>
    <m/>
    <m/>
    <m/>
    <n v="0.28624259999999996"/>
    <m/>
    <m/>
    <n v="0"/>
    <m/>
    <m/>
    <m/>
    <m/>
    <m/>
    <m/>
    <m/>
    <m/>
    <m/>
    <m/>
    <m/>
    <s v="496237,09"/>
    <s v="6222334,57"/>
    <n v="0.28624259999999996"/>
    <n v="0"/>
    <n v="0"/>
  </r>
  <r>
    <n v="200"/>
    <x v="140"/>
    <s v=""/>
    <x v="321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260"/>
    <n v="0.50251999999999997"/>
    <n v="0.50251999999999997"/>
    <n v="0"/>
    <n v="0"/>
    <n v="1"/>
    <n v="0"/>
    <n v="0"/>
    <x v="0"/>
    <x v="0"/>
    <m/>
    <m/>
    <m/>
    <n v="0.57248519999999992"/>
    <m/>
    <m/>
    <m/>
    <m/>
    <m/>
    <m/>
    <m/>
    <m/>
    <m/>
    <m/>
    <m/>
    <m/>
    <m/>
    <m/>
    <s v="496237,09"/>
    <s v="6222334,57"/>
    <n v="0.57248519999999992"/>
    <n v="0"/>
    <n v="0"/>
  </r>
  <r>
    <n v="200"/>
    <x v="140"/>
    <s v=""/>
    <x v="322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261"/>
    <n v="15.863"/>
    <n v="15.863"/>
    <n v="0"/>
    <n v="0"/>
    <n v="1"/>
    <n v="0"/>
    <n v="0"/>
    <x v="0"/>
    <x v="0"/>
    <m/>
    <m/>
    <m/>
    <m/>
    <m/>
    <m/>
    <n v="15.551712"/>
    <m/>
    <m/>
    <m/>
    <m/>
    <m/>
    <m/>
    <m/>
    <m/>
    <m/>
    <m/>
    <m/>
    <s v="496237,09"/>
    <s v="6222334,57"/>
    <n v="15.551712"/>
    <n v="0"/>
    <n v="0"/>
  </r>
  <r>
    <n v="200"/>
    <x v="140"/>
    <s v=""/>
    <x v="323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262"/>
    <n v="24.558"/>
    <n v="24.558"/>
    <n v="0"/>
    <n v="0"/>
    <n v="1"/>
    <n v="0"/>
    <n v="0"/>
    <x v="0"/>
    <x v="0"/>
    <m/>
    <m/>
    <m/>
    <m/>
    <m/>
    <m/>
    <n v="22.951130399999997"/>
    <m/>
    <m/>
    <m/>
    <m/>
    <m/>
    <m/>
    <m/>
    <m/>
    <m/>
    <m/>
    <m/>
    <s v="496237,09"/>
    <s v="6222334,57"/>
    <n v="22.951130399999997"/>
    <n v="0"/>
    <n v="0"/>
  </r>
  <r>
    <n v="200"/>
    <x v="141"/>
    <s v=""/>
    <x v="324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263"/>
    <n v="4.1040000000000001"/>
    <n v="4.1040000000000001"/>
    <n v="0"/>
    <n v="0"/>
    <n v="1"/>
    <n v="0"/>
    <n v="0"/>
    <x v="0"/>
    <x v="0"/>
    <m/>
    <m/>
    <m/>
    <m/>
    <m/>
    <m/>
    <n v="4.3196472000000004"/>
    <m/>
    <m/>
    <m/>
    <m/>
    <m/>
    <m/>
    <m/>
    <m/>
    <m/>
    <m/>
    <m/>
    <s v="499473,46"/>
    <s v="6222289,28"/>
    <n v="4.3196472000000004"/>
    <n v="0"/>
    <n v="0"/>
  </r>
  <r>
    <n v="200"/>
    <x v="141"/>
    <s v=""/>
    <x v="325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264"/>
    <n v="3.0590000000000002"/>
    <n v="3.0590000000000002"/>
    <n v="0"/>
    <n v="0"/>
    <n v="1"/>
    <n v="0"/>
    <n v="0"/>
    <x v="0"/>
    <x v="0"/>
    <m/>
    <m/>
    <m/>
    <n v="0"/>
    <m/>
    <m/>
    <n v="3.1868099999999999"/>
    <m/>
    <m/>
    <m/>
    <m/>
    <m/>
    <m/>
    <m/>
    <m/>
    <m/>
    <m/>
    <m/>
    <s v="499473,46"/>
    <s v="6222289,28"/>
    <n v="3.1868099999999999"/>
    <n v="0"/>
    <n v="0"/>
  </r>
  <r>
    <n v="200"/>
    <x v="141"/>
    <s v=""/>
    <x v="326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265"/>
    <n v="38.872"/>
    <n v="38.872"/>
    <n v="0"/>
    <n v="0"/>
    <n v="1"/>
    <n v="0"/>
    <n v="0"/>
    <x v="0"/>
    <x v="0"/>
    <m/>
    <m/>
    <m/>
    <m/>
    <m/>
    <m/>
    <n v="37.739869200000001"/>
    <m/>
    <m/>
    <m/>
    <m/>
    <m/>
    <m/>
    <m/>
    <m/>
    <m/>
    <m/>
    <m/>
    <s v="499473,46"/>
    <s v="6222289,28"/>
    <n v="37.739869200000001"/>
    <n v="0"/>
    <n v="0"/>
  </r>
  <r>
    <n v="200"/>
    <x v="141"/>
    <s v=""/>
    <x v="327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266"/>
    <n v="45.966999999999999"/>
    <n v="45.966999999999999"/>
    <n v="0"/>
    <n v="0"/>
    <n v="1"/>
    <n v="0"/>
    <n v="0"/>
    <x v="0"/>
    <x v="0"/>
    <m/>
    <m/>
    <m/>
    <m/>
    <m/>
    <m/>
    <n v="44.199341999999994"/>
    <m/>
    <m/>
    <m/>
    <m/>
    <m/>
    <m/>
    <m/>
    <m/>
    <m/>
    <m/>
    <m/>
    <s v="499473,46"/>
    <s v="6222289,28"/>
    <n v="44.199341999999994"/>
    <n v="0"/>
    <n v="0"/>
  </r>
  <r>
    <n v="200"/>
    <x v="142"/>
    <s v=""/>
    <x v="328"/>
    <n v="2017"/>
    <n v="25809807"/>
    <x v="64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267"/>
    <n v="2.2064300000000001"/>
    <n v="2.2064300000000001"/>
    <n v="0"/>
    <n v="0"/>
    <n v="1"/>
    <n v="0"/>
    <n v="0"/>
    <x v="0"/>
    <x v="0"/>
    <m/>
    <m/>
    <m/>
    <n v="2.5073129999999999"/>
    <m/>
    <m/>
    <m/>
    <m/>
    <m/>
    <m/>
    <m/>
    <m/>
    <m/>
    <m/>
    <m/>
    <m/>
    <m/>
    <m/>
    <s v="498781,31"/>
    <s v="6217901,17"/>
    <n v="2.5073129999999999"/>
    <n v="0"/>
    <n v="0"/>
  </r>
  <r>
    <n v="200"/>
    <x v="143"/>
    <s v=""/>
    <x v="329"/>
    <n v="2017"/>
    <n v="25809807"/>
    <x v="64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268"/>
    <n v="9.8634199999999996"/>
    <n v="9.8634199999999996"/>
    <n v="0"/>
    <n v="0"/>
    <n v="1"/>
    <n v="0"/>
    <n v="0"/>
    <x v="0"/>
    <x v="0"/>
    <m/>
    <m/>
    <m/>
    <n v="8.6999999999999994E-2"/>
    <m/>
    <m/>
    <m/>
    <m/>
    <m/>
    <m/>
    <m/>
    <m/>
    <n v="10.4069"/>
    <m/>
    <m/>
    <m/>
    <m/>
    <m/>
    <s v="490756,18"/>
    <s v="6230277,63"/>
    <n v="8.6999999999999994E-2"/>
    <n v="10.4069"/>
    <n v="0"/>
  </r>
  <r>
    <n v="200"/>
    <x v="144"/>
    <s v=""/>
    <x v="330"/>
    <n v="2017"/>
    <n v="25809807"/>
    <x v="64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269"/>
    <n v="8.6255100000000002"/>
    <n v="8.6255100000000002"/>
    <n v="0"/>
    <n v="0"/>
    <n v="1"/>
    <n v="0"/>
    <n v="0"/>
    <x v="0"/>
    <x v="0"/>
    <m/>
    <m/>
    <m/>
    <n v="7.1739999999999998E-2"/>
    <m/>
    <m/>
    <m/>
    <m/>
    <m/>
    <m/>
    <m/>
    <m/>
    <n v="9.2029999999999994"/>
    <m/>
    <m/>
    <m/>
    <m/>
    <m/>
    <s v="500163"/>
    <s v="6235997"/>
    <n v="7.1739999999999998E-2"/>
    <n v="9.2029999999999994"/>
    <n v="0"/>
  </r>
  <r>
    <n v="200"/>
    <x v="145"/>
    <s v=""/>
    <x v="331"/>
    <n v="2017"/>
    <n v="25809807"/>
    <x v="64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270"/>
    <n v="11.631399999999999"/>
    <n v="11.631399999999999"/>
    <n v="0"/>
    <n v="0"/>
    <n v="1"/>
    <n v="0"/>
    <n v="0"/>
    <x v="0"/>
    <x v="0"/>
    <m/>
    <m/>
    <m/>
    <n v="3.5869999999999999E-2"/>
    <m/>
    <m/>
    <m/>
    <m/>
    <m/>
    <m/>
    <m/>
    <m/>
    <n v="12.471"/>
    <m/>
    <m/>
    <m/>
    <m/>
    <m/>
    <s v="506887,86"/>
    <s v="6207250,94"/>
    <n v="3.5869999999999999E-2"/>
    <n v="12.471"/>
    <n v="0"/>
  </r>
  <r>
    <n v="200"/>
    <x v="146"/>
    <s v=""/>
    <x v="332"/>
    <n v="2017"/>
    <n v="25809807"/>
    <x v="64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271"/>
    <n v="7.9379200000000001"/>
    <n v="7.9379200000000001"/>
    <n v="0"/>
    <n v="0"/>
    <n v="1"/>
    <n v="0"/>
    <n v="0"/>
    <x v="0"/>
    <x v="0"/>
    <m/>
    <m/>
    <m/>
    <n v="0.71739999999999993"/>
    <m/>
    <m/>
    <m/>
    <m/>
    <m/>
    <m/>
    <n v="7.8179999999999996"/>
    <m/>
    <m/>
    <m/>
    <m/>
    <m/>
    <m/>
    <m/>
    <s v="499790,36"/>
    <s v="6213188,12"/>
    <n v="0.71739999999999993"/>
    <n v="7.8179999999999996"/>
    <n v="0"/>
  </r>
  <r>
    <n v="200"/>
    <x v="147"/>
    <s v=""/>
    <x v="333"/>
    <n v="2017"/>
    <n v="25809807"/>
    <x v="64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272"/>
    <n v="15.5357"/>
    <n v="15.5357"/>
    <n v="0"/>
    <n v="0"/>
    <n v="1"/>
    <n v="0"/>
    <n v="0"/>
    <x v="0"/>
    <x v="0"/>
    <m/>
    <m/>
    <m/>
    <n v="0"/>
    <m/>
    <m/>
    <m/>
    <m/>
    <m/>
    <m/>
    <m/>
    <m/>
    <n v="16.704999999999998"/>
    <m/>
    <m/>
    <m/>
    <m/>
    <m/>
    <s v="505506"/>
    <s v="6214064"/>
    <n v="0"/>
    <n v="16.704999999999998"/>
    <n v="0"/>
  </r>
  <r>
    <n v="200"/>
    <x v="147"/>
    <s v=""/>
    <x v="334"/>
    <n v="2017"/>
    <n v="25809807"/>
    <x v="64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273"/>
    <n v="3.4036559999999998"/>
    <n v="3.4036559999999998"/>
    <n v="0"/>
    <n v="0"/>
    <n v="1"/>
    <n v="0"/>
    <n v="0"/>
    <x v="0"/>
    <x v="0"/>
    <m/>
    <m/>
    <m/>
    <m/>
    <m/>
    <m/>
    <m/>
    <m/>
    <m/>
    <m/>
    <m/>
    <m/>
    <m/>
    <m/>
    <m/>
    <n v="3.4395479999999998"/>
    <m/>
    <m/>
    <s v="505506"/>
    <s v="6214064"/>
    <n v="0"/>
    <n v="3.4395479999999998"/>
    <n v="0"/>
  </r>
  <r>
    <n v="200"/>
    <x v="148"/>
    <s v=""/>
    <x v="335"/>
    <n v="2017"/>
    <n v="25809807"/>
    <x v="64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274"/>
    <n v="0.21465000000000001"/>
    <n v="0.21465000000000001"/>
    <n v="0"/>
    <n v="0"/>
    <n v="1"/>
    <n v="0"/>
    <n v="0"/>
    <x v="0"/>
    <x v="0"/>
    <m/>
    <m/>
    <m/>
    <n v="0.24391599999999999"/>
    <m/>
    <m/>
    <m/>
    <m/>
    <m/>
    <m/>
    <m/>
    <m/>
    <m/>
    <m/>
    <m/>
    <m/>
    <m/>
    <m/>
    <s v="503867,59"/>
    <s v="6220846,37"/>
    <n v="0.24391599999999999"/>
    <n v="0"/>
    <n v="0"/>
  </r>
  <r>
    <n v="200"/>
    <x v="149"/>
    <s v=""/>
    <x v="336"/>
    <n v="2017"/>
    <n v="25809807"/>
    <x v="64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275"/>
    <n v="0.12626200000000001"/>
    <n v="0.12626200000000001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491936,13"/>
    <s v="6241456,61"/>
    <n v="0.14348"/>
    <n v="0"/>
    <n v="0"/>
  </r>
  <r>
    <n v="200"/>
    <x v="149"/>
    <s v=""/>
    <x v="337"/>
    <n v="2017"/>
    <n v="25809807"/>
    <x v="64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276"/>
    <n v="14.4"/>
    <n v="14.4"/>
    <n v="0"/>
    <n v="0"/>
    <n v="1"/>
    <n v="0"/>
    <n v="0"/>
    <x v="0"/>
    <x v="0"/>
    <m/>
    <m/>
    <m/>
    <m/>
    <m/>
    <m/>
    <m/>
    <m/>
    <m/>
    <m/>
    <m/>
    <m/>
    <n v="15.4839"/>
    <m/>
    <m/>
    <m/>
    <m/>
    <m/>
    <s v="491936,13"/>
    <s v="6241456,61"/>
    <n v="0"/>
    <n v="15.4839"/>
    <n v="0"/>
  </r>
  <r>
    <n v="200"/>
    <x v="150"/>
    <s v=""/>
    <x v="338"/>
    <n v="2017"/>
    <n v="25809807"/>
    <x v="64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277"/>
    <n v="6.7846900000000003"/>
    <n v="6.7846900000000003"/>
    <n v="0"/>
    <n v="0"/>
    <n v="1"/>
    <n v="0"/>
    <n v="0"/>
    <x v="0"/>
    <x v="0"/>
    <m/>
    <m/>
    <m/>
    <n v="3.5869999999999999E-2"/>
    <m/>
    <m/>
    <m/>
    <m/>
    <m/>
    <m/>
    <m/>
    <m/>
    <n v="7.6740000000000004"/>
    <m/>
    <m/>
    <m/>
    <m/>
    <m/>
    <s v="488176"/>
    <s v="6219240"/>
    <n v="3.5869999999999999E-2"/>
    <n v="7.6740000000000004"/>
    <n v="0"/>
  </r>
  <r>
    <n v="200"/>
    <x v="151"/>
    <s v=""/>
    <x v="339"/>
    <n v="2017"/>
    <n v="25809807"/>
    <x v="64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278"/>
    <n v="0.59753800000000001"/>
    <n v="0.59753800000000001"/>
    <n v="0"/>
    <n v="0"/>
    <n v="1"/>
    <n v="0"/>
    <n v="0"/>
    <x v="0"/>
    <x v="0"/>
    <m/>
    <m/>
    <m/>
    <n v="0.67901909999999999"/>
    <m/>
    <m/>
    <m/>
    <m/>
    <m/>
    <m/>
    <m/>
    <m/>
    <m/>
    <m/>
    <m/>
    <m/>
    <m/>
    <m/>
    <s v="503231,66"/>
    <s v="6222398,41"/>
    <n v="0.67901909999999999"/>
    <n v="0"/>
    <n v="0"/>
  </r>
  <r>
    <n v="200"/>
    <x v="152"/>
    <s v=""/>
    <x v="340"/>
    <n v="2017"/>
    <n v="25809807"/>
    <x v="64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79"/>
    <n v="8.3889200000000006"/>
    <n v="8.3889200000000006"/>
    <n v="0"/>
    <n v="0"/>
    <n v="1"/>
    <n v="0"/>
    <n v="0"/>
    <x v="0"/>
    <x v="0"/>
    <m/>
    <m/>
    <m/>
    <n v="9.2185900000000007"/>
    <m/>
    <m/>
    <m/>
    <m/>
    <m/>
    <m/>
    <m/>
    <m/>
    <m/>
    <m/>
    <m/>
    <m/>
    <m/>
    <m/>
    <s v="493428,66"/>
    <s v="6220829,67"/>
    <n v="9.2185900000000007"/>
    <n v="0"/>
    <n v="0"/>
  </r>
  <r>
    <n v="200"/>
    <x v="153"/>
    <s v=""/>
    <x v="341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3"/>
    <s v=""/>
    <x v="342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3"/>
    <s v=""/>
    <x v="343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4"/>
    <s v=""/>
    <x v="344"/>
    <n v="2017"/>
    <n v="25809807"/>
    <x v="64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7"/>
    <n v="25809807"/>
    <x v="64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80"/>
    <n v="0.13383400000000001"/>
    <n v="0.13383400000000001"/>
    <n v="0"/>
    <n v="0"/>
    <n v="1"/>
    <n v="0"/>
    <n v="0"/>
    <x v="0"/>
    <x v="0"/>
    <m/>
    <m/>
    <m/>
    <n v="0.147067"/>
    <m/>
    <m/>
    <m/>
    <m/>
    <m/>
    <m/>
    <m/>
    <m/>
    <m/>
    <m/>
    <m/>
    <m/>
    <m/>
    <m/>
    <s v="505202"/>
    <s v="6232012"/>
    <n v="0.147067"/>
    <n v="0"/>
    <n v="0"/>
  </r>
  <r>
    <n v="200"/>
    <x v="156"/>
    <s v=""/>
    <x v="346"/>
    <n v="2017"/>
    <n v="25809807"/>
    <x v="64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281"/>
    <n v="18.4483"/>
    <n v="18.4483"/>
    <n v="0"/>
    <n v="0"/>
    <n v="1"/>
    <n v="0"/>
    <n v="0"/>
    <x v="0"/>
    <x v="0"/>
    <m/>
    <m/>
    <m/>
    <m/>
    <m/>
    <m/>
    <n v="17.911000000000001"/>
    <m/>
    <m/>
    <m/>
    <m/>
    <m/>
    <m/>
    <m/>
    <m/>
    <m/>
    <m/>
    <m/>
    <s v="505892"/>
    <s v="6220959"/>
    <n v="17.911000000000001"/>
    <n v="0"/>
    <n v="0"/>
  </r>
  <r>
    <n v="202"/>
    <x v="157"/>
    <s v=""/>
    <x v="347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282"/>
    <n v="41.014800000000001"/>
    <n v="40.442399999999999"/>
    <n v="32.58"/>
    <n v="32.227200000000003"/>
    <n v="0.26907933818339019"/>
    <n v="0.73092066181660975"/>
    <n v="0"/>
    <x v="0"/>
    <x v="0"/>
    <m/>
    <m/>
    <m/>
    <m/>
    <m/>
    <m/>
    <n v="76.213209599999999"/>
    <m/>
    <m/>
    <m/>
    <m/>
    <m/>
    <m/>
    <m/>
    <m/>
    <m/>
    <m/>
    <m/>
    <s v="569415,06"/>
    <s v="6336602,02"/>
    <n v="76.213209599999999"/>
    <n v="0"/>
    <n v="0"/>
  </r>
  <r>
    <n v="202"/>
    <x v="157"/>
    <s v=""/>
    <x v="348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283"/>
    <n v="16.9056"/>
    <n v="16.671600000000002"/>
    <n v="0"/>
    <n v="0"/>
    <n v="1"/>
    <n v="0"/>
    <n v="0"/>
    <x v="0"/>
    <x v="0"/>
    <m/>
    <m/>
    <m/>
    <m/>
    <m/>
    <m/>
    <n v="16.542306"/>
    <m/>
    <m/>
    <m/>
    <m/>
    <m/>
    <m/>
    <m/>
    <m/>
    <m/>
    <m/>
    <m/>
    <s v="569415,06"/>
    <s v="6336602,02"/>
    <n v="16.542306"/>
    <n v="0"/>
    <n v="0"/>
  </r>
  <r>
    <n v="202"/>
    <x v="157"/>
    <s v=""/>
    <x v="349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284"/>
    <n v="39.873600000000003"/>
    <n v="39.315600000000003"/>
    <n v="32.162399999999998"/>
    <n v="31.813199999999998"/>
    <n v="0.26907479375548249"/>
    <n v="0.73092520624451751"/>
    <n v="0"/>
    <x v="0"/>
    <x v="0"/>
    <m/>
    <m/>
    <m/>
    <m/>
    <m/>
    <m/>
    <n v="74.093896799999996"/>
    <m/>
    <m/>
    <m/>
    <m/>
    <m/>
    <m/>
    <m/>
    <m/>
    <m/>
    <m/>
    <m/>
    <s v="569415,06"/>
    <s v="6336602,02"/>
    <n v="74.093896799999996"/>
    <n v="0"/>
    <n v="0"/>
  </r>
  <r>
    <n v="202"/>
    <x v="157"/>
    <s v=""/>
    <x v="351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285"/>
    <n v="17.161200000000001"/>
    <n v="16.9236"/>
    <n v="0"/>
    <n v="0"/>
    <n v="1"/>
    <n v="0"/>
    <n v="0"/>
    <x v="0"/>
    <x v="0"/>
    <m/>
    <m/>
    <m/>
    <m/>
    <m/>
    <m/>
    <m/>
    <m/>
    <m/>
    <m/>
    <m/>
    <m/>
    <m/>
    <m/>
    <m/>
    <m/>
    <m/>
    <n v="17.161200000000001"/>
    <s v="569415,06"/>
    <s v="6336602,02"/>
    <n v="0"/>
    <n v="0"/>
    <n v="17.161200000000001"/>
  </r>
  <r>
    <n v="202"/>
    <x v="158"/>
    <s v=""/>
    <x v="352"/>
    <n v="2017"/>
    <n v="34681228"/>
    <x v="6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286"/>
    <n v="1.6992"/>
    <n v="1.3176000000000001"/>
    <n v="1.3680000000000001"/>
    <n v="1.3644000000000001"/>
    <n v="0.25694374129684733"/>
    <n v="0.74305625870315262"/>
    <n v="0"/>
    <x v="0"/>
    <x v="0"/>
    <m/>
    <m/>
    <m/>
    <m/>
    <m/>
    <m/>
    <n v="3.3065604"/>
    <m/>
    <m/>
    <m/>
    <m/>
    <m/>
    <m/>
    <m/>
    <m/>
    <m/>
    <m/>
    <m/>
    <s v="569611,13"/>
    <s v="6341175,4"/>
    <n v="3.3065604"/>
    <n v="0"/>
    <n v="0"/>
  </r>
  <r>
    <n v="202"/>
    <x v="158"/>
    <s v=""/>
    <x v="353"/>
    <n v="2017"/>
    <n v="34681228"/>
    <x v="6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287"/>
    <n v="0.20880000000000001"/>
    <n v="0.16200000000000001"/>
    <n v="0"/>
    <n v="0"/>
    <n v="1"/>
    <n v="0"/>
    <n v="0"/>
    <x v="0"/>
    <x v="0"/>
    <m/>
    <m/>
    <m/>
    <m/>
    <m/>
    <m/>
    <n v="0.22869"/>
    <m/>
    <m/>
    <m/>
    <m/>
    <m/>
    <m/>
    <m/>
    <m/>
    <m/>
    <m/>
    <m/>
    <s v="569611,13"/>
    <s v="6341175,4"/>
    <n v="0.22869"/>
    <n v="0"/>
    <n v="0"/>
  </r>
  <r>
    <n v="202"/>
    <x v="159"/>
    <s v=""/>
    <x v="354"/>
    <n v="2017"/>
    <n v="34681228"/>
    <x v="6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288"/>
    <n v="25.858799999999999"/>
    <n v="25.858799999999999"/>
    <n v="0"/>
    <n v="0"/>
    <n v="1"/>
    <n v="0"/>
    <n v="0"/>
    <x v="0"/>
    <x v="0"/>
    <m/>
    <m/>
    <m/>
    <m/>
    <m/>
    <m/>
    <m/>
    <m/>
    <m/>
    <n v="28.565000000000001"/>
    <m/>
    <m/>
    <m/>
    <m/>
    <m/>
    <m/>
    <m/>
    <m/>
    <s v="569642"/>
    <s v="6337732,99"/>
    <n v="0"/>
    <n v="28.565000000000001"/>
    <n v="0"/>
  </r>
  <r>
    <n v="202"/>
    <x v="159"/>
    <s v=""/>
    <x v="355"/>
    <n v="2017"/>
    <n v="34681228"/>
    <x v="6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289"/>
    <n v="32.889600000000002"/>
    <n v="32.889600000000002"/>
    <n v="0"/>
    <n v="0"/>
    <n v="1"/>
    <n v="0"/>
    <n v="0"/>
    <x v="0"/>
    <x v="0"/>
    <m/>
    <m/>
    <m/>
    <m/>
    <m/>
    <m/>
    <m/>
    <m/>
    <m/>
    <m/>
    <m/>
    <m/>
    <m/>
    <m/>
    <m/>
    <n v="32.889600000000002"/>
    <m/>
    <m/>
    <s v="569642"/>
    <s v="6337732,99"/>
    <n v="0"/>
    <n v="32.889600000000002"/>
    <n v="0"/>
  </r>
  <r>
    <n v="203"/>
    <x v="160"/>
    <s v=""/>
    <x v="356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290"/>
    <n v="68.734800000000007"/>
    <n v="68.511600000000001"/>
    <n v="7.4177999999999997"/>
    <n v="7.4177999999999997"/>
    <n v="0.39526383585591396"/>
    <n v="0.60473616414408604"/>
    <n v="0"/>
    <x v="0"/>
    <x v="0"/>
    <m/>
    <m/>
    <m/>
    <m/>
    <m/>
    <m/>
    <m/>
    <m/>
    <m/>
    <m/>
    <n v="86.947999999999993"/>
    <m/>
    <m/>
    <m/>
    <m/>
    <m/>
    <m/>
    <m/>
    <s v="520151"/>
    <s v="6098103"/>
    <n v="0"/>
    <n v="86.947999999999993"/>
    <n v="0"/>
  </r>
  <r>
    <n v="203"/>
    <x v="160"/>
    <s v=""/>
    <x v="357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291"/>
    <n v="3.5495999999999999"/>
    <n v="3.5495999999999999"/>
    <n v="0"/>
    <n v="0"/>
    <n v="1"/>
    <n v="0"/>
    <n v="0"/>
    <x v="0"/>
    <x v="0"/>
    <m/>
    <m/>
    <m/>
    <m/>
    <m/>
    <m/>
    <m/>
    <m/>
    <m/>
    <m/>
    <n v="4.1760000000000002"/>
    <m/>
    <m/>
    <m/>
    <m/>
    <m/>
    <m/>
    <m/>
    <s v="520151"/>
    <s v="6098103"/>
    <n v="0"/>
    <n v="4.1760000000000002"/>
    <n v="0"/>
  </r>
  <r>
    <n v="203"/>
    <x v="160"/>
    <s v=""/>
    <x v="358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292"/>
    <n v="9.7199999999999995E-3"/>
    <n v="9.7199999999999995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0151"/>
    <s v="6098103"/>
    <n v="1.0761E-2"/>
    <n v="0"/>
    <n v="0"/>
  </r>
  <r>
    <n v="204"/>
    <x v="161"/>
    <s v=""/>
    <x v="359"/>
    <n v="2017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293"/>
    <n v="2.0232E-2"/>
    <n v="1.9835999999999999E-2"/>
    <n v="0"/>
    <n v="0"/>
    <n v="1"/>
    <n v="0"/>
    <n v="0"/>
    <x v="0"/>
    <x v="0"/>
    <m/>
    <m/>
    <m/>
    <m/>
    <m/>
    <m/>
    <n v="1.9285199999999999E-2"/>
    <m/>
    <m/>
    <m/>
    <m/>
    <m/>
    <m/>
    <m/>
    <m/>
    <m/>
    <m/>
    <m/>
    <s v="558710,86"/>
    <s v="6369134,67"/>
    <n v="1.9285199999999999E-2"/>
    <n v="0"/>
    <n v="0"/>
  </r>
  <r>
    <n v="204"/>
    <x v="162"/>
    <s v=""/>
    <x v="360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294"/>
    <n v="95.893199999999993"/>
    <n v="93.495599999999996"/>
    <n v="0"/>
    <n v="0"/>
    <n v="1"/>
    <n v="0"/>
    <n v="0"/>
    <x v="0"/>
    <x v="0"/>
    <m/>
    <m/>
    <m/>
    <m/>
    <m/>
    <m/>
    <m/>
    <m/>
    <m/>
    <m/>
    <m/>
    <m/>
    <n v="96.809527500000002"/>
    <m/>
    <m/>
    <m/>
    <m/>
    <m/>
    <s v="561912,03"/>
    <s v="6368388,9"/>
    <n v="0"/>
    <n v="96.809527500000002"/>
    <n v="0"/>
  </r>
  <r>
    <n v="204"/>
    <x v="162"/>
    <s v=""/>
    <x v="361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295"/>
    <n v="0.46439999999999998"/>
    <n v="0.45288"/>
    <n v="0.29520000000000002"/>
    <n v="0.23436000000000001"/>
    <n v="0.18120573452938482"/>
    <n v="0.81879426547061518"/>
    <n v="0"/>
    <x v="0"/>
    <x v="0"/>
    <m/>
    <m/>
    <m/>
    <m/>
    <m/>
    <m/>
    <n v="1.2814164000000001"/>
    <m/>
    <m/>
    <m/>
    <m/>
    <m/>
    <m/>
    <m/>
    <m/>
    <m/>
    <m/>
    <m/>
    <s v="561912,03"/>
    <s v="6368388,9"/>
    <n v="1.2814164000000001"/>
    <n v="0"/>
    <n v="0"/>
  </r>
  <r>
    <n v="204"/>
    <x v="162"/>
    <s v=""/>
    <x v="362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61912,03"/>
    <s v="6368388,9"/>
    <n v="1.7935000000000002E-3"/>
    <n v="0"/>
    <n v="0"/>
  </r>
  <r>
    <n v="204"/>
    <x v="162"/>
    <s v=""/>
    <x v="363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296"/>
    <n v="272.23559999999998"/>
    <n v="265.4298"/>
    <n v="0"/>
    <n v="0"/>
    <n v="1"/>
    <n v="0"/>
    <n v="0"/>
    <x v="0"/>
    <x v="0"/>
    <m/>
    <m/>
    <m/>
    <m/>
    <m/>
    <m/>
    <m/>
    <m/>
    <m/>
    <n v="0"/>
    <n v="278.49443770400001"/>
    <n v="0"/>
    <n v="0"/>
    <m/>
    <m/>
    <m/>
    <m/>
    <m/>
    <s v="561912,03"/>
    <s v="6368388,9"/>
    <n v="0"/>
    <n v="278.49443770400001"/>
    <n v="0"/>
  </r>
  <r>
    <n v="204"/>
    <x v="162"/>
    <s v=""/>
    <x v="364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61912,03"/>
    <s v="6368388,9"/>
    <n v="3.5870000000000003E-3"/>
    <n v="0"/>
    <n v="0"/>
  </r>
  <r>
    <n v="204"/>
    <x v="163"/>
    <s v=""/>
    <x v="365"/>
    <n v="2017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297"/>
    <n v="0.69120000000000004"/>
    <n v="0.67752000000000001"/>
    <n v="0"/>
    <n v="0"/>
    <n v="1"/>
    <n v="0"/>
    <n v="0"/>
    <x v="0"/>
    <x v="0"/>
    <m/>
    <m/>
    <m/>
    <m/>
    <m/>
    <m/>
    <n v="0.6943068"/>
    <m/>
    <m/>
    <m/>
    <m/>
    <m/>
    <m/>
    <m/>
    <m/>
    <m/>
    <m/>
    <m/>
    <s v="559333,29"/>
    <s v="6371214,72"/>
    <n v="0.6943068"/>
    <n v="0"/>
    <n v="0"/>
  </r>
  <r>
    <n v="204"/>
    <x v="164"/>
    <s v=""/>
    <x v="366"/>
    <n v="2017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298"/>
    <n v="7.4228399999999999"/>
    <n v="7.2745199999999999"/>
    <n v="0"/>
    <n v="0"/>
    <n v="1"/>
    <n v="0"/>
    <n v="0"/>
    <x v="0"/>
    <x v="0"/>
    <m/>
    <m/>
    <m/>
    <m/>
    <m/>
    <m/>
    <n v="6.7962312000000002"/>
    <m/>
    <m/>
    <m/>
    <m/>
    <m/>
    <m/>
    <m/>
    <m/>
    <m/>
    <m/>
    <m/>
    <s v="560793"/>
    <s v="6366661"/>
    <n v="6.7962312000000002"/>
    <n v="0"/>
    <n v="0"/>
  </r>
  <r>
    <n v="204"/>
    <x v="165"/>
    <s v=""/>
    <x v="367"/>
    <n v="2017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299"/>
    <n v="0.85536000000000001"/>
    <n v="0.83843999999999996"/>
    <n v="0"/>
    <n v="0"/>
    <n v="1"/>
    <n v="0"/>
    <n v="0"/>
    <x v="0"/>
    <x v="0"/>
    <m/>
    <m/>
    <m/>
    <m/>
    <m/>
    <m/>
    <n v="0.81480960000000002"/>
    <m/>
    <m/>
    <m/>
    <m/>
    <m/>
    <m/>
    <m/>
    <m/>
    <m/>
    <m/>
    <m/>
    <s v="558414,62"/>
    <s v="6368364,28"/>
    <n v="0.81480960000000002"/>
    <n v="0"/>
    <n v="0"/>
  </r>
  <r>
    <n v="204"/>
    <x v="166"/>
    <s v=""/>
    <x v="368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300"/>
    <n v="19.20204"/>
    <n v="18.817920000000001"/>
    <n v="0"/>
    <n v="0"/>
    <n v="1"/>
    <n v="0"/>
    <n v="0"/>
    <x v="0"/>
    <x v="0"/>
    <m/>
    <m/>
    <m/>
    <m/>
    <m/>
    <m/>
    <n v="18.402555599999999"/>
    <m/>
    <m/>
    <m/>
    <m/>
    <m/>
    <m/>
    <m/>
    <m/>
    <m/>
    <m/>
    <m/>
    <s v="559478,26"/>
    <s v="6368568,7"/>
    <n v="18.402555599999999"/>
    <n v="0"/>
    <n v="0"/>
  </r>
  <r>
    <n v="204"/>
    <x v="166"/>
    <s v=""/>
    <x v="369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7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301"/>
    <n v="16.893540000000002"/>
    <n v="16.893540000000002"/>
    <n v="0"/>
    <n v="0"/>
    <n v="1"/>
    <n v="0"/>
    <n v="0"/>
    <x v="0"/>
    <x v="0"/>
    <m/>
    <n v="19.105499999999999"/>
    <m/>
    <m/>
    <m/>
    <m/>
    <m/>
    <m/>
    <m/>
    <m/>
    <m/>
    <m/>
    <m/>
    <m/>
    <m/>
    <m/>
    <m/>
    <m/>
    <s v="548592,3"/>
    <s v="6278069,94"/>
    <n v="19.105499999999999"/>
    <n v="0"/>
    <n v="0"/>
  </r>
  <r>
    <n v="205"/>
    <x v="168"/>
    <s v=""/>
    <x v="372"/>
    <n v="2017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302"/>
    <n v="7.0056000000000003"/>
    <n v="7.0056000000000003"/>
    <n v="0"/>
    <n v="0"/>
    <n v="1"/>
    <n v="0"/>
    <n v="0"/>
    <x v="0"/>
    <x v="0"/>
    <m/>
    <n v="0"/>
    <m/>
    <n v="0"/>
    <m/>
    <m/>
    <m/>
    <m/>
    <m/>
    <m/>
    <m/>
    <m/>
    <m/>
    <n v="7.4850000000000003"/>
    <m/>
    <m/>
    <m/>
    <m/>
    <s v="549087"/>
    <s v="6279306"/>
    <n v="0"/>
    <n v="7.4850000000000003"/>
    <n v="0"/>
  </r>
  <r>
    <n v="205"/>
    <x v="168"/>
    <s v=""/>
    <x v="373"/>
    <n v="2017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303"/>
    <n v="28.791"/>
    <n v="28.577159999999999"/>
    <n v="0"/>
    <n v="0"/>
    <n v="1"/>
    <n v="0"/>
    <n v="0"/>
    <x v="0"/>
    <x v="0"/>
    <m/>
    <m/>
    <m/>
    <m/>
    <m/>
    <m/>
    <m/>
    <m/>
    <m/>
    <m/>
    <n v="27.7698"/>
    <m/>
    <m/>
    <m/>
    <m/>
    <m/>
    <m/>
    <m/>
    <s v="549087"/>
    <s v="6279306"/>
    <n v="0"/>
    <n v="27.7698"/>
    <n v="0"/>
  </r>
  <r>
    <n v="206"/>
    <x v="169"/>
    <s v=""/>
    <x v="374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5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304"/>
    <n v="1.5779999999999999E-2"/>
    <n v="1.5779999999999999E-2"/>
    <n v="0"/>
    <n v="0"/>
    <n v="1"/>
    <n v="0"/>
    <n v="0"/>
    <x v="0"/>
    <x v="0"/>
    <m/>
    <m/>
    <m/>
    <n v="1.57828E-2"/>
    <m/>
    <m/>
    <m/>
    <m/>
    <m/>
    <m/>
    <m/>
    <m/>
    <m/>
    <m/>
    <m/>
    <m/>
    <m/>
    <m/>
    <s v="572861,43"/>
    <s v="6219447,5"/>
    <n v="1.57828E-2"/>
    <n v="0"/>
    <n v="0"/>
  </r>
  <r>
    <n v="206"/>
    <x v="169"/>
    <s v=""/>
    <x v="376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8"/>
    <x v="170"/>
    <s v=""/>
    <x v="377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305"/>
    <n v="1.4299200000000001"/>
    <n v="1.4299200000000001"/>
    <n v="0"/>
    <n v="0"/>
    <n v="1"/>
    <n v="0"/>
    <n v="0"/>
    <x v="0"/>
    <x v="0"/>
    <m/>
    <m/>
    <m/>
    <m/>
    <m/>
    <m/>
    <n v="1.5496668"/>
    <m/>
    <m/>
    <m/>
    <m/>
    <m/>
    <m/>
    <m/>
    <m/>
    <m/>
    <m/>
    <m/>
    <s v="476170,74"/>
    <s v="6245745,29"/>
    <n v="1.5496668"/>
    <n v="0"/>
    <n v="0"/>
  </r>
  <r>
    <n v="208"/>
    <x v="170"/>
    <s v=""/>
    <x v="380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306"/>
    <n v="1.7200800000000001"/>
    <n v="1.7200800000000001"/>
    <n v="0"/>
    <n v="0"/>
    <n v="1"/>
    <n v="0"/>
    <n v="0"/>
    <x v="0"/>
    <x v="0"/>
    <m/>
    <m/>
    <m/>
    <m/>
    <m/>
    <m/>
    <n v="1.8637344"/>
    <m/>
    <m/>
    <m/>
    <m/>
    <m/>
    <m/>
    <m/>
    <m/>
    <m/>
    <m/>
    <m/>
    <s v="476170,74"/>
    <s v="6245745,29"/>
    <n v="1.8637344"/>
    <n v="0"/>
    <n v="0"/>
  </r>
  <r>
    <n v="208"/>
    <x v="170"/>
    <s v=""/>
    <x v="381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307"/>
    <n v="1.6812"/>
    <n v="1.6812"/>
    <n v="0"/>
    <n v="0"/>
    <n v="1"/>
    <n v="0"/>
    <n v="0"/>
    <x v="0"/>
    <x v="0"/>
    <m/>
    <m/>
    <m/>
    <m/>
    <m/>
    <m/>
    <n v="1.8219563999999999"/>
    <m/>
    <m/>
    <m/>
    <m/>
    <m/>
    <m/>
    <m/>
    <m/>
    <m/>
    <m/>
    <m/>
    <s v="476170,74"/>
    <s v="6245745,29"/>
    <n v="1.8219563999999999"/>
    <n v="0"/>
    <n v="0"/>
  </r>
  <r>
    <n v="208"/>
    <x v="171"/>
    <s v=""/>
    <x v="382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308"/>
    <n v="2.1419999999999999"/>
    <n v="2.1419999999999999"/>
    <n v="0"/>
    <n v="0"/>
    <n v="1"/>
    <n v="0"/>
    <n v="0"/>
    <x v="0"/>
    <x v="0"/>
    <m/>
    <m/>
    <m/>
    <m/>
    <m/>
    <m/>
    <n v="2.3377859999999999"/>
    <m/>
    <m/>
    <m/>
    <m/>
    <m/>
    <m/>
    <m/>
    <m/>
    <m/>
    <m/>
    <m/>
    <s v="475717,81"/>
    <s v="6247806,69"/>
    <n v="2.3377859999999999"/>
    <n v="0"/>
    <n v="0"/>
  </r>
  <r>
    <n v="208"/>
    <x v="171"/>
    <s v=""/>
    <x v="385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309"/>
    <n v="0.75239999999999996"/>
    <n v="0.75239999999999996"/>
    <n v="0"/>
    <n v="0"/>
    <n v="1"/>
    <n v="0"/>
    <n v="0"/>
    <x v="0"/>
    <x v="0"/>
    <m/>
    <m/>
    <m/>
    <m/>
    <m/>
    <m/>
    <n v="0.82138319999999998"/>
    <m/>
    <m/>
    <m/>
    <m/>
    <m/>
    <m/>
    <m/>
    <m/>
    <m/>
    <m/>
    <m/>
    <s v="475717,81"/>
    <s v="6247806,69"/>
    <n v="0.82138319999999998"/>
    <n v="0"/>
    <n v="0"/>
  </r>
  <r>
    <n v="208"/>
    <x v="172"/>
    <s v=""/>
    <x v="386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4234,21"/>
    <s v="6247956,7"/>
    <n v="0"/>
    <n v="0"/>
    <n v="0"/>
  </r>
  <r>
    <n v="208"/>
    <x v="172"/>
    <s v=""/>
    <x v="387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310"/>
    <n v="0.93240000000000001"/>
    <n v="0.93240000000000001"/>
    <n v="0"/>
    <n v="0"/>
    <n v="1"/>
    <n v="0"/>
    <n v="0"/>
    <x v="0"/>
    <x v="0"/>
    <m/>
    <m/>
    <m/>
    <m/>
    <m/>
    <m/>
    <n v="1.0166903999999999"/>
    <m/>
    <m/>
    <m/>
    <m/>
    <m/>
    <m/>
    <m/>
    <m/>
    <m/>
    <m/>
    <m/>
    <s v="474234,21"/>
    <s v="6247956,7"/>
    <n v="1.0166903999999999"/>
    <n v="0"/>
    <n v="0"/>
  </r>
  <r>
    <n v="208"/>
    <x v="172"/>
    <s v=""/>
    <x v="388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311"/>
    <n v="13.1076"/>
    <n v="13.1076"/>
    <n v="0"/>
    <n v="0"/>
    <n v="1"/>
    <n v="0"/>
    <n v="0"/>
    <x v="0"/>
    <x v="0"/>
    <m/>
    <m/>
    <m/>
    <n v="0"/>
    <m/>
    <m/>
    <n v="13.50756"/>
    <m/>
    <m/>
    <m/>
    <m/>
    <m/>
    <m/>
    <m/>
    <m/>
    <m/>
    <m/>
    <m/>
    <s v="474234,21"/>
    <s v="6247956,7"/>
    <n v="13.50756"/>
    <n v="0"/>
    <n v="0"/>
  </r>
  <r>
    <n v="208"/>
    <x v="173"/>
    <s v=""/>
    <x v="389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75415,97"/>
    <s v="6246017,32"/>
    <n v="0"/>
    <n v="0"/>
    <n v="0"/>
  </r>
  <r>
    <n v="208"/>
    <x v="173"/>
    <s v=""/>
    <x v="390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312"/>
    <n v="0.72323999999999999"/>
    <n v="0.72323999999999999"/>
    <n v="0"/>
    <n v="0"/>
    <n v="1"/>
    <n v="0"/>
    <n v="0"/>
    <x v="0"/>
    <x v="0"/>
    <m/>
    <m/>
    <m/>
    <m/>
    <m/>
    <m/>
    <n v="0.7900992"/>
    <m/>
    <m/>
    <m/>
    <m/>
    <m/>
    <m/>
    <m/>
    <m/>
    <m/>
    <m/>
    <m/>
    <s v="475415,97"/>
    <s v="6246017,32"/>
    <n v="0.7900992"/>
    <n v="0"/>
    <n v="0"/>
  </r>
  <r>
    <n v="208"/>
    <x v="173"/>
    <s v=""/>
    <x v="391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313"/>
    <n v="0.83916000000000002"/>
    <n v="0.83916000000000002"/>
    <n v="0"/>
    <n v="0"/>
    <n v="1"/>
    <n v="0"/>
    <n v="0"/>
    <x v="0"/>
    <x v="0"/>
    <m/>
    <m/>
    <m/>
    <n v="0"/>
    <m/>
    <m/>
    <n v="0.91634400000000005"/>
    <m/>
    <m/>
    <m/>
    <m/>
    <m/>
    <m/>
    <m/>
    <m/>
    <m/>
    <m/>
    <m/>
    <s v="475415,97"/>
    <s v="6246017,32"/>
    <n v="0.91634400000000005"/>
    <n v="0"/>
    <n v="0"/>
  </r>
  <r>
    <n v="208"/>
    <x v="174"/>
    <s v=""/>
    <x v="392"/>
    <n v="2017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314"/>
    <n v="2.9109600000000002"/>
    <n v="2.9109600000000002"/>
    <n v="0"/>
    <n v="0"/>
    <n v="1"/>
    <n v="0"/>
    <n v="0"/>
    <x v="0"/>
    <x v="0"/>
    <m/>
    <m/>
    <m/>
    <n v="0"/>
    <m/>
    <m/>
    <n v="2.9225592000000002"/>
    <m/>
    <m/>
    <m/>
    <m/>
    <m/>
    <m/>
    <m/>
    <m/>
    <m/>
    <m/>
    <m/>
    <s v="477485,29"/>
    <s v="6245916,19"/>
    <n v="2.9225592000000002"/>
    <n v="0"/>
    <n v="0"/>
  </r>
  <r>
    <n v="208"/>
    <x v="174"/>
    <s v=""/>
    <x v="393"/>
    <n v="2017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315"/>
    <n v="13.818239999999999"/>
    <n v="13.818239999999999"/>
    <n v="0"/>
    <n v="0"/>
    <n v="1"/>
    <n v="0"/>
    <n v="0"/>
    <x v="0"/>
    <x v="0"/>
    <m/>
    <m/>
    <m/>
    <n v="0"/>
    <m/>
    <m/>
    <n v="13.873661999999999"/>
    <m/>
    <m/>
    <m/>
    <m/>
    <m/>
    <m/>
    <m/>
    <m/>
    <m/>
    <m/>
    <m/>
    <s v="477485,29"/>
    <s v="6245916,19"/>
    <n v="13.873661999999999"/>
    <n v="0"/>
    <n v="0"/>
  </r>
  <r>
    <n v="208"/>
    <x v="175"/>
    <s v=""/>
    <x v="394"/>
    <n v="2017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316"/>
    <n v="1.7784"/>
    <n v="1.7784"/>
    <n v="0"/>
    <n v="0"/>
    <n v="1"/>
    <n v="0"/>
    <n v="0"/>
    <x v="0"/>
    <x v="0"/>
    <m/>
    <m/>
    <m/>
    <m/>
    <m/>
    <m/>
    <n v="1.7801784"/>
    <m/>
    <m/>
    <m/>
    <m/>
    <m/>
    <m/>
    <m/>
    <m/>
    <m/>
    <m/>
    <m/>
    <s v="480115"/>
    <s v="6246499"/>
    <n v="1.7801784"/>
    <n v="0"/>
    <n v="0"/>
  </r>
  <r>
    <n v="208"/>
    <x v="176"/>
    <s v=""/>
    <x v="395"/>
    <n v="2017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317"/>
    <n v="3.2399999999999998E-2"/>
    <n v="3.2399999999999998E-2"/>
    <n v="0"/>
    <n v="0"/>
    <n v="1"/>
    <n v="0"/>
    <n v="0"/>
    <x v="0"/>
    <x v="0"/>
    <m/>
    <m/>
    <m/>
    <n v="3.5152599999999999E-2"/>
    <m/>
    <m/>
    <m/>
    <m/>
    <m/>
    <m/>
    <m/>
    <m/>
    <m/>
    <m/>
    <m/>
    <m/>
    <m/>
    <m/>
    <s v="481967"/>
    <s v="6242399"/>
    <n v="3.5152599999999999E-2"/>
    <n v="0"/>
    <n v="0"/>
  </r>
  <r>
    <n v="208"/>
    <x v="177"/>
    <s v=""/>
    <x v="396"/>
    <n v="2017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318"/>
    <n v="1.5911999999999999"/>
    <n v="1.5911999999999999"/>
    <n v="0"/>
    <n v="0"/>
    <n v="1"/>
    <n v="0"/>
    <n v="0"/>
    <x v="0"/>
    <x v="0"/>
    <m/>
    <m/>
    <m/>
    <n v="1.7438200500000001"/>
    <m/>
    <m/>
    <m/>
    <m/>
    <m/>
    <m/>
    <m/>
    <m/>
    <m/>
    <m/>
    <m/>
    <m/>
    <m/>
    <m/>
    <s v="487390"/>
    <s v="6250550"/>
    <n v="1.7438200500000001"/>
    <n v="0"/>
    <n v="0"/>
  </r>
  <r>
    <n v="208"/>
    <x v="177"/>
    <s v=""/>
    <x v="397"/>
    <n v="2017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319"/>
    <n v="62.467199999999998"/>
    <n v="62.467199999999998"/>
    <n v="0"/>
    <n v="0"/>
    <n v="1"/>
    <n v="0"/>
    <n v="0"/>
    <x v="0"/>
    <x v="0"/>
    <m/>
    <m/>
    <m/>
    <m/>
    <m/>
    <m/>
    <m/>
    <m/>
    <m/>
    <m/>
    <n v="57.055880999999999"/>
    <m/>
    <m/>
    <m/>
    <m/>
    <m/>
    <m/>
    <m/>
    <s v="487390"/>
    <s v="6250550"/>
    <n v="0"/>
    <n v="57.055880999999999"/>
    <n v="0"/>
  </r>
  <r>
    <n v="208"/>
    <x v="178"/>
    <s v=""/>
    <x v="398"/>
    <n v="2017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320"/>
    <n v="0.4032"/>
    <n v="0.4032"/>
    <n v="0"/>
    <n v="0"/>
    <n v="1"/>
    <n v="0"/>
    <n v="0"/>
    <x v="0"/>
    <x v="0"/>
    <m/>
    <m/>
    <m/>
    <m/>
    <m/>
    <m/>
    <n v="0.40320719999999999"/>
    <m/>
    <m/>
    <m/>
    <m/>
    <m/>
    <m/>
    <m/>
    <m/>
    <m/>
    <m/>
    <m/>
    <s v="478446"/>
    <s v="6246208"/>
    <n v="0.40320719999999999"/>
    <n v="0"/>
    <n v="0"/>
  </r>
  <r>
    <n v="208"/>
    <x v="179"/>
    <s v=""/>
    <x v="399"/>
    <n v="2017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321"/>
    <n v="0.59508000000000005"/>
    <n v="0.59508000000000005"/>
    <n v="0"/>
    <n v="0"/>
    <n v="1"/>
    <n v="0"/>
    <n v="0"/>
    <x v="0"/>
    <x v="0"/>
    <m/>
    <m/>
    <m/>
    <n v="0.65211659999999994"/>
    <m/>
    <m/>
    <m/>
    <m/>
    <m/>
    <m/>
    <m/>
    <m/>
    <m/>
    <m/>
    <m/>
    <m/>
    <m/>
    <m/>
    <s v="475997"/>
    <s v="6249765,66"/>
    <n v="0.65211659999999994"/>
    <n v="0"/>
    <n v="0"/>
  </r>
  <r>
    <n v="210"/>
    <x v="180"/>
    <s v=""/>
    <x v="400"/>
    <n v="2017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322"/>
    <n v="63.366500000000002"/>
    <n v="63.366500000000002"/>
    <n v="0"/>
    <n v="0"/>
    <n v="1"/>
    <n v="0"/>
    <n v="0"/>
    <x v="0"/>
    <x v="0"/>
    <m/>
    <m/>
    <m/>
    <m/>
    <m/>
    <m/>
    <n v="64.844326800000005"/>
    <m/>
    <m/>
    <m/>
    <m/>
    <m/>
    <m/>
    <m/>
    <m/>
    <m/>
    <m/>
    <m/>
    <s v="494597,23"/>
    <s v="6151242,34"/>
    <n v="64.844326800000005"/>
    <n v="0"/>
    <n v="0"/>
  </r>
  <r>
    <n v="210"/>
    <x v="180"/>
    <s v=""/>
    <x v="401"/>
    <n v="2017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323"/>
    <n v="1.62"/>
    <n v="1.62"/>
    <n v="1.359"/>
    <n v="1.359"/>
    <n v="0.24285310301504828"/>
    <n v="0.75714689698495174"/>
    <n v="0"/>
    <x v="0"/>
    <x v="0"/>
    <m/>
    <m/>
    <m/>
    <m/>
    <m/>
    <m/>
    <n v="3.3353495999999998"/>
    <m/>
    <m/>
    <m/>
    <m/>
    <m/>
    <m/>
    <m/>
    <m/>
    <m/>
    <m/>
    <m/>
    <s v="494597,23"/>
    <s v="6151242,34"/>
    <n v="3.3353495999999998"/>
    <n v="0"/>
    <n v="0"/>
  </r>
  <r>
    <n v="210"/>
    <x v="181"/>
    <s v=""/>
    <x v="402"/>
    <n v="2017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324"/>
    <n v="18.361440000000002"/>
    <n v="18.361440000000002"/>
    <n v="0"/>
    <n v="0"/>
    <n v="1"/>
    <n v="0"/>
    <n v="0"/>
    <x v="0"/>
    <x v="0"/>
    <m/>
    <m/>
    <m/>
    <m/>
    <m/>
    <m/>
    <m/>
    <m/>
    <m/>
    <m/>
    <m/>
    <m/>
    <m/>
    <m/>
    <m/>
    <n v="18.3614"/>
    <m/>
    <m/>
    <s v="494052,44"/>
    <s v="6151257,95"/>
    <n v="0"/>
    <n v="18.3614"/>
    <n v="0"/>
  </r>
  <r>
    <n v="212"/>
    <x v="182"/>
    <s v=""/>
    <x v="403"/>
    <n v="2017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5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325"/>
    <n v="31.032"/>
    <n v="30.1572"/>
    <n v="0"/>
    <n v="0"/>
    <n v="1"/>
    <n v="0"/>
    <n v="0"/>
    <x v="0"/>
    <x v="0"/>
    <m/>
    <m/>
    <m/>
    <m/>
    <m/>
    <m/>
    <n v="30.514017599999999"/>
    <m/>
    <m/>
    <m/>
    <m/>
    <m/>
    <m/>
    <m/>
    <m/>
    <m/>
    <m/>
    <m/>
    <s v="552719,51"/>
    <s v="6189020,83"/>
    <n v="30.514017599999999"/>
    <n v="0"/>
    <n v="0"/>
  </r>
  <r>
    <n v="213"/>
    <x v="184"/>
    <s v=""/>
    <x v="407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8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326"/>
    <n v="9.9719999999999995"/>
    <n v="9.0719999999999992"/>
    <n v="0"/>
    <n v="0"/>
    <n v="1"/>
    <n v="0"/>
    <n v="0"/>
    <x v="0"/>
    <x v="0"/>
    <m/>
    <m/>
    <m/>
    <m/>
    <m/>
    <m/>
    <n v="9.9437975999999999"/>
    <m/>
    <m/>
    <m/>
    <m/>
    <m/>
    <m/>
    <m/>
    <m/>
    <m/>
    <m/>
    <m/>
    <s v="553126,04"/>
    <s v="6191665,73"/>
    <n v="9.9437975999999999"/>
    <n v="0"/>
    <n v="0"/>
  </r>
  <r>
    <n v="213"/>
    <x v="185"/>
    <s v=""/>
    <x v="411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2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327"/>
    <n v="83.458799999999997"/>
    <n v="82.202399999999997"/>
    <n v="0"/>
    <n v="0"/>
    <n v="1"/>
    <n v="0"/>
    <n v="0"/>
    <x v="0"/>
    <x v="0"/>
    <m/>
    <m/>
    <m/>
    <m/>
    <m/>
    <m/>
    <n v="81.034351200000003"/>
    <m/>
    <m/>
    <m/>
    <m/>
    <m/>
    <m/>
    <m/>
    <m/>
    <m/>
    <m/>
    <m/>
    <s v="555108,69"/>
    <s v="6191700,62"/>
    <n v="81.034351200000003"/>
    <n v="0"/>
    <n v="0"/>
  </r>
  <r>
    <n v="213"/>
    <x v="186"/>
    <s v=""/>
    <x v="414"/>
    <n v="2017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328"/>
    <n v="103.99679999999999"/>
    <n v="103.122"/>
    <n v="0"/>
    <n v="0"/>
    <n v="1"/>
    <n v="0"/>
    <n v="0"/>
    <x v="0"/>
    <x v="0"/>
    <m/>
    <m/>
    <m/>
    <m/>
    <m/>
    <m/>
    <n v="102.4299936"/>
    <m/>
    <m/>
    <m/>
    <m/>
    <m/>
    <m/>
    <m/>
    <m/>
    <m/>
    <m/>
    <m/>
    <s v="552217"/>
    <s v="6192079"/>
    <n v="102.4299936"/>
    <n v="0"/>
    <n v="0"/>
  </r>
  <r>
    <n v="213"/>
    <x v="187"/>
    <s v=""/>
    <x v="415"/>
    <n v="2017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3"/>
    <x v="187"/>
    <s v=""/>
    <x v="416"/>
    <n v="2017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329"/>
    <n v="3.4416000000000002"/>
    <n v="3.3732000000000002"/>
    <n v="0"/>
    <n v="0"/>
    <n v="1"/>
    <n v="0"/>
    <n v="0"/>
    <x v="0"/>
    <x v="0"/>
    <m/>
    <m/>
    <m/>
    <m/>
    <m/>
    <m/>
    <m/>
    <m/>
    <m/>
    <m/>
    <m/>
    <m/>
    <n v="3.7974999999999999"/>
    <m/>
    <m/>
    <m/>
    <m/>
    <m/>
    <s v="552194,45"/>
    <s v="6195338,56"/>
    <n v="0"/>
    <n v="3.7974999999999999"/>
    <n v="0"/>
  </r>
  <r>
    <n v="215"/>
    <x v="188"/>
    <s v=""/>
    <x v="417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330"/>
    <n v="18.547920000000001"/>
    <n v="17.758800000000001"/>
    <n v="0"/>
    <n v="0"/>
    <n v="1"/>
    <n v="0"/>
    <n v="0"/>
    <x v="0"/>
    <x v="0"/>
    <m/>
    <m/>
    <m/>
    <m/>
    <m/>
    <m/>
    <m/>
    <m/>
    <m/>
    <m/>
    <n v="16.7028"/>
    <m/>
    <m/>
    <m/>
    <m/>
    <m/>
    <m/>
    <m/>
    <s v="559931,8"/>
    <s v="6201082,74"/>
    <n v="0"/>
    <n v="16.7028"/>
    <n v="0"/>
  </r>
  <r>
    <n v="215"/>
    <x v="188"/>
    <s v=""/>
    <x v="418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331"/>
    <n v="37.096200000000003"/>
    <n v="35.517240000000001"/>
    <n v="0"/>
    <n v="0"/>
    <n v="1"/>
    <n v="0"/>
    <n v="0"/>
    <x v="0"/>
    <x v="0"/>
    <m/>
    <m/>
    <m/>
    <m/>
    <m/>
    <m/>
    <m/>
    <m/>
    <m/>
    <m/>
    <n v="33.4056"/>
    <m/>
    <m/>
    <m/>
    <m/>
    <m/>
    <m/>
    <m/>
    <s v="559931,8"/>
    <s v="6201082,74"/>
    <n v="0"/>
    <n v="33.4056"/>
    <n v="0"/>
  </r>
  <r>
    <n v="217"/>
    <x v="189"/>
    <s v=""/>
    <x v="420"/>
    <n v="2017"/>
    <n v="89645417"/>
    <x v="75"/>
    <x v="187"/>
    <x v="189"/>
    <n v="6870"/>
    <s v="Ølgod"/>
    <n v="573"/>
    <n v="136"/>
    <x v="75"/>
    <m/>
    <s v="ER"/>
    <s v="Erhvervsværk"/>
    <n v="310200"/>
    <n v="310000"/>
    <x v="251"/>
    <x v="0"/>
    <s v="pvp"/>
    <d v="1977-01-01T00:00:00"/>
    <d v="2018-07-15T00:00:00"/>
    <n v="6.92"/>
    <n v="0"/>
    <n v="5.81"/>
    <x v="332"/>
    <n v="106.6788"/>
    <n v="60.141599999999997"/>
    <n v="0"/>
    <n v="0"/>
    <n v="0.56376337191644454"/>
    <n v="0"/>
    <n v="0.43623662808355546"/>
    <x v="0"/>
    <x v="0"/>
    <m/>
    <m/>
    <m/>
    <m/>
    <m/>
    <m/>
    <m/>
    <m/>
    <m/>
    <m/>
    <m/>
    <n v="150.074197"/>
    <m/>
    <m/>
    <m/>
    <m/>
    <m/>
    <m/>
    <s v="476494,71"/>
    <s v="6184977,18"/>
    <n v="0"/>
    <n v="150.074197"/>
    <n v="0"/>
  </r>
  <r>
    <n v="219"/>
    <x v="190"/>
    <s v=""/>
    <x v="421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333"/>
    <n v="80.694000000000003"/>
    <n v="80.694000000000003"/>
    <n v="0"/>
    <n v="0"/>
    <n v="1"/>
    <n v="0"/>
    <n v="0"/>
    <x v="0"/>
    <x v="0"/>
    <m/>
    <m/>
    <m/>
    <m/>
    <m/>
    <m/>
    <n v="86.625554399999999"/>
    <m/>
    <m/>
    <m/>
    <m/>
    <m/>
    <m/>
    <m/>
    <m/>
    <m/>
    <m/>
    <m/>
    <s v="680001"/>
    <s v="6206027"/>
    <n v="86.625554399999999"/>
    <n v="0"/>
    <n v="0"/>
  </r>
  <r>
    <n v="219"/>
    <x v="190"/>
    <s v=""/>
    <x v="422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334"/>
    <n v="6.6383999999999999"/>
    <n v="6.6383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.6379999999999999"/>
    <s v="680001"/>
    <s v="6206027"/>
    <n v="0"/>
    <n v="0"/>
    <n v="6.6379999999999999"/>
  </r>
  <r>
    <n v="219"/>
    <x v="190"/>
    <s v=""/>
    <x v="423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335"/>
    <n v="25.434000000000001"/>
    <n v="25.434000000000001"/>
    <n v="0"/>
    <n v="0"/>
    <n v="1"/>
    <n v="0"/>
    <n v="0"/>
    <x v="0"/>
    <x v="0"/>
    <m/>
    <m/>
    <m/>
    <m/>
    <m/>
    <m/>
    <m/>
    <m/>
    <m/>
    <m/>
    <m/>
    <m/>
    <m/>
    <m/>
    <m/>
    <n v="25.434000000000001"/>
    <m/>
    <m/>
    <s v="680001"/>
    <s v="6206027"/>
    <n v="0"/>
    <n v="25.434000000000001"/>
    <n v="0"/>
  </r>
  <r>
    <n v="219"/>
    <x v="190"/>
    <s v=""/>
    <x v="424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336"/>
    <n v="26.366399999999999"/>
    <n v="26.366399999999999"/>
    <n v="0"/>
    <n v="0"/>
    <n v="1"/>
    <n v="0"/>
    <n v="0"/>
    <x v="0"/>
    <x v="0"/>
    <m/>
    <m/>
    <m/>
    <m/>
    <m/>
    <m/>
    <m/>
    <m/>
    <m/>
    <m/>
    <n v="23.865299999999998"/>
    <m/>
    <m/>
    <m/>
    <m/>
    <m/>
    <m/>
    <m/>
    <s v="680001"/>
    <s v="6206027"/>
    <n v="0"/>
    <n v="23.865299999999998"/>
    <n v="0"/>
  </r>
  <r>
    <n v="221"/>
    <x v="191"/>
    <s v=""/>
    <x v="425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337"/>
    <n v="86.648399999999995"/>
    <n v="86.648399999999995"/>
    <n v="0"/>
    <n v="0"/>
    <n v="1"/>
    <n v="0"/>
    <n v="0"/>
    <x v="0"/>
    <x v="0"/>
    <m/>
    <m/>
    <m/>
    <m/>
    <m/>
    <m/>
    <m/>
    <m/>
    <m/>
    <m/>
    <n v="86.648399999999995"/>
    <m/>
    <m/>
    <m/>
    <m/>
    <m/>
    <m/>
    <m/>
    <s v="464472,27"/>
    <s v="6289479,3"/>
    <n v="0"/>
    <n v="86.648399999999995"/>
    <n v="0"/>
  </r>
  <r>
    <n v="221"/>
    <x v="192"/>
    <s v=""/>
    <x v="430"/>
    <n v="2017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338"/>
    <n v="79.862399999999994"/>
    <n v="79.862399999999994"/>
    <n v="0"/>
    <n v="0"/>
    <n v="1"/>
    <n v="0"/>
    <n v="0"/>
    <x v="0"/>
    <x v="0"/>
    <m/>
    <m/>
    <m/>
    <m/>
    <m/>
    <m/>
    <m/>
    <m/>
    <m/>
    <m/>
    <n v="79.862399999999994"/>
    <m/>
    <m/>
    <m/>
    <m/>
    <m/>
    <m/>
    <m/>
    <s v="465468"/>
    <s v="6289736"/>
    <n v="0"/>
    <n v="79.862399999999994"/>
    <n v="0"/>
  </r>
  <r>
    <n v="222"/>
    <x v="193"/>
    <s v=""/>
    <x v="431"/>
    <n v="2017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339"/>
    <n v="0.28659600000000002"/>
    <n v="0.28659600000000002"/>
    <n v="0.2450592"/>
    <n v="0.2450592"/>
    <n v="0.24827693747076254"/>
    <n v="0.75172306252923748"/>
    <n v="0"/>
    <x v="0"/>
    <x v="0"/>
    <m/>
    <m/>
    <m/>
    <m/>
    <m/>
    <m/>
    <n v="0.57716999999999996"/>
    <m/>
    <m/>
    <m/>
    <m/>
    <m/>
    <m/>
    <m/>
    <m/>
    <m/>
    <m/>
    <m/>
    <s v="680061"/>
    <s v="6164910"/>
    <n v="0.57716999999999996"/>
    <n v="0"/>
    <n v="0"/>
  </r>
  <r>
    <n v="222"/>
    <x v="193"/>
    <s v=""/>
    <x v="432"/>
    <n v="2017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340"/>
    <n v="18.087479999999999"/>
    <n v="17.688960000000002"/>
    <n v="0"/>
    <n v="0"/>
    <n v="1"/>
    <n v="0"/>
    <n v="0"/>
    <x v="0"/>
    <x v="0"/>
    <m/>
    <m/>
    <m/>
    <m/>
    <m/>
    <m/>
    <n v="17.9343252"/>
    <m/>
    <m/>
    <m/>
    <m/>
    <m/>
    <m/>
    <m/>
    <m/>
    <m/>
    <m/>
    <m/>
    <s v="680061"/>
    <s v="6164910"/>
    <n v="17.9343252"/>
    <n v="0"/>
    <n v="0"/>
  </r>
  <r>
    <n v="223"/>
    <x v="194"/>
    <s v=""/>
    <x v="433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341"/>
    <n v="7.1567999999999996"/>
    <n v="7.1567999999999996"/>
    <n v="5.4648000000000003"/>
    <n v="5.4648000000000003"/>
    <n v="0.25669591553929638"/>
    <n v="0.74330408446070362"/>
    <n v="0"/>
    <x v="0"/>
    <x v="0"/>
    <m/>
    <m/>
    <m/>
    <m/>
    <m/>
    <m/>
    <n v="13.9402296"/>
    <m/>
    <m/>
    <m/>
    <m/>
    <m/>
    <m/>
    <m/>
    <m/>
    <m/>
    <m/>
    <m/>
    <s v="445503,15"/>
    <s v="6207253,04"/>
    <n v="13.9402296"/>
    <n v="0"/>
    <n v="0"/>
  </r>
  <r>
    <n v="223"/>
    <x v="194"/>
    <s v=""/>
    <x v="434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342"/>
    <n v="0.87480000000000002"/>
    <n v="0.87480000000000002"/>
    <n v="0"/>
    <n v="0"/>
    <n v="1"/>
    <n v="0"/>
    <n v="0"/>
    <x v="0"/>
    <x v="0"/>
    <m/>
    <m/>
    <m/>
    <m/>
    <m/>
    <m/>
    <n v="0.89951400000000004"/>
    <m/>
    <m/>
    <m/>
    <m/>
    <m/>
    <m/>
    <m/>
    <m/>
    <m/>
    <m/>
    <m/>
    <s v="445503,15"/>
    <s v="6207253,04"/>
    <n v="0.89951400000000004"/>
    <n v="0"/>
    <n v="0"/>
  </r>
  <r>
    <n v="223"/>
    <x v="194"/>
    <s v=""/>
    <x v="435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343"/>
    <n v="93.466800000000006"/>
    <n v="93.466800000000006"/>
    <n v="0"/>
    <n v="0"/>
    <n v="1"/>
    <n v="0"/>
    <n v="0"/>
    <x v="0"/>
    <x v="0"/>
    <m/>
    <m/>
    <m/>
    <n v="0"/>
    <m/>
    <m/>
    <n v="87.826622399999991"/>
    <m/>
    <m/>
    <m/>
    <m/>
    <m/>
    <m/>
    <m/>
    <m/>
    <m/>
    <m/>
    <m/>
    <s v="445503,15"/>
    <s v="6207253,04"/>
    <n v="87.826622399999991"/>
    <n v="0"/>
    <n v="0"/>
  </r>
  <r>
    <n v="223"/>
    <x v="194"/>
    <s v=""/>
    <x v="436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344"/>
    <n v="12.232799999999999"/>
    <n v="12.232799999999999"/>
    <n v="9.5975999999999999"/>
    <n v="9.5975999999999999"/>
    <n v="0.24976478889803597"/>
    <n v="0.75023521110196401"/>
    <n v="0"/>
    <x v="0"/>
    <x v="0"/>
    <m/>
    <m/>
    <m/>
    <m/>
    <m/>
    <m/>
    <n v="24.48864"/>
    <m/>
    <m/>
    <m/>
    <m/>
    <m/>
    <m/>
    <m/>
    <m/>
    <m/>
    <m/>
    <m/>
    <s v="445503,15"/>
    <s v="6207253,04"/>
    <n v="24.48864"/>
    <n v="0"/>
    <n v="0"/>
  </r>
  <r>
    <n v="223"/>
    <x v="194"/>
    <s v=""/>
    <x v="437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345"/>
    <n v="10.7964"/>
    <n v="10.7964"/>
    <n v="0"/>
    <n v="0"/>
    <n v="1"/>
    <n v="0"/>
    <n v="0"/>
    <x v="0"/>
    <x v="0"/>
    <m/>
    <m/>
    <m/>
    <m/>
    <m/>
    <m/>
    <m/>
    <m/>
    <m/>
    <m/>
    <m/>
    <m/>
    <m/>
    <m/>
    <m/>
    <m/>
    <m/>
    <n v="10.782"/>
    <s v="445503,15"/>
    <s v="6207253,04"/>
    <n v="0"/>
    <n v="0"/>
    <n v="10.782"/>
  </r>
  <r>
    <n v="223"/>
    <x v="195"/>
    <s v=""/>
    <x v="438"/>
    <n v="2017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346"/>
    <n v="16.858799999999999"/>
    <n v="16.549199999999999"/>
    <n v="0"/>
    <n v="0"/>
    <n v="1"/>
    <n v="0"/>
    <n v="0"/>
    <x v="0"/>
    <x v="0"/>
    <m/>
    <m/>
    <m/>
    <m/>
    <m/>
    <m/>
    <m/>
    <m/>
    <m/>
    <m/>
    <m/>
    <m/>
    <m/>
    <m/>
    <m/>
    <n v="16.858799999999999"/>
    <m/>
    <m/>
    <s v="445937,34"/>
    <s v="6206485,86"/>
    <n v="0"/>
    <n v="16.858799999999999"/>
    <n v="0"/>
  </r>
  <r>
    <n v="224"/>
    <x v="196"/>
    <s v=""/>
    <x v="439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3"/>
    <x v="0"/>
    <s v="fvv"/>
    <d v="1991-09-01T00:00:00"/>
    <d v="2017-07-01T00:00:00"/>
    <n v="5"/>
    <n v="0"/>
    <n v="4.8"/>
    <x v="347"/>
    <n v="38.696399999999997"/>
    <n v="38.696399999999997"/>
    <n v="0"/>
    <n v="0"/>
    <n v="1"/>
    <n v="0"/>
    <n v="0"/>
    <x v="0"/>
    <x v="0"/>
    <m/>
    <m/>
    <m/>
    <m/>
    <m/>
    <m/>
    <m/>
    <m/>
    <m/>
    <n v="46.124499999999998"/>
    <m/>
    <m/>
    <m/>
    <m/>
    <m/>
    <m/>
    <m/>
    <m/>
    <s v="639049,22"/>
    <s v="6165417,46"/>
    <n v="0"/>
    <n v="46.124499999999998"/>
    <n v="0"/>
  </r>
  <r>
    <n v="224"/>
    <x v="196"/>
    <s v=""/>
    <x v="440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348"/>
    <n v="5.0616000000000003"/>
    <n v="5.0616000000000003"/>
    <n v="0"/>
    <n v="0"/>
    <n v="1"/>
    <n v="0"/>
    <n v="0"/>
    <x v="0"/>
    <x v="0"/>
    <m/>
    <m/>
    <m/>
    <n v="5.5239799999999999"/>
    <m/>
    <m/>
    <m/>
    <m/>
    <m/>
    <m/>
    <m/>
    <m/>
    <m/>
    <m/>
    <m/>
    <m/>
    <m/>
    <m/>
    <s v="639049,22"/>
    <s v="6165417,46"/>
    <n v="5.5239799999999999"/>
    <n v="0"/>
    <n v="0"/>
  </r>
  <r>
    <n v="224"/>
    <x v="196"/>
    <s v=""/>
    <x v="441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349"/>
    <n v="16.837199999999999"/>
    <n v="16.837199999999999"/>
    <n v="0"/>
    <n v="0"/>
    <n v="1"/>
    <n v="0"/>
    <n v="0"/>
    <x v="0"/>
    <x v="0"/>
    <m/>
    <m/>
    <m/>
    <m/>
    <m/>
    <m/>
    <m/>
    <m/>
    <m/>
    <m/>
    <m/>
    <m/>
    <m/>
    <m/>
    <m/>
    <n v="16.837199999999999"/>
    <m/>
    <m/>
    <s v="639049,22"/>
    <s v="6165417,46"/>
    <n v="0"/>
    <n v="16.837199999999999"/>
    <n v="0"/>
  </r>
  <r>
    <n v="224"/>
    <x v="196"/>
    <s v=""/>
    <x v="442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350"/>
    <n v="26.366399999999999"/>
    <n v="26.366399999999999"/>
    <n v="0"/>
    <n v="0"/>
    <n v="1"/>
    <n v="0"/>
    <n v="0"/>
    <x v="0"/>
    <x v="0"/>
    <m/>
    <m/>
    <m/>
    <m/>
    <m/>
    <m/>
    <m/>
    <m/>
    <m/>
    <n v="30.087499999999999"/>
    <m/>
    <m/>
    <m/>
    <m/>
    <m/>
    <m/>
    <m/>
    <m/>
    <s v="639049,22"/>
    <s v="6165417,46"/>
    <n v="0"/>
    <n v="30.087499999999999"/>
    <n v="0"/>
  </r>
  <r>
    <n v="226"/>
    <x v="197"/>
    <s v=""/>
    <x v="443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351"/>
    <n v="2.0879999999999999E-2"/>
    <n v="2.0879999999999999E-2"/>
    <n v="0"/>
    <n v="0"/>
    <n v="1"/>
    <n v="0"/>
    <n v="0"/>
    <x v="0"/>
    <x v="0"/>
    <m/>
    <m/>
    <m/>
    <m/>
    <m/>
    <m/>
    <n v="2.0354399999999998E-2"/>
    <m/>
    <m/>
    <m/>
    <m/>
    <m/>
    <m/>
    <n v="0"/>
    <m/>
    <m/>
    <m/>
    <m/>
    <s v="571421,43"/>
    <s v="6120305,86"/>
    <n v="2.0354399999999998E-2"/>
    <n v="0"/>
    <n v="0"/>
  </r>
  <r>
    <n v="226"/>
    <x v="197"/>
    <s v=""/>
    <x v="444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352"/>
    <n v="7.9171560000000003"/>
    <n v="7.9171560000000003"/>
    <n v="0"/>
    <n v="0"/>
    <n v="1"/>
    <n v="0"/>
    <n v="0"/>
    <x v="0"/>
    <x v="0"/>
    <m/>
    <m/>
    <m/>
    <m/>
    <m/>
    <m/>
    <n v="7.7220396000000004"/>
    <m/>
    <m/>
    <m/>
    <m/>
    <m/>
    <m/>
    <m/>
    <m/>
    <m/>
    <m/>
    <m/>
    <s v="571421,43"/>
    <s v="6120305,86"/>
    <n v="7.7220396000000004"/>
    <n v="0"/>
    <n v="0"/>
  </r>
  <r>
    <n v="226"/>
    <x v="197"/>
    <s v=""/>
    <x v="445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353"/>
    <n v="0.19872000000000001"/>
    <n v="0.19872000000000001"/>
    <n v="0.13247999999999999"/>
    <n v="0.13247999999999999"/>
    <n v="0.295291386264671"/>
    <n v="0.704708613735329"/>
    <n v="0"/>
    <x v="0"/>
    <x v="0"/>
    <m/>
    <m/>
    <m/>
    <m/>
    <m/>
    <m/>
    <n v="0.33648119999999998"/>
    <m/>
    <m/>
    <m/>
    <m/>
    <m/>
    <m/>
    <m/>
    <m/>
    <m/>
    <m/>
    <m/>
    <s v="571421,43"/>
    <s v="6120305,86"/>
    <n v="0.33648119999999998"/>
    <n v="0"/>
    <n v="0"/>
  </r>
  <r>
    <n v="226"/>
    <x v="197"/>
    <s v=""/>
    <x v="446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354"/>
    <n v="0.28151999999999999"/>
    <n v="0.28151999999999999"/>
    <n v="0.18792"/>
    <n v="0.18792"/>
    <n v="0.29527707713452855"/>
    <n v="0.70472292286547145"/>
    <n v="0"/>
    <x v="0"/>
    <x v="0"/>
    <m/>
    <m/>
    <m/>
    <m/>
    <m/>
    <m/>
    <n v="0.47670479999999998"/>
    <m/>
    <m/>
    <m/>
    <m/>
    <m/>
    <m/>
    <m/>
    <m/>
    <m/>
    <m/>
    <m/>
    <s v="571421,43"/>
    <s v="6120305,86"/>
    <n v="0.47670479999999998"/>
    <n v="0"/>
    <n v="0"/>
  </r>
  <r>
    <n v="227"/>
    <x v="198"/>
    <s v=""/>
    <x v="447"/>
    <n v="2017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355"/>
    <n v="5.8369999999999997"/>
    <n v="5.8369999999999997"/>
    <n v="0"/>
    <n v="0"/>
    <n v="1"/>
    <n v="0"/>
    <n v="0"/>
    <x v="0"/>
    <x v="0"/>
    <m/>
    <m/>
    <m/>
    <n v="1.7350318999999998"/>
    <m/>
    <m/>
    <n v="4.2865415999999996"/>
    <m/>
    <m/>
    <m/>
    <m/>
    <m/>
    <m/>
    <m/>
    <m/>
    <m/>
    <m/>
    <m/>
    <s v="706881,2"/>
    <s v="6170709,94"/>
    <n v="6.0215734999999997"/>
    <n v="0"/>
    <n v="0"/>
  </r>
  <r>
    <n v="227"/>
    <x v="198"/>
    <s v=""/>
    <x v="448"/>
    <n v="2017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356"/>
    <n v="6.33"/>
    <n v="6.33"/>
    <n v="0"/>
    <n v="0"/>
    <n v="1"/>
    <n v="0"/>
    <n v="0"/>
    <x v="0"/>
    <x v="0"/>
    <m/>
    <m/>
    <m/>
    <n v="0.13056680000000001"/>
    <m/>
    <m/>
    <n v="6.3059040000000008"/>
    <m/>
    <m/>
    <m/>
    <m/>
    <m/>
    <m/>
    <m/>
    <m/>
    <m/>
    <m/>
    <m/>
    <s v="706881,2"/>
    <s v="6170709,94"/>
    <n v="6.4364708000000013"/>
    <n v="0"/>
    <n v="0"/>
  </r>
  <r>
    <n v="227"/>
    <x v="199"/>
    <s v=""/>
    <x v="449"/>
    <n v="2017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357"/>
    <n v="0.84650000000000003"/>
    <n v="0.84650000000000003"/>
    <n v="0"/>
    <n v="0"/>
    <n v="1"/>
    <n v="0"/>
    <n v="0"/>
    <x v="0"/>
    <x v="0"/>
    <m/>
    <m/>
    <m/>
    <n v="1.0760999999999998"/>
    <m/>
    <m/>
    <m/>
    <m/>
    <m/>
    <m/>
    <m/>
    <m/>
    <m/>
    <m/>
    <m/>
    <m/>
    <m/>
    <m/>
    <s v="709244"/>
    <s v="6171371"/>
    <n v="1.0760999999999998"/>
    <n v="0"/>
    <n v="0"/>
  </r>
  <r>
    <n v="227"/>
    <x v="200"/>
    <s v=""/>
    <x v="450"/>
    <n v="2017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7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358"/>
    <n v="14.188000000000001"/>
    <n v="14.188000000000001"/>
    <n v="0"/>
    <n v="0"/>
    <n v="1"/>
    <n v="0"/>
    <n v="0"/>
    <x v="0"/>
    <x v="0"/>
    <m/>
    <m/>
    <m/>
    <m/>
    <m/>
    <m/>
    <n v="15.5655324"/>
    <m/>
    <m/>
    <m/>
    <m/>
    <m/>
    <m/>
    <m/>
    <m/>
    <m/>
    <m/>
    <m/>
    <s v="707524,88"/>
    <s v="6173526,48"/>
    <n v="15.5655324"/>
    <n v="0"/>
    <n v="0"/>
  </r>
  <r>
    <n v="227"/>
    <x v="202"/>
    <s v=""/>
    <x v="452"/>
    <n v="2017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359"/>
    <n v="4.1292"/>
    <n v="4.1292"/>
    <n v="0"/>
    <n v="0"/>
    <n v="1"/>
    <n v="0"/>
    <n v="0"/>
    <x v="0"/>
    <x v="0"/>
    <m/>
    <m/>
    <m/>
    <m/>
    <m/>
    <m/>
    <m/>
    <m/>
    <m/>
    <m/>
    <m/>
    <m/>
    <m/>
    <m/>
    <m/>
    <n v="4.1292"/>
    <m/>
    <m/>
    <s v="699820,06"/>
    <s v="6172371,99"/>
    <n v="0"/>
    <n v="4.1292"/>
    <n v="0"/>
  </r>
  <r>
    <n v="229"/>
    <x v="203"/>
    <s v=""/>
    <x v="453"/>
    <n v="2017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7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360"/>
    <n v="54.669280000000001"/>
    <n v="52.386839999999999"/>
    <n v="0"/>
    <n v="0"/>
    <n v="1"/>
    <n v="0"/>
    <n v="0"/>
    <x v="0"/>
    <x v="0"/>
    <m/>
    <m/>
    <m/>
    <m/>
    <m/>
    <m/>
    <m/>
    <m/>
    <m/>
    <m/>
    <n v="52.386839999999999"/>
    <m/>
    <m/>
    <m/>
    <m/>
    <m/>
    <m/>
    <m/>
    <s v="506712"/>
    <s v="6266852"/>
    <n v="0"/>
    <n v="52.386839999999999"/>
    <n v="0"/>
  </r>
  <r>
    <n v="230"/>
    <x v="205"/>
    <s v=""/>
    <x v="455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4278"/>
    <s v="6153456,45"/>
    <n v="0"/>
    <n v="0"/>
    <n v="0"/>
  </r>
  <r>
    <n v="230"/>
    <x v="205"/>
    <s v=""/>
    <x v="456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361"/>
    <n v="3.7404E-2"/>
    <n v="3.7404E-2"/>
    <n v="0"/>
    <n v="0"/>
    <n v="1"/>
    <n v="0"/>
    <n v="0"/>
    <x v="0"/>
    <x v="0"/>
    <m/>
    <m/>
    <m/>
    <n v="4.4120100000000002E-2"/>
    <m/>
    <m/>
    <m/>
    <m/>
    <m/>
    <m/>
    <m/>
    <m/>
    <m/>
    <m/>
    <m/>
    <m/>
    <m/>
    <m/>
    <s v="644278"/>
    <s v="6153456,45"/>
    <n v="4.4120100000000002E-2"/>
    <n v="0"/>
    <n v="0"/>
  </r>
  <r>
    <n v="230"/>
    <x v="205"/>
    <s v=""/>
    <x v="457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362"/>
    <n v="69.170400000000001"/>
    <n v="68.014799999999994"/>
    <n v="0"/>
    <n v="0"/>
    <n v="1"/>
    <n v="0"/>
    <n v="0"/>
    <x v="0"/>
    <x v="0"/>
    <m/>
    <m/>
    <m/>
    <m/>
    <m/>
    <m/>
    <m/>
    <m/>
    <m/>
    <m/>
    <n v="69.192896699999991"/>
    <m/>
    <m/>
    <m/>
    <m/>
    <m/>
    <m/>
    <m/>
    <s v="644278"/>
    <s v="6153456,45"/>
    <n v="0"/>
    <n v="69.192896699999991"/>
    <n v="0"/>
  </r>
  <r>
    <n v="230"/>
    <x v="205"/>
    <s v=""/>
    <x v="458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02-01-01T00:00:00"/>
    <d v="2017-12-05T00:00:00"/>
    <n v="0.14000000000000001"/>
    <n v="0.12"/>
    <n v="0"/>
    <x v="363"/>
    <n v="0"/>
    <n v="0"/>
    <n v="5.0399999999999999E-5"/>
    <n v="0"/>
    <n v="0"/>
    <n v="1"/>
    <n v="0"/>
    <x v="0"/>
    <x v="0"/>
    <m/>
    <m/>
    <m/>
    <n v="1.72176E-2"/>
    <m/>
    <m/>
    <m/>
    <m/>
    <m/>
    <m/>
    <m/>
    <m/>
    <m/>
    <m/>
    <m/>
    <m/>
    <m/>
    <m/>
    <s v="644278"/>
    <s v="6153456,45"/>
    <n v="1.72176E-2"/>
    <n v="0"/>
    <n v="0"/>
  </r>
  <r>
    <n v="230"/>
    <x v="205"/>
    <s v=""/>
    <x v="459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364"/>
    <n v="90.774000000000001"/>
    <n v="89.262"/>
    <n v="0"/>
    <n v="0"/>
    <n v="1"/>
    <n v="0"/>
    <n v="0"/>
    <x v="0"/>
    <x v="0"/>
    <m/>
    <m/>
    <m/>
    <m/>
    <m/>
    <m/>
    <m/>
    <m/>
    <m/>
    <n v="90.842796000000007"/>
    <m/>
    <m/>
    <m/>
    <m/>
    <m/>
    <m/>
    <m/>
    <m/>
    <s v="644278"/>
    <s v="6153456,45"/>
    <n v="0"/>
    <n v="90.842796000000007"/>
    <n v="0"/>
  </r>
  <r>
    <n v="230"/>
    <x v="205"/>
    <s v=""/>
    <x v="460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17-12-05T00:00:00"/>
    <m/>
    <n v="0.35199999999999998"/>
    <n v="0.124"/>
    <n v="0"/>
    <x v="365"/>
    <n v="0"/>
    <n v="0"/>
    <n v="1.6876799999999999E-4"/>
    <n v="0"/>
    <n v="0"/>
    <n v="1"/>
    <n v="0"/>
    <x v="0"/>
    <x v="0"/>
    <m/>
    <m/>
    <m/>
    <n v="4.3043999999999998E-4"/>
    <m/>
    <m/>
    <m/>
    <m/>
    <m/>
    <m/>
    <m/>
    <m/>
    <m/>
    <m/>
    <m/>
    <m/>
    <m/>
    <m/>
    <s v="644278"/>
    <s v="6153456,45"/>
    <n v="4.3043999999999998E-4"/>
    <n v="0"/>
    <n v="0"/>
  </r>
  <r>
    <n v="231"/>
    <x v="206"/>
    <s v=""/>
    <x v="461"/>
    <n v="2017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366"/>
    <n v="68.346360000000004"/>
    <n v="68.346360000000004"/>
    <n v="0"/>
    <n v="0"/>
    <n v="1"/>
    <n v="0"/>
    <n v="0"/>
    <x v="0"/>
    <x v="0"/>
    <m/>
    <m/>
    <m/>
    <m/>
    <m/>
    <m/>
    <m/>
    <m/>
    <m/>
    <n v="64.771500000000003"/>
    <m/>
    <n v="4.6980000000000004"/>
    <m/>
    <m/>
    <m/>
    <m/>
    <m/>
    <m/>
    <s v="583514"/>
    <s v="6354266"/>
    <n v="0"/>
    <n v="69.469500000000011"/>
    <n v="0"/>
  </r>
  <r>
    <n v="231"/>
    <x v="206"/>
    <s v=""/>
    <x v="462"/>
    <n v="2017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3"/>
    <n v="2017"/>
    <n v="34208115"/>
    <x v="86"/>
    <x v="205"/>
    <x v="207"/>
    <n v="2300"/>
    <s v="København S"/>
    <n v="101"/>
    <n v="2"/>
    <x v="5"/>
    <n v="1"/>
    <s v="ER"/>
    <s v="Erhvervsværk"/>
    <n v="382120"/>
    <n v="383900"/>
    <x v="275"/>
    <x v="8"/>
    <s v="pev"/>
    <d v="1991-01-01T00:00:00"/>
    <d v="2017-06-04T00:00:00"/>
    <n v="175"/>
    <n v="28.5"/>
    <n v="102"/>
    <x v="367"/>
    <n v="805.61519999999996"/>
    <n v="802.31039999999996"/>
    <n v="222.4836"/>
    <n v="190.44720000000001"/>
    <n v="0.32420241703245201"/>
    <n v="0.67446215948580224"/>
    <n v="1.3354234817457566E-3"/>
    <x v="0"/>
    <x v="0"/>
    <m/>
    <m/>
    <m/>
    <n v="0"/>
    <m/>
    <n v="9.016"/>
    <m/>
    <n v="1212.2478000000001"/>
    <m/>
    <m/>
    <n v="0"/>
    <n v="16.096499999999999"/>
    <m/>
    <m/>
    <m/>
    <m/>
    <m/>
    <m/>
    <s v="727505,96"/>
    <s v="6176876,7"/>
    <n v="554.52751000000001"/>
    <n v="682.83279000000005"/>
    <n v="0"/>
  </r>
  <r>
    <n v="236"/>
    <x v="207"/>
    <s v=""/>
    <x v="464"/>
    <n v="2017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368"/>
    <n v="2061.4535999999998"/>
    <n v="2059.1747999999998"/>
    <n v="152.25839999999999"/>
    <n v="114.68519999999999"/>
    <n v="0.81770758876238725"/>
    <n v="0.18138748949261485"/>
    <n v="9.0492174499789968E-4"/>
    <x v="0"/>
    <x v="0"/>
    <m/>
    <m/>
    <m/>
    <n v="186.41639000000001"/>
    <m/>
    <m/>
    <m/>
    <n v="2541.6997999999999"/>
    <m/>
    <m/>
    <m/>
    <n v="27.622499999999999"/>
    <m/>
    <m/>
    <m/>
    <m/>
    <m/>
    <m/>
    <s v="727505,96"/>
    <s v="6176876,7"/>
    <n v="1330.1813"/>
    <n v="1425.5573899999999"/>
    <n v="0"/>
  </r>
  <r>
    <n v="237"/>
    <x v="208"/>
    <s v=""/>
    <x v="465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369"/>
    <n v="3.5640000000000001"/>
    <n v="3.5640000000000001"/>
    <n v="0"/>
    <n v="0"/>
    <n v="1"/>
    <n v="0"/>
    <n v="0"/>
    <x v="0"/>
    <x v="0"/>
    <m/>
    <m/>
    <m/>
    <m/>
    <m/>
    <m/>
    <n v="3.5301419999999997"/>
    <m/>
    <m/>
    <m/>
    <m/>
    <m/>
    <m/>
    <m/>
    <m/>
    <m/>
    <m/>
    <m/>
    <s v="507433,18"/>
    <s v="6176408,86"/>
    <n v="3.5301419999999997"/>
    <n v="0"/>
    <n v="0"/>
  </r>
  <r>
    <n v="237"/>
    <x v="208"/>
    <s v=""/>
    <x v="466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370"/>
    <n v="1.584E-2"/>
    <n v="1.584E-2"/>
    <n v="0"/>
    <n v="0"/>
    <n v="1"/>
    <n v="0"/>
    <n v="0"/>
    <x v="0"/>
    <x v="0"/>
    <m/>
    <m/>
    <m/>
    <m/>
    <m/>
    <m/>
    <n v="1.80576E-2"/>
    <m/>
    <m/>
    <m/>
    <m/>
    <m/>
    <m/>
    <m/>
    <m/>
    <m/>
    <m/>
    <m/>
    <s v="507433,18"/>
    <s v="6176408,86"/>
    <n v="1.80576E-2"/>
    <n v="0"/>
    <n v="0"/>
  </r>
  <r>
    <n v="237"/>
    <x v="208"/>
    <s v=""/>
    <x v="467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371"/>
    <n v="0.24263999999999999"/>
    <n v="0.24263999999999999"/>
    <n v="0.1512"/>
    <n v="0.1512"/>
    <n v="0.26871646027860396"/>
    <n v="0.73128353972139604"/>
    <n v="0"/>
    <x v="0"/>
    <x v="0"/>
    <m/>
    <m/>
    <m/>
    <m/>
    <m/>
    <m/>
    <n v="0.45147959999999998"/>
    <m/>
    <m/>
    <m/>
    <m/>
    <m/>
    <m/>
    <m/>
    <m/>
    <m/>
    <m/>
    <m/>
    <s v="507433,18"/>
    <s v="6176408,86"/>
    <n v="0.45147959999999998"/>
    <n v="0"/>
    <n v="0"/>
  </r>
  <r>
    <n v="237"/>
    <x v="208"/>
    <s v=""/>
    <x v="468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372"/>
    <n v="0.23868"/>
    <n v="0.23868"/>
    <n v="0.17280000000000001"/>
    <n v="0.17280000000000001"/>
    <n v="0.25395098707646108"/>
    <n v="0.74604901292353887"/>
    <n v="0"/>
    <x v="0"/>
    <x v="0"/>
    <m/>
    <m/>
    <m/>
    <m/>
    <m/>
    <m/>
    <n v="0.4699332"/>
    <m/>
    <m/>
    <m/>
    <m/>
    <m/>
    <m/>
    <m/>
    <m/>
    <m/>
    <m/>
    <m/>
    <s v="507433,18"/>
    <s v="6176408,86"/>
    <n v="0.4699332"/>
    <n v="0"/>
    <n v="0"/>
  </r>
  <r>
    <n v="237"/>
    <x v="208"/>
    <s v=""/>
    <x v="469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373"/>
    <n v="1.08"/>
    <n v="1.08"/>
    <n v="0"/>
    <n v="0"/>
    <n v="1"/>
    <n v="0"/>
    <n v="0"/>
    <x v="0"/>
    <x v="0"/>
    <m/>
    <m/>
    <m/>
    <m/>
    <m/>
    <m/>
    <n v="1.049796"/>
    <m/>
    <m/>
    <m/>
    <m/>
    <m/>
    <m/>
    <m/>
    <m/>
    <m/>
    <m/>
    <m/>
    <s v="507433,18"/>
    <s v="6176408,86"/>
    <n v="1.049796"/>
    <n v="0"/>
    <n v="0"/>
  </r>
  <r>
    <n v="237"/>
    <x v="209"/>
    <s v=""/>
    <x v="470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374"/>
    <n v="0.126"/>
    <n v="0.126"/>
    <n v="0.09"/>
    <n v="0.09"/>
    <n v="0.25304741385543039"/>
    <n v="0.74695258614456961"/>
    <n v="0"/>
    <x v="0"/>
    <x v="0"/>
    <m/>
    <m/>
    <m/>
    <m/>
    <m/>
    <m/>
    <n v="0.2489652"/>
    <m/>
    <m/>
    <m/>
    <m/>
    <m/>
    <m/>
    <m/>
    <m/>
    <m/>
    <m/>
    <m/>
    <s v="506293,76"/>
    <s v="6175307,07"/>
    <n v="0.2489652"/>
    <n v="0"/>
    <n v="0"/>
  </r>
  <r>
    <n v="237"/>
    <x v="209"/>
    <s v=""/>
    <x v="471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375"/>
    <n v="7.5600000000000001E-2"/>
    <n v="7.5600000000000001E-2"/>
    <n v="6.1199999999999997E-2"/>
    <n v="6.1199999999999997E-2"/>
    <n v="0.2415347810084652"/>
    <n v="0.75846521899153485"/>
    <n v="0"/>
    <x v="0"/>
    <x v="0"/>
    <m/>
    <m/>
    <m/>
    <m/>
    <m/>
    <m/>
    <n v="0.1564992"/>
    <m/>
    <m/>
    <m/>
    <m/>
    <m/>
    <m/>
    <m/>
    <m/>
    <m/>
    <m/>
    <m/>
    <s v="506293,76"/>
    <s v="6175307,07"/>
    <n v="0.1564992"/>
    <n v="0"/>
    <n v="0"/>
  </r>
  <r>
    <n v="237"/>
    <x v="209"/>
    <s v=""/>
    <x v="472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376"/>
    <n v="0.1404"/>
    <n v="0.1404"/>
    <n v="0.1188"/>
    <n v="0.1188"/>
    <n v="0.234985057360455"/>
    <n v="0.76501494263954495"/>
    <n v="0"/>
    <x v="0"/>
    <x v="0"/>
    <m/>
    <m/>
    <m/>
    <m/>
    <m/>
    <m/>
    <n v="0.29874239999999996"/>
    <m/>
    <m/>
    <m/>
    <m/>
    <m/>
    <m/>
    <m/>
    <m/>
    <m/>
    <m/>
    <m/>
    <s v="506293,76"/>
    <s v="6175307,07"/>
    <n v="0.29874239999999996"/>
    <n v="0"/>
    <n v="0"/>
  </r>
  <r>
    <n v="237"/>
    <x v="209"/>
    <s v=""/>
    <x v="473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377"/>
    <n v="1.7712000000000001"/>
    <n v="1.7712000000000001"/>
    <n v="0"/>
    <n v="0"/>
    <n v="1"/>
    <n v="0"/>
    <n v="0"/>
    <x v="0"/>
    <x v="0"/>
    <m/>
    <m/>
    <m/>
    <m/>
    <m/>
    <m/>
    <n v="1.6941276000000001"/>
    <m/>
    <m/>
    <m/>
    <m/>
    <m/>
    <m/>
    <m/>
    <m/>
    <m/>
    <m/>
    <m/>
    <s v="506293,76"/>
    <s v="6175307,07"/>
    <n v="1.6941276000000001"/>
    <n v="0"/>
    <n v="0"/>
  </r>
  <r>
    <n v="237"/>
    <x v="209"/>
    <s v=""/>
    <x v="474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378"/>
    <n v="145.3536"/>
    <n v="145.3536"/>
    <n v="0"/>
    <n v="0"/>
    <n v="1"/>
    <n v="0"/>
    <n v="0"/>
    <x v="0"/>
    <x v="0"/>
    <m/>
    <m/>
    <m/>
    <m/>
    <m/>
    <m/>
    <m/>
    <m/>
    <m/>
    <m/>
    <n v="133.36199999999999"/>
    <m/>
    <m/>
    <m/>
    <m/>
    <m/>
    <m/>
    <m/>
    <s v="506293,76"/>
    <s v="6175307,07"/>
    <n v="0"/>
    <n v="133.36199999999999"/>
    <n v="0"/>
  </r>
  <r>
    <n v="237"/>
    <x v="210"/>
    <s v=""/>
    <x v="475"/>
    <n v="2017"/>
    <n v="37251518"/>
    <x v="87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379"/>
    <n v="0"/>
    <n v="0"/>
    <n v="0"/>
    <n v="0"/>
    <n v="1"/>
    <n v="0"/>
    <n v="0"/>
    <x v="0"/>
    <x v="0"/>
    <m/>
    <m/>
    <m/>
    <m/>
    <m/>
    <m/>
    <n v="1.3067999999999999E-3"/>
    <m/>
    <m/>
    <m/>
    <m/>
    <m/>
    <m/>
    <m/>
    <m/>
    <m/>
    <m/>
    <m/>
    <s v="508672"/>
    <s v="6176723"/>
    <n v="1.3067999999999999E-3"/>
    <n v="0"/>
    <n v="0"/>
  </r>
  <r>
    <n v="237"/>
    <x v="211"/>
    <s v=""/>
    <x v="476"/>
    <n v="2017"/>
    <n v="37251518"/>
    <x v="87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380"/>
    <n v="3.3357600000000001"/>
    <n v="3.3357600000000001"/>
    <n v="0"/>
    <n v="0"/>
    <n v="1"/>
    <n v="0"/>
    <n v="0"/>
    <x v="0"/>
    <x v="0"/>
    <m/>
    <m/>
    <m/>
    <m/>
    <m/>
    <m/>
    <n v="3.5919180000000002"/>
    <m/>
    <m/>
    <m/>
    <m/>
    <m/>
    <m/>
    <m/>
    <m/>
    <m/>
    <m/>
    <m/>
    <s v="508496,23"/>
    <s v="6174835,55"/>
    <n v="3.5919180000000002"/>
    <n v="0"/>
    <n v="0"/>
  </r>
  <r>
    <n v="237"/>
    <x v="211"/>
    <s v=""/>
    <x v="477"/>
    <n v="2017"/>
    <n v="37251518"/>
    <x v="87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381"/>
    <n v="189.27719999999999"/>
    <n v="189.27719999999999"/>
    <n v="0"/>
    <n v="0"/>
    <n v="1"/>
    <n v="0"/>
    <n v="0"/>
    <x v="0"/>
    <x v="0"/>
    <m/>
    <m/>
    <m/>
    <m/>
    <m/>
    <m/>
    <m/>
    <m/>
    <m/>
    <n v="201.3905"/>
    <m/>
    <m/>
    <m/>
    <m/>
    <m/>
    <m/>
    <m/>
    <m/>
    <s v="508496,23"/>
    <s v="6174835,55"/>
    <n v="0"/>
    <n v="201.3905"/>
    <n v="0"/>
  </r>
  <r>
    <n v="238"/>
    <x v="212"/>
    <s v=""/>
    <x v="478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382"/>
    <n v="4.3200000000000002E-2"/>
    <n v="4.3200000000000002E-2"/>
    <n v="4.3200000000000002E-2"/>
    <n v="4.3200000000000002E-2"/>
    <n v="0.18769943064506039"/>
    <n v="0.81230056935493966"/>
    <n v="0"/>
    <x v="0"/>
    <x v="0"/>
    <m/>
    <m/>
    <m/>
    <m/>
    <m/>
    <m/>
    <n v="0.1150776"/>
    <m/>
    <m/>
    <m/>
    <m/>
    <m/>
    <m/>
    <m/>
    <m/>
    <m/>
    <m/>
    <m/>
    <s v="507635,57"/>
    <s v="6199895,62"/>
    <n v="0.1150776"/>
    <n v="0"/>
    <n v="0"/>
  </r>
  <r>
    <n v="238"/>
    <x v="212"/>
    <s v=""/>
    <x v="479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383"/>
    <n v="4.6800000000000001E-2"/>
    <n v="4.6800000000000001E-2"/>
    <n v="6.1199999999999997E-2"/>
    <n v="6.1199999999999997E-2"/>
    <n v="0.14426491477272727"/>
    <n v="0.85573508522727271"/>
    <n v="0"/>
    <x v="0"/>
    <x v="0"/>
    <m/>
    <m/>
    <m/>
    <m/>
    <m/>
    <m/>
    <n v="0.1622016"/>
    <m/>
    <m/>
    <m/>
    <m/>
    <m/>
    <m/>
    <m/>
    <m/>
    <m/>
    <m/>
    <m/>
    <s v="507635,57"/>
    <s v="6199895,62"/>
    <n v="0.1622016"/>
    <n v="0"/>
    <n v="0"/>
  </r>
  <r>
    <n v="238"/>
    <x v="212"/>
    <s v=""/>
    <x v="480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384"/>
    <n v="47.001600000000003"/>
    <n v="47.001600000000003"/>
    <n v="0"/>
    <n v="0"/>
    <n v="1"/>
    <n v="0"/>
    <n v="0"/>
    <x v="0"/>
    <x v="0"/>
    <m/>
    <m/>
    <m/>
    <m/>
    <m/>
    <m/>
    <n v="43.223439599999999"/>
    <m/>
    <m/>
    <m/>
    <m/>
    <m/>
    <m/>
    <m/>
    <m/>
    <m/>
    <m/>
    <m/>
    <s v="507635,57"/>
    <s v="6199895,62"/>
    <n v="43.223439599999999"/>
    <n v="0"/>
    <n v="0"/>
  </r>
  <r>
    <n v="238"/>
    <x v="213"/>
    <s v=""/>
    <x v="482"/>
    <n v="2017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385"/>
    <n v="3.5999999999999998E-6"/>
    <n v="3.5999999999999998E-6"/>
    <n v="1.08E-4"/>
    <n v="3.6000000000000001E-5"/>
    <n v="7.5757575757575751E-3"/>
    <n v="0.99242424242424243"/>
    <n v="0"/>
    <x v="0"/>
    <x v="0"/>
    <m/>
    <m/>
    <m/>
    <m/>
    <m/>
    <m/>
    <n v="2.376E-4"/>
    <m/>
    <m/>
    <m/>
    <m/>
    <m/>
    <m/>
    <m/>
    <m/>
    <m/>
    <m/>
    <m/>
    <s v="506951,97"/>
    <s v="6199591,93"/>
    <n v="2.376E-4"/>
    <n v="0"/>
    <n v="0"/>
  </r>
  <r>
    <n v="238"/>
    <x v="214"/>
    <s v=""/>
    <x v="483"/>
    <n v="2017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386"/>
    <n v="92.044799999999995"/>
    <n v="92.044799999999995"/>
    <n v="0"/>
    <n v="0"/>
    <n v="1"/>
    <n v="0"/>
    <n v="0"/>
    <x v="0"/>
    <x v="0"/>
    <m/>
    <m/>
    <m/>
    <m/>
    <m/>
    <m/>
    <m/>
    <m/>
    <m/>
    <m/>
    <n v="85.183999999999997"/>
    <m/>
    <m/>
    <m/>
    <m/>
    <m/>
    <m/>
    <m/>
    <s v="507782"/>
    <s v="6200460"/>
    <n v="0"/>
    <n v="85.183999999999997"/>
    <n v="0"/>
  </r>
  <r>
    <n v="239"/>
    <x v="215"/>
    <s v=""/>
    <x v="484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387"/>
    <n v="73.252799999999993"/>
    <n v="72.730800000000002"/>
    <n v="0"/>
    <n v="0"/>
    <n v="1"/>
    <n v="0"/>
    <n v="0"/>
    <x v="0"/>
    <x v="0"/>
    <m/>
    <m/>
    <m/>
    <m/>
    <m/>
    <m/>
    <n v="72.384760800000009"/>
    <m/>
    <m/>
    <m/>
    <m/>
    <m/>
    <m/>
    <m/>
    <m/>
    <m/>
    <m/>
    <m/>
    <s v="538851,26"/>
    <s v="6203632,68"/>
    <n v="72.384760800000009"/>
    <n v="0"/>
    <n v="0"/>
  </r>
  <r>
    <n v="239"/>
    <x v="215"/>
    <s v=""/>
    <x v="485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388"/>
    <n v="0"/>
    <n v="0"/>
    <n v="0"/>
    <n v="0"/>
    <n v="1"/>
    <n v="0"/>
    <n v="0"/>
    <x v="0"/>
    <x v="0"/>
    <m/>
    <m/>
    <m/>
    <n v="6.9516059999999999E-4"/>
    <m/>
    <m/>
    <m/>
    <m/>
    <m/>
    <m/>
    <m/>
    <m/>
    <m/>
    <m/>
    <m/>
    <m/>
    <m/>
    <m/>
    <s v="538851,26"/>
    <s v="6203632,68"/>
    <n v="6.9516059999999999E-4"/>
    <n v="0"/>
    <n v="0"/>
  </r>
  <r>
    <n v="239"/>
    <x v="215"/>
    <s v=""/>
    <x v="486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389"/>
    <n v="21.905999999999999"/>
    <n v="21.90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1.905999999999999"/>
    <s v="538851,26"/>
    <s v="6203632,68"/>
    <n v="0"/>
    <n v="0"/>
    <n v="21.905999999999999"/>
  </r>
  <r>
    <n v="239"/>
    <x v="215"/>
    <s v=""/>
    <x v="487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390"/>
    <n v="14.0868"/>
    <n v="14.0868"/>
    <n v="12.45204"/>
    <n v="12.45204"/>
    <n v="0.2314173029410401"/>
    <n v="0.76858269705895987"/>
    <n v="0"/>
    <x v="0"/>
    <x v="0"/>
    <m/>
    <m/>
    <m/>
    <m/>
    <m/>
    <m/>
    <n v="30.4359264"/>
    <m/>
    <m/>
    <m/>
    <m/>
    <m/>
    <m/>
    <m/>
    <m/>
    <m/>
    <m/>
    <m/>
    <s v="538851,26"/>
    <s v="6203632,68"/>
    <n v="30.4359264"/>
    <n v="0"/>
    <n v="0"/>
  </r>
  <r>
    <n v="239"/>
    <x v="215"/>
    <s v=""/>
    <x v="488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391"/>
    <n v="14.198399999999999"/>
    <n v="14.198399999999999"/>
    <n v="12.355560000000001"/>
    <n v="12.355560000000001"/>
    <n v="0.23141729126060578"/>
    <n v="0.76858270873939416"/>
    <n v="0"/>
    <x v="0"/>
    <x v="0"/>
    <m/>
    <m/>
    <m/>
    <n v="0"/>
    <m/>
    <m/>
    <n v="30.6770508"/>
    <m/>
    <m/>
    <m/>
    <m/>
    <m/>
    <m/>
    <m/>
    <m/>
    <m/>
    <m/>
    <m/>
    <s v="538851,26"/>
    <s v="6203632,68"/>
    <n v="30.6770508"/>
    <n v="0"/>
    <n v="0"/>
  </r>
  <r>
    <n v="239"/>
    <x v="215"/>
    <s v=""/>
    <x v="489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392"/>
    <n v="10.46016"/>
    <n v="10.455120000000001"/>
    <n v="0"/>
    <n v="0"/>
    <n v="1"/>
    <n v="0"/>
    <n v="0"/>
    <x v="0"/>
    <x v="0"/>
    <m/>
    <m/>
    <m/>
    <m/>
    <m/>
    <m/>
    <m/>
    <m/>
    <m/>
    <m/>
    <m/>
    <m/>
    <m/>
    <m/>
    <m/>
    <n v="10.46016"/>
    <m/>
    <m/>
    <s v="538851,26"/>
    <s v="6203632,68"/>
    <n v="0"/>
    <n v="10.46016"/>
    <n v="0"/>
  </r>
  <r>
    <n v="239"/>
    <x v="215"/>
    <s v=""/>
    <x v="490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393"/>
    <n v="0.12959999999999999"/>
    <n v="0.12959999999999999"/>
    <n v="0"/>
    <n v="0"/>
    <n v="1"/>
    <n v="0"/>
    <n v="0"/>
    <x v="0"/>
    <x v="0"/>
    <m/>
    <m/>
    <m/>
    <m/>
    <m/>
    <m/>
    <n v="0.13463999999999998"/>
    <m/>
    <m/>
    <m/>
    <m/>
    <m/>
    <m/>
    <m/>
    <m/>
    <m/>
    <m/>
    <m/>
    <s v="538851,26"/>
    <s v="6203632,68"/>
    <n v="0.13463999999999998"/>
    <n v="0"/>
    <n v="0"/>
  </r>
  <r>
    <n v="239"/>
    <x v="215"/>
    <s v=""/>
    <x v="491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394"/>
    <n v="1.2312000000000001"/>
    <n v="1.231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44027999999999995"/>
    <s v="538851,26"/>
    <s v="6203632,68"/>
    <n v="0"/>
    <n v="0"/>
    <n v="0.44027999999999995"/>
  </r>
  <r>
    <n v="239"/>
    <x v="215"/>
    <s v=""/>
    <x v="492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395"/>
    <n v="14.96232"/>
    <n v="14.96232"/>
    <n v="0"/>
    <n v="0"/>
    <n v="1"/>
    <n v="0"/>
    <n v="0"/>
    <x v="0"/>
    <x v="0"/>
    <m/>
    <m/>
    <m/>
    <m/>
    <m/>
    <m/>
    <m/>
    <m/>
    <m/>
    <m/>
    <m/>
    <m/>
    <m/>
    <m/>
    <m/>
    <n v="14.96232"/>
    <m/>
    <m/>
    <s v="538851,26"/>
    <s v="6203632,68"/>
    <n v="0"/>
    <n v="14.96232"/>
    <n v="0"/>
  </r>
  <r>
    <n v="240"/>
    <x v="216"/>
    <s v=""/>
    <x v="493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396"/>
    <n v="4.3739999999999997"/>
    <n v="4.3739999999999997"/>
    <n v="3.0913200000000001"/>
    <n v="3.0913200000000001"/>
    <n v="0.26702416403854817"/>
    <n v="0.73297583596145177"/>
    <n v="0"/>
    <x v="0"/>
    <x v="0"/>
    <m/>
    <m/>
    <m/>
    <m/>
    <m/>
    <m/>
    <n v="8.1902699999999999"/>
    <m/>
    <m/>
    <m/>
    <m/>
    <m/>
    <m/>
    <m/>
    <m/>
    <m/>
    <m/>
    <m/>
    <s v="501066,03"/>
    <s v="6148470,09"/>
    <n v="8.1902699999999999"/>
    <n v="0"/>
    <n v="0"/>
  </r>
  <r>
    <n v="240"/>
    <x v="216"/>
    <s v=""/>
    <x v="494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397"/>
    <n v="1.0835999999999999"/>
    <n v="1.0835999999999999"/>
    <n v="0"/>
    <n v="0"/>
    <n v="1"/>
    <n v="0"/>
    <n v="0"/>
    <x v="0"/>
    <x v="0"/>
    <m/>
    <m/>
    <m/>
    <m/>
    <m/>
    <m/>
    <n v="0.97808040000000007"/>
    <m/>
    <m/>
    <m/>
    <m/>
    <m/>
    <m/>
    <m/>
    <m/>
    <m/>
    <m/>
    <m/>
    <s v="501066,03"/>
    <s v="6148470,09"/>
    <n v="0.97808040000000007"/>
    <n v="0"/>
    <n v="0"/>
  </r>
  <r>
    <n v="240"/>
    <x v="216"/>
    <s v=""/>
    <x v="495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398"/>
    <n v="12.034800000000001"/>
    <n v="12.034800000000001"/>
    <n v="0"/>
    <n v="0"/>
    <n v="1"/>
    <n v="0"/>
    <n v="0"/>
    <x v="0"/>
    <x v="0"/>
    <m/>
    <m/>
    <m/>
    <n v="0"/>
    <m/>
    <m/>
    <n v="10.8627948"/>
    <m/>
    <m/>
    <m/>
    <m/>
    <m/>
    <m/>
    <m/>
    <m/>
    <m/>
    <m/>
    <m/>
    <s v="501066,03"/>
    <s v="6148470,09"/>
    <n v="10.8627948"/>
    <n v="0"/>
    <n v="0"/>
  </r>
  <r>
    <n v="240"/>
    <x v="216"/>
    <s v=""/>
    <x v="497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399"/>
    <n v="69.5916"/>
    <n v="69.5916"/>
    <n v="0"/>
    <n v="0"/>
    <n v="1"/>
    <n v="0"/>
    <n v="0"/>
    <x v="0"/>
    <x v="0"/>
    <m/>
    <m/>
    <m/>
    <m/>
    <m/>
    <m/>
    <m/>
    <m/>
    <m/>
    <m/>
    <n v="70.707899999999995"/>
    <m/>
    <m/>
    <m/>
    <m/>
    <m/>
    <m/>
    <m/>
    <s v="501066,03"/>
    <s v="6148470,09"/>
    <n v="0"/>
    <n v="70.707899999999995"/>
    <n v="0"/>
  </r>
  <r>
    <n v="240"/>
    <x v="216"/>
    <s v=""/>
    <x v="498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400"/>
    <n v="7.4336399999999996"/>
    <n v="7.43363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7.51464"/>
    <s v="501066,03"/>
    <s v="6148470,09"/>
    <n v="0"/>
    <n v="0"/>
    <n v="7.51464"/>
  </r>
  <r>
    <n v="241"/>
    <x v="217"/>
    <s v=""/>
    <x v="499"/>
    <n v="2017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401"/>
    <n v="852.21720000000005"/>
    <n v="852.21720000000005"/>
    <n v="240.21"/>
    <n v="194.22"/>
    <n v="0.26601915211836807"/>
    <n v="0.73398084788163187"/>
    <n v="0"/>
    <x v="0"/>
    <x v="0"/>
    <m/>
    <m/>
    <m/>
    <m/>
    <m/>
    <m/>
    <n v="0"/>
    <n v="1317.4951999999998"/>
    <m/>
    <m/>
    <m/>
    <n v="284.30149999999998"/>
    <m/>
    <m/>
    <m/>
    <m/>
    <m/>
    <m/>
    <s v="673699,86"/>
    <s v="6121310,03"/>
    <n v="592.87284"/>
    <n v="1008.9238599999999"/>
    <n v="0"/>
  </r>
  <r>
    <n v="241"/>
    <x v="218"/>
    <s v=""/>
    <x v="500"/>
    <n v="2017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402"/>
    <n v="0"/>
    <n v="0"/>
    <n v="0"/>
    <n v="0"/>
    <n v="0"/>
    <n v="0"/>
    <n v="1"/>
    <x v="0"/>
    <x v="0"/>
    <m/>
    <m/>
    <m/>
    <n v="0.63672837000000004"/>
    <m/>
    <m/>
    <m/>
    <n v="0"/>
    <m/>
    <m/>
    <m/>
    <m/>
    <m/>
    <m/>
    <m/>
    <m/>
    <m/>
    <m/>
    <s v="648411,99"/>
    <s v="6143583,8"/>
    <n v="0.63672837000000004"/>
    <n v="0"/>
    <n v="0"/>
  </r>
  <r>
    <n v="241"/>
    <x v="219"/>
    <s v=""/>
    <x v="501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1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1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403"/>
    <n v="0"/>
    <n v="0"/>
    <n v="0"/>
    <n v="0"/>
    <n v="0"/>
    <n v="0"/>
    <n v="1"/>
    <x v="1"/>
    <x v="0"/>
    <m/>
    <m/>
    <m/>
    <n v="3.9062430000000002E-2"/>
    <m/>
    <m/>
    <m/>
    <n v="0"/>
    <m/>
    <m/>
    <m/>
    <n v="0"/>
    <m/>
    <m/>
    <m/>
    <m/>
    <m/>
    <m/>
    <s v="673638,41"/>
    <s v="6121429,76"/>
    <n v="3.9062430000000002E-2"/>
    <n v="0"/>
    <n v="0"/>
  </r>
  <r>
    <n v="241"/>
    <x v="220"/>
    <s v=""/>
    <x v="504"/>
    <n v="2017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404"/>
    <n v="0"/>
    <n v="0"/>
    <n v="0.99481679999999995"/>
    <n v="0.99481679999999995"/>
    <n v="0"/>
    <n v="1"/>
    <n v="0"/>
    <x v="0"/>
    <x v="0"/>
    <m/>
    <m/>
    <m/>
    <m/>
    <m/>
    <m/>
    <m/>
    <m/>
    <n v="3.0844839999999998"/>
    <m/>
    <m/>
    <m/>
    <m/>
    <m/>
    <m/>
    <m/>
    <m/>
    <m/>
    <s v="642099,98"/>
    <s v="6139657,89"/>
    <n v="0"/>
    <n v="3.0844839999999998"/>
    <n v="0"/>
  </r>
  <r>
    <n v="241"/>
    <x v="221"/>
    <s v=""/>
    <x v="505"/>
    <n v="2017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405"/>
    <n v="0"/>
    <n v="0"/>
    <n v="0.82433880000000004"/>
    <n v="0.82433880000000004"/>
    <n v="0"/>
    <n v="1"/>
    <n v="0"/>
    <x v="0"/>
    <x v="0"/>
    <m/>
    <m/>
    <m/>
    <n v="0.59196261000000006"/>
    <m/>
    <m/>
    <m/>
    <m/>
    <n v="5.0254539999999999"/>
    <m/>
    <m/>
    <m/>
    <m/>
    <n v="0"/>
    <m/>
    <m/>
    <m/>
    <m/>
    <s v="680124,96"/>
    <s v="6120567,6"/>
    <n v="0.59196261000000006"/>
    <n v="5.0254539999999999"/>
    <n v="0"/>
  </r>
  <r>
    <n v="241"/>
    <x v="222"/>
    <s v=""/>
    <x v="506"/>
    <n v="2017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406"/>
    <n v="0"/>
    <n v="0"/>
    <n v="1.2163752000000001"/>
    <n v="1.2163752000000001"/>
    <n v="0"/>
    <n v="1"/>
    <n v="0"/>
    <x v="0"/>
    <x v="0"/>
    <m/>
    <m/>
    <m/>
    <m/>
    <m/>
    <m/>
    <m/>
    <m/>
    <n v="7.885688"/>
    <m/>
    <m/>
    <m/>
    <m/>
    <m/>
    <m/>
    <m/>
    <m/>
    <m/>
    <s v="696810,61"/>
    <s v="6124770,32"/>
    <n v="0"/>
    <n v="7.885688"/>
    <n v="0"/>
  </r>
  <r>
    <n v="244"/>
    <x v="223"/>
    <s v=""/>
    <x v="507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407"/>
    <n v="102.78"/>
    <n v="102.78"/>
    <n v="0"/>
    <n v="0"/>
    <n v="1"/>
    <n v="0"/>
    <n v="0"/>
    <x v="0"/>
    <x v="0"/>
    <m/>
    <m/>
    <m/>
    <m/>
    <m/>
    <m/>
    <n v="94.240951199999998"/>
    <m/>
    <m/>
    <m/>
    <m/>
    <m/>
    <m/>
    <m/>
    <m/>
    <m/>
    <m/>
    <m/>
    <s v="699113,31"/>
    <s v="6212075,92"/>
    <n v="94.240951199999998"/>
    <n v="0"/>
    <n v="0"/>
  </r>
  <r>
    <n v="244"/>
    <x v="223"/>
    <s v=""/>
    <x v="508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408"/>
    <n v="16.5564"/>
    <n v="16.5564"/>
    <n v="0"/>
    <n v="0"/>
    <n v="1"/>
    <n v="0"/>
    <n v="0"/>
    <x v="0"/>
    <x v="0"/>
    <m/>
    <m/>
    <m/>
    <m/>
    <m/>
    <m/>
    <n v="15.1808184"/>
    <m/>
    <m/>
    <m/>
    <m/>
    <m/>
    <m/>
    <m/>
    <m/>
    <m/>
    <m/>
    <m/>
    <s v="699113,31"/>
    <s v="6212075,92"/>
    <n v="15.1808184"/>
    <n v="0"/>
    <n v="0"/>
  </r>
  <r>
    <n v="244"/>
    <x v="223"/>
    <s v=""/>
    <x v="509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409"/>
    <n v="2.9159999999999999"/>
    <n v="2.9159999999999999"/>
    <n v="2.5164"/>
    <n v="2.5164"/>
    <n v="0.24378381371786567"/>
    <n v="0.75621618628213438"/>
    <n v="0"/>
    <x v="0"/>
    <x v="0"/>
    <m/>
    <m/>
    <m/>
    <m/>
    <m/>
    <m/>
    <n v="5.9807088000000004"/>
    <m/>
    <m/>
    <m/>
    <m/>
    <m/>
    <m/>
    <m/>
    <m/>
    <m/>
    <m/>
    <m/>
    <s v="699113,31"/>
    <s v="6212075,92"/>
    <n v="5.9807088000000004"/>
    <n v="0"/>
    <n v="0"/>
  </r>
  <r>
    <n v="244"/>
    <x v="223"/>
    <s v=""/>
    <x v="510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410"/>
    <n v="0.41039999999999999"/>
    <n v="0.41039999999999999"/>
    <n v="0.30959999999999999"/>
    <n v="0.30959999999999999"/>
    <n v="0.27902741811524318"/>
    <n v="0.72097258188475677"/>
    <n v="0"/>
    <x v="0"/>
    <x v="0"/>
    <m/>
    <m/>
    <m/>
    <m/>
    <m/>
    <m/>
    <n v="0.73541160000000005"/>
    <m/>
    <m/>
    <m/>
    <m/>
    <m/>
    <m/>
    <m/>
    <m/>
    <m/>
    <m/>
    <m/>
    <s v="699113,31"/>
    <s v="6212075,92"/>
    <n v="0.73541160000000005"/>
    <n v="0"/>
    <n v="0"/>
  </r>
  <r>
    <n v="244"/>
    <x v="223"/>
    <s v=""/>
    <x v="511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411"/>
    <n v="18.655200000000001"/>
    <n v="18.655200000000001"/>
    <n v="18.36"/>
    <n v="18.36"/>
    <n v="0.23432135976205756"/>
    <n v="0.76567864023794241"/>
    <n v="0"/>
    <x v="0"/>
    <x v="0"/>
    <m/>
    <m/>
    <m/>
    <m/>
    <m/>
    <m/>
    <n v="39.806870400000001"/>
    <m/>
    <m/>
    <m/>
    <m/>
    <m/>
    <m/>
    <m/>
    <m/>
    <m/>
    <m/>
    <m/>
    <s v="699113,31"/>
    <s v="6212075,92"/>
    <n v="39.806870400000001"/>
    <n v="0"/>
    <n v="0"/>
  </r>
  <r>
    <n v="244"/>
    <x v="223"/>
    <s v=""/>
    <x v="512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412"/>
    <n v="0.69479999999999997"/>
    <n v="0.6947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0.69479999999999997"/>
    <s v="699113,31"/>
    <s v="6212075,92"/>
    <n v="0"/>
    <n v="0"/>
    <n v="0.69479999999999997"/>
  </r>
  <r>
    <n v="244"/>
    <x v="223"/>
    <s v=""/>
    <x v="513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413"/>
    <n v="7.0452000000000004"/>
    <n v="7.0452000000000004"/>
    <n v="0"/>
    <n v="0"/>
    <n v="1"/>
    <n v="0"/>
    <n v="0"/>
    <x v="0"/>
    <x v="0"/>
    <m/>
    <m/>
    <m/>
    <m/>
    <m/>
    <m/>
    <m/>
    <m/>
    <m/>
    <m/>
    <m/>
    <m/>
    <m/>
    <m/>
    <m/>
    <n v="7.0451999999999995"/>
    <m/>
    <m/>
    <s v="699113,31"/>
    <s v="6212075,92"/>
    <n v="0"/>
    <n v="7.0451999999999995"/>
    <n v="0"/>
  </r>
  <r>
    <n v="244"/>
    <x v="223"/>
    <s v=""/>
    <x v="514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414"/>
    <n v="26.618400000000001"/>
    <n v="26.618400000000001"/>
    <n v="0"/>
    <n v="0"/>
    <n v="1"/>
    <n v="0"/>
    <n v="0"/>
    <x v="0"/>
    <x v="0"/>
    <m/>
    <m/>
    <m/>
    <m/>
    <m/>
    <m/>
    <m/>
    <m/>
    <m/>
    <m/>
    <m/>
    <m/>
    <m/>
    <m/>
    <m/>
    <n v="26.618400000000001"/>
    <m/>
    <m/>
    <s v="699113,31"/>
    <s v="6212075,92"/>
    <n v="0"/>
    <n v="26.618400000000001"/>
    <n v="0"/>
  </r>
  <r>
    <n v="245"/>
    <x v="224"/>
    <s v=""/>
    <x v="515"/>
    <n v="2017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415"/>
    <n v="1296.7470000000001"/>
    <n v="1296.7470000000001"/>
    <n v="312.69060000000002"/>
    <n v="268.96748400000001"/>
    <n v="0.39063373948052132"/>
    <n v="0.60936626051947873"/>
    <n v="0"/>
    <x v="0"/>
    <x v="0"/>
    <m/>
    <m/>
    <m/>
    <n v="0"/>
    <m/>
    <m/>
    <n v="13.152625200000001"/>
    <n v="1646.6463999999999"/>
    <m/>
    <m/>
    <m/>
    <n v="0"/>
    <m/>
    <m/>
    <m/>
    <m/>
    <m/>
    <m/>
    <s v="696381,55"/>
    <s v="6170611,89"/>
    <n v="754.14350519999994"/>
    <n v="905.65552000000002"/>
    <n v="0"/>
  </r>
  <r>
    <n v="245"/>
    <x v="224"/>
    <s v=""/>
    <x v="516"/>
    <n v="2017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416"/>
    <n v="1592.1990000000001"/>
    <n v="1592.1990000000001"/>
    <n v="432.25848000000002"/>
    <n v="369.73828800000001"/>
    <n v="0.36936223230877208"/>
    <n v="0.63063776769122804"/>
    <n v="0"/>
    <x v="0"/>
    <x v="0"/>
    <m/>
    <m/>
    <m/>
    <n v="9.6092142999999997"/>
    <m/>
    <m/>
    <m/>
    <n v="2145.7262000000001"/>
    <m/>
    <m/>
    <m/>
    <n v="0"/>
    <m/>
    <m/>
    <m/>
    <m/>
    <m/>
    <m/>
    <s v="696381,55"/>
    <s v="6170611,89"/>
    <n v="975.18600430000004"/>
    <n v="1180.1494100000002"/>
    <n v="0"/>
  </r>
  <r>
    <n v="247"/>
    <x v="225"/>
    <s v=""/>
    <x v="517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417"/>
    <n v="0.16955999999999999"/>
    <n v="0.16955999999999999"/>
    <n v="0"/>
    <n v="0"/>
    <n v="1"/>
    <n v="0"/>
    <n v="0"/>
    <x v="0"/>
    <x v="0"/>
    <m/>
    <m/>
    <m/>
    <m/>
    <m/>
    <m/>
    <n v="0.16564680000000001"/>
    <m/>
    <m/>
    <m/>
    <m/>
    <m/>
    <m/>
    <m/>
    <m/>
    <m/>
    <m/>
    <m/>
    <s v="555354,59"/>
    <s v="6146420,64"/>
    <n v="0.16564680000000001"/>
    <n v="0"/>
    <n v="0"/>
  </r>
  <r>
    <n v="247"/>
    <x v="225"/>
    <s v=""/>
    <x v="518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418"/>
    <n v="0.18457200000000001"/>
    <n v="0.18457200000000001"/>
    <n v="0.15685199999999999"/>
    <n v="0.15685199999999999"/>
    <n v="0.22468709462539005"/>
    <n v="0.77531290537460995"/>
    <n v="0"/>
    <x v="0"/>
    <x v="0"/>
    <m/>
    <m/>
    <m/>
    <m/>
    <m/>
    <m/>
    <n v="0.41073120000000002"/>
    <m/>
    <m/>
    <m/>
    <m/>
    <m/>
    <m/>
    <m/>
    <m/>
    <m/>
    <m/>
    <m/>
    <s v="555354,59"/>
    <s v="6146420,64"/>
    <n v="0.41073120000000002"/>
    <n v="0"/>
    <n v="0"/>
  </r>
  <r>
    <n v="247"/>
    <x v="225"/>
    <s v=""/>
    <x v="519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6"/>
    <s v=""/>
    <x v="520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419"/>
    <n v="2.0895999999999999"/>
    <n v="2.0895999999999999"/>
    <n v="0"/>
    <n v="0"/>
    <n v="1"/>
    <n v="0"/>
    <n v="0"/>
    <x v="0"/>
    <x v="0"/>
    <m/>
    <m/>
    <m/>
    <n v="0"/>
    <m/>
    <m/>
    <n v="2.2510188360000001"/>
    <m/>
    <m/>
    <m/>
    <m/>
    <m/>
    <m/>
    <m/>
    <m/>
    <m/>
    <m/>
    <m/>
    <s v="546031,3"/>
    <s v="6151031,27"/>
    <n v="2.2510188360000001"/>
    <n v="0"/>
    <n v="0"/>
  </r>
  <r>
    <n v="247"/>
    <x v="226"/>
    <s v=""/>
    <x v="521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420"/>
    <n v="8.0796700000000001"/>
    <n v="8.0796700000000001"/>
    <n v="0"/>
    <n v="0"/>
    <n v="1"/>
    <n v="0"/>
    <n v="0"/>
    <x v="0"/>
    <x v="0"/>
    <m/>
    <m/>
    <m/>
    <n v="0"/>
    <m/>
    <m/>
    <n v="8.7038170560000001"/>
    <m/>
    <m/>
    <m/>
    <m/>
    <m/>
    <m/>
    <m/>
    <m/>
    <m/>
    <m/>
    <m/>
    <s v="546031,3"/>
    <s v="6151031,27"/>
    <n v="8.7038170560000001"/>
    <n v="0"/>
    <n v="0"/>
  </r>
  <r>
    <n v="247"/>
    <x v="226"/>
    <s v=""/>
    <x v="522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421"/>
    <n v="4.3024899999999997"/>
    <n v="4.3024899999999997"/>
    <n v="0"/>
    <n v="0"/>
    <n v="1"/>
    <n v="0"/>
    <n v="0"/>
    <x v="0"/>
    <x v="0"/>
    <m/>
    <m/>
    <m/>
    <n v="0"/>
    <m/>
    <m/>
    <n v="4.6348529040000006"/>
    <m/>
    <m/>
    <m/>
    <m/>
    <m/>
    <m/>
    <m/>
    <m/>
    <m/>
    <m/>
    <m/>
    <s v="546031,3"/>
    <s v="6151031,27"/>
    <n v="4.6348529040000006"/>
    <n v="0"/>
    <n v="0"/>
  </r>
  <r>
    <n v="247"/>
    <x v="226"/>
    <s v=""/>
    <x v="523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422"/>
    <n v="3.5034399999999999"/>
    <n v="3.5034399999999999"/>
    <n v="0"/>
    <n v="0"/>
    <n v="1"/>
    <n v="0"/>
    <n v="0"/>
    <x v="0"/>
    <x v="0"/>
    <m/>
    <m/>
    <m/>
    <n v="0"/>
    <m/>
    <m/>
    <n v="3.7740776039999999"/>
    <m/>
    <m/>
    <m/>
    <m/>
    <m/>
    <m/>
    <m/>
    <m/>
    <m/>
    <m/>
    <m/>
    <s v="546031,3"/>
    <s v="6151031,27"/>
    <n v="3.7740776039999999"/>
    <n v="0"/>
    <n v="0"/>
  </r>
  <r>
    <n v="247"/>
    <x v="226"/>
    <s v=""/>
    <x v="524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423"/>
    <n v="2.5899999999999999E-3"/>
    <n v="2.5899999999999999E-3"/>
    <n v="0"/>
    <n v="0"/>
    <n v="1"/>
    <n v="0"/>
    <n v="0"/>
    <x v="0"/>
    <x v="0"/>
    <m/>
    <m/>
    <m/>
    <n v="2.8799999999999997E-3"/>
    <m/>
    <m/>
    <m/>
    <m/>
    <m/>
    <m/>
    <m/>
    <m/>
    <m/>
    <m/>
    <m/>
    <m/>
    <m/>
    <m/>
    <s v="546031,3"/>
    <s v="6151031,27"/>
    <n v="2.8799999999999997E-3"/>
    <n v="0"/>
    <n v="0"/>
  </r>
  <r>
    <n v="247"/>
    <x v="226"/>
    <s v=""/>
    <x v="525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424"/>
    <n v="9.7000000000000005E-4"/>
    <n v="9.7000000000000005E-4"/>
    <n v="0"/>
    <n v="0"/>
    <n v="1"/>
    <n v="0"/>
    <n v="0"/>
    <x v="0"/>
    <x v="0"/>
    <m/>
    <m/>
    <m/>
    <n v="1.08E-3"/>
    <m/>
    <m/>
    <m/>
    <m/>
    <m/>
    <m/>
    <m/>
    <m/>
    <m/>
    <m/>
    <m/>
    <m/>
    <m/>
    <m/>
    <s v="546031,3"/>
    <s v="6151031,27"/>
    <n v="1.08E-3"/>
    <n v="0"/>
    <n v="0"/>
  </r>
  <r>
    <n v="247"/>
    <x v="227"/>
    <s v=""/>
    <x v="526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425"/>
    <n v="6.4999999999999997E-4"/>
    <n v="6.4999999999999997E-4"/>
    <n v="0"/>
    <n v="0"/>
    <n v="1"/>
    <n v="0"/>
    <n v="0"/>
    <x v="0"/>
    <x v="0"/>
    <m/>
    <m/>
    <m/>
    <n v="7.1999999999999994E-4"/>
    <m/>
    <m/>
    <m/>
    <m/>
    <m/>
    <m/>
    <m/>
    <m/>
    <m/>
    <m/>
    <m/>
    <m/>
    <m/>
    <m/>
    <s v="548298,45"/>
    <s v="6150729,16"/>
    <n v="7.1999999999999994E-4"/>
    <n v="0"/>
    <n v="0"/>
  </r>
  <r>
    <n v="247"/>
    <x v="227"/>
    <s v=""/>
    <x v="528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426"/>
    <n v="4.8280000000000003E-2"/>
    <n v="4.8280000000000003E-2"/>
    <n v="0"/>
    <n v="0"/>
    <n v="1"/>
    <n v="0"/>
    <n v="0"/>
    <x v="0"/>
    <x v="0"/>
    <m/>
    <m/>
    <m/>
    <n v="5.364E-2"/>
    <m/>
    <m/>
    <m/>
    <m/>
    <m/>
    <m/>
    <m/>
    <m/>
    <m/>
    <m/>
    <m/>
    <m/>
    <m/>
    <m/>
    <s v="548298,45"/>
    <s v="6150729,16"/>
    <n v="5.364E-2"/>
    <n v="0"/>
    <n v="0"/>
  </r>
  <r>
    <n v="247"/>
    <x v="228"/>
    <s v=""/>
    <x v="529"/>
    <n v="2017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427"/>
    <n v="18.425879999999999"/>
    <n v="18.425879999999999"/>
    <n v="0"/>
    <n v="0"/>
    <n v="1"/>
    <n v="0"/>
    <n v="0"/>
    <x v="0"/>
    <x v="0"/>
    <m/>
    <m/>
    <m/>
    <m/>
    <m/>
    <m/>
    <m/>
    <m/>
    <m/>
    <m/>
    <m/>
    <n v="0"/>
    <n v="19.755400000000002"/>
    <m/>
    <m/>
    <m/>
    <m/>
    <m/>
    <s v="555712,97"/>
    <s v="6145978,1"/>
    <n v="0"/>
    <n v="19.755400000000002"/>
    <n v="0"/>
  </r>
  <r>
    <n v="247"/>
    <x v="228"/>
    <s v=""/>
    <x v="530"/>
    <n v="2017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428"/>
    <n v="76.344480000000004"/>
    <n v="76.344480000000004"/>
    <n v="0"/>
    <n v="0"/>
    <n v="1"/>
    <n v="0"/>
    <n v="0"/>
    <x v="0"/>
    <x v="0"/>
    <m/>
    <m/>
    <m/>
    <m/>
    <m/>
    <m/>
    <m/>
    <m/>
    <m/>
    <m/>
    <n v="74.120740124999998"/>
    <m/>
    <m/>
    <m/>
    <m/>
    <m/>
    <m/>
    <m/>
    <s v="555712,97"/>
    <s v="6145978,1"/>
    <n v="0"/>
    <n v="74.120740124999998"/>
    <n v="0"/>
  </r>
  <r>
    <n v="249"/>
    <x v="229"/>
    <s v=""/>
    <x v="531"/>
    <n v="2017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429"/>
    <n v="21.452400000000001"/>
    <n v="21.380400000000002"/>
    <n v="0"/>
    <n v="0"/>
    <n v="1"/>
    <n v="0"/>
    <n v="0"/>
    <x v="0"/>
    <x v="0"/>
    <m/>
    <m/>
    <m/>
    <m/>
    <m/>
    <m/>
    <n v="23.3817804"/>
    <m/>
    <m/>
    <m/>
    <m/>
    <m/>
    <m/>
    <m/>
    <m/>
    <m/>
    <m/>
    <m/>
    <s v="719850"/>
    <s v="6198820"/>
    <n v="23.3817804"/>
    <n v="0"/>
    <n v="0"/>
  </r>
  <r>
    <n v="249"/>
    <x v="230"/>
    <s v=""/>
    <x v="532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430"/>
    <n v="590.61959999999999"/>
    <n v="543.22559999999999"/>
    <n v="109.49760000000001"/>
    <n v="97.012799999999999"/>
    <n v="0.59103282688820213"/>
    <n v="0.35740220673771783"/>
    <n v="5.1564966374080035E-2"/>
    <x v="0"/>
    <x v="0"/>
    <m/>
    <m/>
    <m/>
    <m/>
    <m/>
    <m/>
    <n v="6.9633432000000006"/>
    <n v="648.13699999999994"/>
    <m/>
    <m/>
    <n v="194.41650000000001"/>
    <n v="8.3810000000000002"/>
    <m/>
    <m/>
    <m/>
    <m/>
    <m/>
    <m/>
    <s v="718287,74"/>
    <s v="6200508,03"/>
    <n v="298.62499320000001"/>
    <n v="559.27285000000006"/>
    <n v="0"/>
  </r>
  <r>
    <n v="249"/>
    <x v="230"/>
    <s v=""/>
    <x v="533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5"/>
    <x v="0"/>
    <s v="pvp"/>
    <d v="2000-01-01T00:00:00"/>
    <d v="2019-12-31T00:00:00"/>
    <n v="20"/>
    <n v="0"/>
    <n v="2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4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431"/>
    <n v="19.112400000000001"/>
    <n v="19.112400000000001"/>
    <n v="0"/>
    <n v="0"/>
    <n v="1"/>
    <n v="0"/>
    <n v="0"/>
    <x v="0"/>
    <x v="0"/>
    <m/>
    <m/>
    <m/>
    <m/>
    <m/>
    <m/>
    <n v="19.831165200000001"/>
    <m/>
    <m/>
    <m/>
    <m/>
    <m/>
    <m/>
    <m/>
    <m/>
    <m/>
    <m/>
    <m/>
    <s v="718287,74"/>
    <s v="6200508,03"/>
    <n v="19.831165200000001"/>
    <n v="0"/>
    <n v="0"/>
  </r>
  <r>
    <n v="249"/>
    <x v="230"/>
    <s v=""/>
    <x v="535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432"/>
    <n v="487.69920000000002"/>
    <n v="487.69920000000002"/>
    <n v="56.52"/>
    <n v="50.072400000000002"/>
    <n v="0.74201958679315561"/>
    <n v="0.25798041320684439"/>
    <n v="0"/>
    <x v="0"/>
    <x v="0"/>
    <m/>
    <m/>
    <m/>
    <m/>
    <m/>
    <m/>
    <n v="17.909852399999998"/>
    <n v="464.74640000000005"/>
    <m/>
    <m/>
    <n v="140.69039999999998"/>
    <n v="6.7424999999999997"/>
    <m/>
    <m/>
    <m/>
    <m/>
    <m/>
    <m/>
    <s v="718287,74"/>
    <s v="6200508,03"/>
    <n v="227.04573240000002"/>
    <n v="403.04342000000003"/>
    <n v="0"/>
  </r>
  <r>
    <n v="249"/>
    <x v="231"/>
    <s v=""/>
    <x v="536"/>
    <n v="2017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433"/>
    <n v="6.8760000000000002E-2"/>
    <n v="6.8760000000000002E-2"/>
    <n v="4.6080000000000003E-2"/>
    <n v="4.6080000000000003E-2"/>
    <n v="0.23547106541410853"/>
    <n v="0.76452893458589144"/>
    <n v="0"/>
    <x v="0"/>
    <x v="0"/>
    <m/>
    <m/>
    <m/>
    <m/>
    <m/>
    <m/>
    <n v="0.1460052"/>
    <m/>
    <m/>
    <m/>
    <m/>
    <m/>
    <m/>
    <m/>
    <m/>
    <m/>
    <m/>
    <m/>
    <s v="718456,87"/>
    <s v="6196857,55"/>
    <n v="0.1460052"/>
    <n v="0"/>
    <n v="0"/>
  </r>
  <r>
    <n v="249"/>
    <x v="231"/>
    <s v=""/>
    <x v="537"/>
    <n v="2017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434"/>
    <n v="8.5752000000000006"/>
    <n v="8.5283999999999995"/>
    <n v="0"/>
    <n v="0"/>
    <n v="1"/>
    <n v="0"/>
    <n v="0"/>
    <x v="0"/>
    <x v="0"/>
    <m/>
    <m/>
    <m/>
    <m/>
    <m/>
    <m/>
    <n v="9.6737255999999991"/>
    <m/>
    <m/>
    <m/>
    <m/>
    <m/>
    <m/>
    <m/>
    <m/>
    <m/>
    <m/>
    <m/>
    <s v="718456,87"/>
    <s v="6196857,55"/>
    <n v="9.6737255999999991"/>
    <n v="0"/>
    <n v="0"/>
  </r>
  <r>
    <n v="249"/>
    <x v="232"/>
    <s v=""/>
    <x v="538"/>
    <n v="2017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435"/>
    <n v="0.216"/>
    <n v="0.216"/>
    <n v="0.12959999999999999"/>
    <n v="0.126"/>
    <n v="0.28599755948749239"/>
    <n v="0.71400244051250761"/>
    <n v="0"/>
    <x v="0"/>
    <x v="0"/>
    <m/>
    <m/>
    <m/>
    <m/>
    <m/>
    <m/>
    <n v="0.37762560000000001"/>
    <m/>
    <m/>
    <m/>
    <m/>
    <m/>
    <m/>
    <m/>
    <m/>
    <m/>
    <m/>
    <m/>
    <s v="716675"/>
    <s v="6194595"/>
    <n v="0.37762560000000001"/>
    <n v="0"/>
    <n v="0"/>
  </r>
  <r>
    <n v="249"/>
    <x v="232"/>
    <s v=""/>
    <x v="539"/>
    <n v="2017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436"/>
    <n v="5.1407999999999996"/>
    <n v="5.0004"/>
    <n v="0"/>
    <n v="0"/>
    <n v="1"/>
    <n v="0"/>
    <n v="0"/>
    <x v="0"/>
    <x v="0"/>
    <m/>
    <m/>
    <m/>
    <m/>
    <m/>
    <m/>
    <n v="6.5367324"/>
    <m/>
    <m/>
    <m/>
    <m/>
    <m/>
    <m/>
    <m/>
    <m/>
    <m/>
    <m/>
    <m/>
    <s v="716675"/>
    <s v="6194595"/>
    <n v="6.5367324"/>
    <n v="0"/>
    <n v="0"/>
  </r>
  <r>
    <n v="249"/>
    <x v="233"/>
    <s v=""/>
    <x v="540"/>
    <n v="2017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437"/>
    <n v="7.5419999999999998"/>
    <n v="7.4412000000000003"/>
    <n v="0"/>
    <n v="0"/>
    <n v="1"/>
    <n v="0"/>
    <n v="0"/>
    <x v="0"/>
    <x v="0"/>
    <m/>
    <m/>
    <m/>
    <m/>
    <m/>
    <m/>
    <n v="9.0525599999999997"/>
    <m/>
    <m/>
    <m/>
    <m/>
    <m/>
    <m/>
    <m/>
    <m/>
    <m/>
    <m/>
    <m/>
    <s v="719027,63"/>
    <s v="6204426,68"/>
    <n v="9.0525599999999997"/>
    <n v="0"/>
    <n v="0"/>
  </r>
  <r>
    <n v="249"/>
    <x v="233"/>
    <s v=""/>
    <x v="541"/>
    <n v="2017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437"/>
    <n v="7.5419999999999998"/>
    <n v="7.4412000000000003"/>
    <n v="0"/>
    <n v="0"/>
    <n v="1"/>
    <n v="0"/>
    <n v="0"/>
    <x v="0"/>
    <x v="0"/>
    <m/>
    <m/>
    <m/>
    <m/>
    <m/>
    <m/>
    <n v="9.0525599999999997"/>
    <m/>
    <m/>
    <m/>
    <m/>
    <m/>
    <m/>
    <m/>
    <m/>
    <m/>
    <m/>
    <m/>
    <s v="719027,63"/>
    <s v="6204426,68"/>
    <n v="9.0525599999999997"/>
    <n v="0"/>
    <n v="0"/>
  </r>
  <r>
    <n v="249"/>
    <x v="234"/>
    <s v=""/>
    <x v="542"/>
    <n v="2017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438"/>
    <n v="7.4916"/>
    <n v="7.4231999999999996"/>
    <n v="0"/>
    <n v="0"/>
    <n v="1"/>
    <n v="0"/>
    <n v="0"/>
    <x v="0"/>
    <x v="0"/>
    <m/>
    <m/>
    <m/>
    <m/>
    <m/>
    <m/>
    <n v="7.9519175999999998"/>
    <m/>
    <m/>
    <m/>
    <m/>
    <m/>
    <m/>
    <m/>
    <m/>
    <m/>
    <m/>
    <m/>
    <s v="713014,55"/>
    <s v="6193142,18"/>
    <n v="7.9519175999999998"/>
    <n v="0"/>
    <n v="0"/>
  </r>
  <r>
    <n v="249"/>
    <x v="234"/>
    <s v=""/>
    <x v="543"/>
    <n v="2017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438"/>
    <n v="6.4188000000000001"/>
    <n v="6.3540000000000001"/>
    <n v="0"/>
    <n v="0"/>
    <n v="1"/>
    <n v="0"/>
    <n v="0"/>
    <x v="0"/>
    <x v="0"/>
    <m/>
    <m/>
    <m/>
    <m/>
    <m/>
    <m/>
    <n v="7.9519175999999998"/>
    <m/>
    <m/>
    <m/>
    <m/>
    <m/>
    <m/>
    <m/>
    <m/>
    <m/>
    <m/>
    <m/>
    <s v="713014,55"/>
    <s v="6193142,18"/>
    <n v="7.9519175999999998"/>
    <n v="0"/>
    <n v="0"/>
  </r>
  <r>
    <n v="249"/>
    <x v="235"/>
    <s v=""/>
    <x v="544"/>
    <n v="2017"/>
    <n v="14748539"/>
    <x v="95"/>
    <x v="233"/>
    <x v="235"/>
    <n v="3460"/>
    <s v="Birkerød"/>
    <n v="230"/>
    <n v="17"/>
    <x v="17"/>
    <m/>
    <s v="FJ"/>
    <s v="Fjernvarmeværk"/>
    <n v="353000"/>
    <n v="350030"/>
    <x v="13"/>
    <x v="0"/>
    <s v="fvv"/>
    <d v="2014-01-01T00:00:00"/>
    <d v="2017-10-31T00:00:00"/>
    <n v="2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4464,67"/>
    <s v="6194818,55"/>
    <n v="0"/>
    <n v="0"/>
    <n v="0"/>
  </r>
  <r>
    <n v="249"/>
    <x v="235"/>
    <s v=""/>
    <x v="545"/>
    <n v="2017"/>
    <n v="14748539"/>
    <x v="95"/>
    <x v="233"/>
    <x v="235"/>
    <n v="3460"/>
    <s v="Birkerød"/>
    <n v="230"/>
    <n v="17"/>
    <x v="17"/>
    <m/>
    <s v="FJ"/>
    <s v="Fjernvarmeværk"/>
    <n v="353000"/>
    <n v="350030"/>
    <x v="16"/>
    <x v="0"/>
    <s v="fvv"/>
    <d v="2014-01-01T00:00:00"/>
    <d v="2017-10-31T00:00:00"/>
    <n v="2"/>
    <n v="0"/>
    <n v="2"/>
    <x v="439"/>
    <n v="4.6800000000000001E-2"/>
    <n v="4.6800000000000001E-2"/>
    <n v="0"/>
    <n v="0"/>
    <n v="1"/>
    <n v="0"/>
    <n v="0"/>
    <x v="0"/>
    <x v="0"/>
    <m/>
    <m/>
    <m/>
    <m/>
    <m/>
    <m/>
    <n v="5.7618000000000003E-2"/>
    <m/>
    <m/>
    <m/>
    <m/>
    <m/>
    <m/>
    <m/>
    <m/>
    <m/>
    <m/>
    <m/>
    <s v="714464,67"/>
    <s v="6194818,55"/>
    <n v="5.7618000000000003E-2"/>
    <n v="0"/>
    <n v="0"/>
  </r>
  <r>
    <n v="251"/>
    <x v="236"/>
    <s v=""/>
    <x v="546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440"/>
    <n v="51.883200000000002"/>
    <n v="51.681600000000003"/>
    <n v="0"/>
    <n v="0"/>
    <n v="1"/>
    <n v="0"/>
    <n v="0"/>
    <x v="0"/>
    <x v="0"/>
    <m/>
    <m/>
    <m/>
    <n v="0"/>
    <m/>
    <m/>
    <n v="52.066951200000005"/>
    <m/>
    <m/>
    <m/>
    <m/>
    <m/>
    <m/>
    <m/>
    <m/>
    <m/>
    <m/>
    <m/>
    <s v="540729,24"/>
    <s v="6340484,07"/>
    <n v="52.066951200000005"/>
    <n v="0"/>
    <n v="0"/>
  </r>
  <r>
    <n v="251"/>
    <x v="236"/>
    <s v=""/>
    <x v="547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441"/>
    <n v="22.352399999999999"/>
    <n v="22.0428"/>
    <n v="17.456399999999999"/>
    <n v="17.042400000000001"/>
    <n v="0.26342848890223169"/>
    <n v="0.73657151109776831"/>
    <n v="0"/>
    <x v="0"/>
    <x v="0"/>
    <m/>
    <m/>
    <m/>
    <m/>
    <m/>
    <m/>
    <n v="42.425935199999998"/>
    <m/>
    <m/>
    <m/>
    <m/>
    <m/>
    <m/>
    <m/>
    <m/>
    <m/>
    <m/>
    <m/>
    <s v="540729,24"/>
    <s v="6340484,07"/>
    <n v="42.425935199999998"/>
    <n v="0"/>
    <n v="0"/>
  </r>
  <r>
    <n v="251"/>
    <x v="236"/>
    <s v=""/>
    <x v="548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442"/>
    <n v="24.48"/>
    <n v="24.289200000000001"/>
    <n v="19.288799999999998"/>
    <n v="18.673200000000001"/>
    <n v="0.25883433955182839"/>
    <n v="0.74116566044817156"/>
    <n v="0"/>
    <x v="0"/>
    <x v="0"/>
    <m/>
    <m/>
    <m/>
    <m/>
    <m/>
    <m/>
    <n v="47.288933999999998"/>
    <m/>
    <m/>
    <m/>
    <m/>
    <m/>
    <m/>
    <m/>
    <m/>
    <m/>
    <m/>
    <m/>
    <s v="540729,24"/>
    <s v="6340484,07"/>
    <n v="47.288933999999998"/>
    <n v="0"/>
    <n v="0"/>
  </r>
  <r>
    <n v="251"/>
    <x v="236"/>
    <s v=""/>
    <x v="549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443"/>
    <n v="25.704000000000001"/>
    <n v="25.534800000000001"/>
    <n v="20.336400000000001"/>
    <n v="19.591200000000001"/>
    <n v="0.26365103060966311"/>
    <n v="0.73634896939033689"/>
    <n v="0"/>
    <x v="0"/>
    <x v="0"/>
    <m/>
    <m/>
    <m/>
    <m/>
    <m/>
    <m/>
    <n v="48.746253599999996"/>
    <m/>
    <m/>
    <m/>
    <m/>
    <m/>
    <m/>
    <m/>
    <m/>
    <m/>
    <m/>
    <m/>
    <s v="540729,24"/>
    <s v="6340484,07"/>
    <n v="48.746253599999996"/>
    <n v="0"/>
    <n v="0"/>
  </r>
  <r>
    <n v="251"/>
    <x v="236"/>
    <s v=""/>
    <x v="550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444"/>
    <n v="23.392800000000001"/>
    <n v="23.392800000000001"/>
    <n v="0"/>
    <n v="0"/>
    <n v="1"/>
    <n v="0"/>
    <n v="0"/>
    <x v="0"/>
    <x v="0"/>
    <m/>
    <m/>
    <m/>
    <m/>
    <m/>
    <m/>
    <m/>
    <m/>
    <m/>
    <m/>
    <m/>
    <m/>
    <m/>
    <m/>
    <m/>
    <n v="23.392799999999998"/>
    <m/>
    <m/>
    <s v="540729,24"/>
    <s v="6340484,07"/>
    <n v="0"/>
    <n v="23.392799999999998"/>
    <n v="0"/>
  </r>
  <r>
    <n v="253"/>
    <x v="237"/>
    <s v=""/>
    <x v="552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445"/>
    <n v="147.42936"/>
    <n v="146.58228"/>
    <n v="0"/>
    <n v="0"/>
    <n v="0.99425433305821853"/>
    <n v="0"/>
    <n v="5.7456669417814688E-3"/>
    <x v="0"/>
    <x v="0"/>
    <m/>
    <m/>
    <m/>
    <n v="0"/>
    <m/>
    <m/>
    <m/>
    <n v="164.90165599999997"/>
    <m/>
    <n v="4.6545000000000003E-2"/>
    <m/>
    <n v="24.043755000000001"/>
    <m/>
    <m/>
    <m/>
    <m/>
    <m/>
    <m/>
    <s v="685460,85"/>
    <s v="6074134,81"/>
    <n v="74.205745199999996"/>
    <n v="114.78621079999999"/>
    <n v="0"/>
  </r>
  <r>
    <n v="253"/>
    <x v="237"/>
    <s v=""/>
    <x v="553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446"/>
    <n v="134.58672000000001"/>
    <n v="133.81308000000001"/>
    <n v="0"/>
    <n v="0"/>
    <n v="0.99425173598108341"/>
    <n v="0"/>
    <n v="5.7482640189165934E-3"/>
    <x v="0"/>
    <x v="0"/>
    <m/>
    <m/>
    <m/>
    <n v="0"/>
    <m/>
    <m/>
    <m/>
    <n v="150.53674799999999"/>
    <m/>
    <n v="4.2485000000000002E-2"/>
    <m/>
    <n v="21.94923"/>
    <m/>
    <m/>
    <m/>
    <m/>
    <m/>
    <m/>
    <s v="685460,85"/>
    <s v="6074134,81"/>
    <n v="67.741536600000003"/>
    <n v="104.7869264"/>
    <n v="0"/>
  </r>
  <r>
    <n v="253"/>
    <x v="237"/>
    <s v=""/>
    <x v="554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447"/>
    <n v="453.1284"/>
    <n v="453.1284"/>
    <n v="165.68279999999999"/>
    <n v="141.18119999999999"/>
    <n v="0.25871938475876805"/>
    <n v="0.7412806152412319"/>
    <n v="0"/>
    <x v="0"/>
    <x v="0"/>
    <m/>
    <m/>
    <m/>
    <n v="1.0603530699999999"/>
    <m/>
    <m/>
    <m/>
    <n v="763.16406600000005"/>
    <m/>
    <n v="0.21546999999999999"/>
    <m/>
    <n v="111.27416000000001"/>
    <m/>
    <m/>
    <m/>
    <m/>
    <m/>
    <m/>
    <s v="685460,85"/>
    <s v="6074134,81"/>
    <n v="344.48418277000007"/>
    <n v="531.22986630000003"/>
    <n v="0"/>
  </r>
  <r>
    <n v="253"/>
    <x v="238"/>
    <s v=""/>
    <x v="555"/>
    <n v="2017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448"/>
    <n v="70.917119999999997"/>
    <n v="68.299199999999999"/>
    <n v="0"/>
    <n v="0"/>
    <n v="1"/>
    <n v="0"/>
    <n v="0"/>
    <x v="0"/>
    <x v="0"/>
    <m/>
    <m/>
    <m/>
    <m/>
    <m/>
    <m/>
    <m/>
    <m/>
    <m/>
    <m/>
    <n v="70.923439999999999"/>
    <m/>
    <m/>
    <m/>
    <m/>
    <m/>
    <m/>
    <m/>
    <s v="685463,03"/>
    <s v="6073972,53"/>
    <n v="0"/>
    <n v="70.923439999999999"/>
    <n v="0"/>
  </r>
  <r>
    <n v="254"/>
    <x v="239"/>
    <s v=""/>
    <x v="556"/>
    <n v="2017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449"/>
    <n v="407.68560000000002"/>
    <n v="406.66320000000002"/>
    <n v="72.662400000000005"/>
    <n v="55.0764"/>
    <n v="0.64996144949884338"/>
    <n v="0.34840446955661175"/>
    <n v="1.634080944544869E-3"/>
    <x v="0"/>
    <x v="0"/>
    <m/>
    <m/>
    <m/>
    <n v="1.4378848200000001"/>
    <m/>
    <m/>
    <m/>
    <n v="439.21100000000001"/>
    <m/>
    <n v="1.4500000000000001E-2"/>
    <m/>
    <n v="12.093"/>
    <m/>
    <m/>
    <m/>
    <m/>
    <m/>
    <m/>
    <s v="558747,1"/>
    <s v="6212252,9"/>
    <n v="199.08283482000002"/>
    <n v="253.67355000000001"/>
    <n v="0"/>
  </r>
  <r>
    <n v="254"/>
    <x v="239"/>
    <s v=""/>
    <x v="557"/>
    <n v="2017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450"/>
    <n v="247.66200000000001"/>
    <n v="247.0428"/>
    <n v="0"/>
    <n v="0"/>
    <n v="0.99749981830074852"/>
    <n v="0"/>
    <n v="2.5001816992514803E-3"/>
    <x v="0"/>
    <x v="0"/>
    <m/>
    <m/>
    <m/>
    <n v="0.61244438000000001"/>
    <m/>
    <m/>
    <m/>
    <n v="266.81259999999997"/>
    <m/>
    <n v="0"/>
    <m/>
    <n v="7.3369999999999997"/>
    <m/>
    <m/>
    <m/>
    <m/>
    <m/>
    <m/>
    <s v="558747,1"/>
    <s v="6212252,9"/>
    <n v="120.67811438"/>
    <n v="154.08392999999998"/>
    <n v="0"/>
  </r>
  <r>
    <n v="258"/>
    <x v="240"/>
    <s v=""/>
    <x v="558"/>
    <n v="2017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451"/>
    <n v="1.066068"/>
    <n v="1.066068"/>
    <n v="0.72540360000000004"/>
    <n v="0.72540360000000004"/>
    <n v="0.26437629228610099"/>
    <n v="0.73562370771389896"/>
    <n v="0"/>
    <x v="0"/>
    <x v="0"/>
    <m/>
    <m/>
    <m/>
    <m/>
    <m/>
    <m/>
    <n v="2.0161944000000003"/>
    <m/>
    <m/>
    <m/>
    <m/>
    <m/>
    <m/>
    <m/>
    <m/>
    <m/>
    <m/>
    <m/>
    <s v="483992"/>
    <s v="6205499"/>
    <n v="2.0161944000000003"/>
    <n v="0"/>
    <n v="0"/>
  </r>
  <r>
    <n v="258"/>
    <x v="240"/>
    <s v=""/>
    <x v="559"/>
    <n v="2017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452"/>
    <n v="18.570959999999999"/>
    <n v="18.570959999999999"/>
    <n v="0"/>
    <n v="0"/>
    <n v="1"/>
    <n v="0"/>
    <n v="0"/>
    <x v="0"/>
    <x v="0"/>
    <m/>
    <m/>
    <m/>
    <m/>
    <m/>
    <m/>
    <n v="17.602873200000001"/>
    <m/>
    <m/>
    <m/>
    <m/>
    <m/>
    <m/>
    <m/>
    <m/>
    <m/>
    <m/>
    <m/>
    <s v="483992"/>
    <s v="6205499"/>
    <n v="17.602873200000001"/>
    <n v="0"/>
    <n v="0"/>
  </r>
  <r>
    <n v="259"/>
    <x v="241"/>
    <s v=""/>
    <x v="560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453"/>
    <n v="2120.9180000000001"/>
    <n v="2110.4079999999999"/>
    <n v="399.76560000000001"/>
    <n v="328.7808"/>
    <n v="0.63562393613810775"/>
    <n v="0.36121060601259891"/>
    <n v="3.1654578492933405E-3"/>
    <x v="0"/>
    <x v="0"/>
    <m/>
    <m/>
    <m/>
    <n v="8.4043410000000005"/>
    <m/>
    <m/>
    <m/>
    <n v="2485.0639999999999"/>
    <m/>
    <m/>
    <m/>
    <m/>
    <m/>
    <m/>
    <m/>
    <m/>
    <m/>
    <m/>
    <s v="715003,4"/>
    <s v="6178719,7"/>
    <n v="1126.683141"/>
    <n v="1366.7852"/>
    <n v="0"/>
  </r>
  <r>
    <n v="259"/>
    <x v="241"/>
    <s v=""/>
    <x v="562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454"/>
    <n v="2281.1979999999999"/>
    <n v="2269.893"/>
    <n v="544.93920000000003"/>
    <n v="471.66840000000002"/>
    <n v="0.32998051388507149"/>
    <n v="0.66837604754338764"/>
    <n v="1.6434385715408673E-3"/>
    <x v="0"/>
    <x v="0"/>
    <m/>
    <m/>
    <m/>
    <m/>
    <m/>
    <m/>
    <n v="13.504312799999999"/>
    <n v="3425.9306000000001"/>
    <m/>
    <m/>
    <m/>
    <m/>
    <m/>
    <m/>
    <m/>
    <m/>
    <m/>
    <m/>
    <s v="715003,4"/>
    <s v="6178719,7"/>
    <n v="1555.1730828"/>
    <n v="1884.2618300000001"/>
    <n v="0"/>
  </r>
  <r>
    <n v="259"/>
    <x v="241"/>
    <s v=""/>
    <x v="563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455"/>
    <n v="0"/>
    <n v="0"/>
    <n v="0"/>
    <n v="0"/>
    <n v="0"/>
    <n v="1"/>
    <n v="0"/>
    <x v="0"/>
    <x v="0"/>
    <m/>
    <m/>
    <m/>
    <n v="0.11589597"/>
    <m/>
    <m/>
    <m/>
    <m/>
    <m/>
    <m/>
    <m/>
    <m/>
    <m/>
    <m/>
    <m/>
    <m/>
    <m/>
    <m/>
    <s v="715003,4"/>
    <s v="6178719,7"/>
    <n v="0.11589597"/>
    <n v="0"/>
    <n v="0"/>
  </r>
  <r>
    <n v="259"/>
    <x v="241"/>
    <s v=""/>
    <x v="564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456"/>
    <n v="13.106"/>
    <n v="12.398"/>
    <n v="0"/>
    <n v="0"/>
    <n v="0.94597894094307944"/>
    <n v="0"/>
    <n v="5.4021059056920562E-2"/>
    <x v="0"/>
    <x v="0"/>
    <m/>
    <m/>
    <m/>
    <n v="0.18401310000000001"/>
    <m/>
    <m/>
    <n v="13.921617599999999"/>
    <m/>
    <m/>
    <m/>
    <m/>
    <m/>
    <m/>
    <m/>
    <m/>
    <m/>
    <m/>
    <m/>
    <s v="715003,4"/>
    <s v="6178719,7"/>
    <n v="14.105630699999999"/>
    <n v="0"/>
    <n v="0"/>
  </r>
  <r>
    <n v="259"/>
    <x v="241"/>
    <s v=""/>
    <x v="566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457"/>
    <n v="12.438000000000001"/>
    <n v="11.766"/>
    <n v="0"/>
    <n v="0"/>
    <n v="0.94597202122527735"/>
    <n v="0"/>
    <n v="5.4027978774722651E-2"/>
    <x v="0"/>
    <x v="0"/>
    <m/>
    <m/>
    <m/>
    <n v="0.15029529999999999"/>
    <m/>
    <m/>
    <n v="13.2119856"/>
    <m/>
    <m/>
    <m/>
    <m/>
    <m/>
    <m/>
    <m/>
    <m/>
    <m/>
    <m/>
    <m/>
    <s v="715003,4"/>
    <s v="6178719,7"/>
    <n v="13.3622809"/>
    <n v="0"/>
    <n v="0"/>
  </r>
  <r>
    <n v="259"/>
    <x v="241"/>
    <s v=""/>
    <x v="567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458"/>
    <n v="7.3019999999999996"/>
    <n v="6.907"/>
    <n v="0"/>
    <n v="0"/>
    <n v="0.94590523144344019"/>
    <n v="0"/>
    <n v="5.4094768556559814E-2"/>
    <x v="0"/>
    <x v="0"/>
    <m/>
    <m/>
    <m/>
    <n v="0.52406070000000005"/>
    <m/>
    <m/>
    <n v="7.7558183999999999"/>
    <m/>
    <m/>
    <m/>
    <m/>
    <m/>
    <m/>
    <m/>
    <m/>
    <m/>
    <m/>
    <m/>
    <s v="715003,4"/>
    <s v="6178719,7"/>
    <n v="8.2798791000000005"/>
    <n v="0"/>
    <n v="0"/>
  </r>
  <r>
    <n v="259"/>
    <x v="242"/>
    <s v=""/>
    <x v="568"/>
    <n v="2017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459"/>
    <n v="10.586"/>
    <n v="10.586"/>
    <n v="0"/>
    <n v="0"/>
    <n v="1"/>
    <n v="0"/>
    <n v="0"/>
    <x v="0"/>
    <x v="0"/>
    <m/>
    <m/>
    <m/>
    <n v="0"/>
    <m/>
    <m/>
    <n v="11.957022"/>
    <m/>
    <m/>
    <m/>
    <m/>
    <m/>
    <m/>
    <m/>
    <m/>
    <m/>
    <m/>
    <m/>
    <s v="711240,2"/>
    <s v="6179911,03"/>
    <n v="11.957022"/>
    <n v="0"/>
    <n v="0"/>
  </r>
  <r>
    <n v="259"/>
    <x v="242"/>
    <s v=""/>
    <x v="569"/>
    <n v="2017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460"/>
    <n v="8.0239999999999991"/>
    <n v="8.0239999999999991"/>
    <n v="0"/>
    <n v="0"/>
    <n v="1"/>
    <n v="0"/>
    <n v="0"/>
    <x v="0"/>
    <x v="0"/>
    <m/>
    <m/>
    <m/>
    <n v="0"/>
    <m/>
    <m/>
    <n v="8.6411160000000002"/>
    <m/>
    <m/>
    <m/>
    <m/>
    <m/>
    <m/>
    <m/>
    <m/>
    <m/>
    <m/>
    <m/>
    <s v="711240,2"/>
    <s v="6179911,03"/>
    <n v="8.6411160000000002"/>
    <n v="0"/>
    <n v="0"/>
  </r>
  <r>
    <n v="259"/>
    <x v="243"/>
    <s v=""/>
    <x v="570"/>
    <n v="2017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461"/>
    <n v="17.364999999999998"/>
    <n v="17.364999999999998"/>
    <n v="0"/>
    <n v="0"/>
    <n v="1"/>
    <n v="0"/>
    <n v="0"/>
    <x v="0"/>
    <x v="0"/>
    <m/>
    <m/>
    <m/>
    <m/>
    <m/>
    <m/>
    <n v="19.296604800000001"/>
    <m/>
    <m/>
    <m/>
    <m/>
    <m/>
    <m/>
    <m/>
    <m/>
    <m/>
    <m/>
    <m/>
    <s v="706625,64"/>
    <s v="6183455,02"/>
    <n v="19.296604800000001"/>
    <n v="0"/>
    <n v="0"/>
  </r>
  <r>
    <n v="259"/>
    <x v="243"/>
    <s v=""/>
    <x v="571"/>
    <n v="2017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462"/>
    <n v="22.635000000000002"/>
    <n v="22.635000000000002"/>
    <n v="0"/>
    <n v="0"/>
    <n v="1"/>
    <n v="0"/>
    <n v="0"/>
    <x v="0"/>
    <x v="0"/>
    <m/>
    <m/>
    <m/>
    <m/>
    <m/>
    <m/>
    <n v="25.152771600000001"/>
    <m/>
    <m/>
    <m/>
    <m/>
    <m/>
    <m/>
    <m/>
    <m/>
    <m/>
    <m/>
    <m/>
    <s v="706625,64"/>
    <s v="6183455,02"/>
    <n v="25.152771600000001"/>
    <n v="0"/>
    <n v="0"/>
  </r>
  <r>
    <n v="263"/>
    <x v="244"/>
    <s v=""/>
    <x v="572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463"/>
    <n v="51.278039999999997"/>
    <n v="51.278039999999997"/>
    <n v="37.064379600000002"/>
    <n v="37.064379600000002"/>
    <n v="0.28233891484524015"/>
    <n v="0.71766108515475979"/>
    <n v="0"/>
    <x v="0"/>
    <x v="0"/>
    <m/>
    <m/>
    <m/>
    <m/>
    <m/>
    <m/>
    <n v="90.809373600000001"/>
    <m/>
    <m/>
    <m/>
    <m/>
    <m/>
    <m/>
    <m/>
    <m/>
    <m/>
    <m/>
    <m/>
    <s v="485287,49"/>
    <s v="6228747,82"/>
    <n v="90.809373600000001"/>
    <n v="0"/>
    <n v="0"/>
  </r>
  <r>
    <n v="263"/>
    <x v="244"/>
    <s v=""/>
    <x v="573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464"/>
    <n v="37.114919999999998"/>
    <n v="36.901800000000001"/>
    <n v="0"/>
    <n v="0"/>
    <n v="1"/>
    <n v="0"/>
    <n v="0"/>
    <x v="0"/>
    <x v="0"/>
    <m/>
    <m/>
    <m/>
    <m/>
    <m/>
    <m/>
    <m/>
    <m/>
    <m/>
    <m/>
    <m/>
    <m/>
    <m/>
    <m/>
    <m/>
    <n v="37.114919999999998"/>
    <m/>
    <m/>
    <s v="485287,49"/>
    <s v="6228747,82"/>
    <n v="0"/>
    <n v="37.114919999999998"/>
    <n v="0"/>
  </r>
  <r>
    <n v="263"/>
    <x v="244"/>
    <s v=""/>
    <x v="574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465"/>
    <n v="23.052240000000001"/>
    <n v="23.052240000000001"/>
    <n v="17.544924000000002"/>
    <n v="17.544924000000002"/>
    <n v="0.26817515505485917"/>
    <n v="0.73182484494514077"/>
    <n v="0"/>
    <x v="0"/>
    <x v="0"/>
    <m/>
    <m/>
    <m/>
    <m/>
    <m/>
    <m/>
    <n v="42.979820399999994"/>
    <m/>
    <m/>
    <m/>
    <m/>
    <m/>
    <m/>
    <m/>
    <m/>
    <m/>
    <m/>
    <m/>
    <s v="485287,49"/>
    <s v="6228747,82"/>
    <n v="42.979820399999994"/>
    <n v="0"/>
    <n v="0"/>
  </r>
  <r>
    <n v="263"/>
    <x v="244"/>
    <s v=""/>
    <x v="575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466"/>
    <n v="13.215960000000001"/>
    <n v="13.215960000000001"/>
    <n v="0"/>
    <n v="0"/>
    <n v="1"/>
    <n v="0"/>
    <n v="0"/>
    <x v="0"/>
    <x v="0"/>
    <m/>
    <m/>
    <m/>
    <n v="0"/>
    <m/>
    <m/>
    <n v="12.675564"/>
    <m/>
    <m/>
    <m/>
    <m/>
    <m/>
    <m/>
    <m/>
    <m/>
    <m/>
    <m/>
    <m/>
    <s v="485287,49"/>
    <s v="6228747,82"/>
    <n v="12.675564"/>
    <n v="0"/>
    <n v="0"/>
  </r>
  <r>
    <n v="263"/>
    <x v="244"/>
    <s v=""/>
    <x v="577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467"/>
    <n v="3.5999999999999999E-3"/>
    <n v="3.5999999999999999E-3"/>
    <n v="0"/>
    <n v="0"/>
    <n v="1"/>
    <n v="0"/>
    <n v="0"/>
    <x v="0"/>
    <x v="0"/>
    <m/>
    <m/>
    <m/>
    <m/>
    <m/>
    <m/>
    <n v="5.0688E-3"/>
    <m/>
    <m/>
    <m/>
    <m/>
    <m/>
    <m/>
    <m/>
    <m/>
    <m/>
    <m/>
    <n v="0"/>
    <s v="485287,49"/>
    <s v="6228747,82"/>
    <n v="5.0688E-3"/>
    <n v="0"/>
    <n v="0"/>
  </r>
  <r>
    <n v="263"/>
    <x v="244"/>
    <s v=""/>
    <x v="578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468"/>
    <n v="0"/>
    <n v="0"/>
    <n v="0"/>
    <n v="0"/>
    <n v="1"/>
    <n v="0"/>
    <n v="0"/>
    <x v="0"/>
    <x v="0"/>
    <m/>
    <m/>
    <m/>
    <n v="2.234701E-3"/>
    <m/>
    <m/>
    <m/>
    <m/>
    <m/>
    <m/>
    <m/>
    <m/>
    <m/>
    <m/>
    <m/>
    <m/>
    <m/>
    <m/>
    <s v="485287,49"/>
    <s v="6228747,82"/>
    <n v="2.234701E-3"/>
    <n v="0"/>
    <n v="0"/>
  </r>
  <r>
    <n v="263"/>
    <x v="244"/>
    <s v=""/>
    <x v="579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469"/>
    <n v="19.645883999999999"/>
    <n v="19.645883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45883999999999"/>
    <s v="485287,49"/>
    <s v="6228747,82"/>
    <n v="0"/>
    <n v="0"/>
    <n v="19.645883999999999"/>
  </r>
  <r>
    <n v="265"/>
    <x v="245"/>
    <s v=""/>
    <x v="580"/>
    <n v="2017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5"/>
    <x v="245"/>
    <s v=""/>
    <x v="581"/>
    <n v="2017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470"/>
    <n v="43.9"/>
    <n v="43.9"/>
    <n v="0"/>
    <n v="0"/>
    <n v="1"/>
    <n v="0"/>
    <n v="0"/>
    <x v="0"/>
    <x v="0"/>
    <m/>
    <m/>
    <m/>
    <m/>
    <m/>
    <m/>
    <m/>
    <m/>
    <m/>
    <m/>
    <m/>
    <m/>
    <n v="46.702179999999998"/>
    <m/>
    <m/>
    <m/>
    <m/>
    <m/>
    <s v="711011,1"/>
    <s v="6167238,42"/>
    <n v="0"/>
    <n v="46.702179999999998"/>
    <n v="0"/>
  </r>
  <r>
    <n v="267"/>
    <x v="246"/>
    <s v=""/>
    <x v="583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471"/>
    <n v="49.277000000000001"/>
    <n v="49.277000000000001"/>
    <n v="0"/>
    <n v="0"/>
    <n v="1"/>
    <n v="0"/>
    <n v="0"/>
    <x v="0"/>
    <x v="0"/>
    <m/>
    <m/>
    <m/>
    <m/>
    <m/>
    <m/>
    <m/>
    <m/>
    <m/>
    <m/>
    <m/>
    <m/>
    <n v="52.422055"/>
    <m/>
    <m/>
    <m/>
    <m/>
    <m/>
    <s v="711011,1"/>
    <s v="6167238,42"/>
    <n v="0"/>
    <n v="52.422055"/>
    <n v="0"/>
  </r>
  <r>
    <n v="267"/>
    <x v="246"/>
    <s v=""/>
    <x v="584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472"/>
    <n v="36.034999999999997"/>
    <n v="36.034999999999997"/>
    <n v="0"/>
    <n v="0"/>
    <n v="1"/>
    <n v="0"/>
    <n v="0"/>
    <x v="0"/>
    <x v="0"/>
    <m/>
    <m/>
    <m/>
    <m/>
    <m/>
    <m/>
    <m/>
    <m/>
    <m/>
    <m/>
    <m/>
    <m/>
    <n v="38.335324999999997"/>
    <m/>
    <m/>
    <m/>
    <m/>
    <m/>
    <s v="711011,1"/>
    <s v="6167238,42"/>
    <n v="0"/>
    <n v="38.335324999999997"/>
    <n v="0"/>
  </r>
  <r>
    <n v="267"/>
    <x v="246"/>
    <s v=""/>
    <x v="585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473"/>
    <n v="3.5000000000000003E-2"/>
    <n v="3.5000000000000003E-2"/>
    <n v="0"/>
    <n v="0"/>
    <n v="1"/>
    <n v="0"/>
    <n v="0"/>
    <x v="0"/>
    <x v="0"/>
    <m/>
    <m/>
    <m/>
    <m/>
    <m/>
    <m/>
    <n v="3.8530799999999997E-2"/>
    <m/>
    <m/>
    <m/>
    <m/>
    <m/>
    <m/>
    <m/>
    <m/>
    <m/>
    <m/>
    <m/>
    <s v="711011,1"/>
    <s v="6167238,42"/>
    <n v="3.8530799999999997E-2"/>
    <n v="0"/>
    <n v="0"/>
  </r>
  <r>
    <n v="268"/>
    <x v="247"/>
    <s v=""/>
    <x v="586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474"/>
    <n v="42.695999999999998"/>
    <n v="42.695999999999998"/>
    <n v="0"/>
    <n v="0"/>
    <n v="1"/>
    <n v="0"/>
    <n v="0"/>
    <x v="0"/>
    <x v="0"/>
    <m/>
    <m/>
    <m/>
    <m/>
    <m/>
    <m/>
    <n v="40.142440799999996"/>
    <m/>
    <m/>
    <m/>
    <m/>
    <m/>
    <m/>
    <m/>
    <m/>
    <m/>
    <m/>
    <m/>
    <s v="526688"/>
    <s v="6179183"/>
    <n v="40.142440799999996"/>
    <n v="0"/>
    <n v="0"/>
  </r>
  <r>
    <n v="268"/>
    <x v="247"/>
    <s v=""/>
    <x v="587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475"/>
    <n v="2.0771999999999999"/>
    <n v="2.0771999999999999"/>
    <n v="0"/>
    <n v="0"/>
    <n v="1"/>
    <n v="0"/>
    <n v="0"/>
    <x v="0"/>
    <x v="0"/>
    <m/>
    <m/>
    <m/>
    <m/>
    <m/>
    <m/>
    <n v="1.9525176"/>
    <m/>
    <m/>
    <m/>
    <m/>
    <m/>
    <m/>
    <m/>
    <m/>
    <m/>
    <m/>
    <m/>
    <s v="526688"/>
    <s v="6179183"/>
    <n v="1.9525176"/>
    <n v="0"/>
    <n v="0"/>
  </r>
  <r>
    <n v="268"/>
    <x v="247"/>
    <s v=""/>
    <x v="588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688"/>
    <s v="6179183"/>
    <n v="0"/>
    <n v="0"/>
    <n v="0"/>
  </r>
  <r>
    <n v="268"/>
    <x v="248"/>
    <s v=""/>
    <x v="589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476"/>
    <n v="29.908799999999999"/>
    <n v="29.908799999999999"/>
    <n v="23.4756"/>
    <n v="23.4756"/>
    <n v="0.2751224407453553"/>
    <n v="0.7248775592546447"/>
    <n v="0"/>
    <x v="0"/>
    <x v="0"/>
    <m/>
    <m/>
    <m/>
    <m/>
    <m/>
    <m/>
    <n v="54.355435200000002"/>
    <m/>
    <m/>
    <m/>
    <m/>
    <m/>
    <m/>
    <m/>
    <m/>
    <m/>
    <m/>
    <m/>
    <s v="527429,71"/>
    <s v="6179517,78"/>
    <n v="54.355435200000002"/>
    <n v="0"/>
    <n v="0"/>
  </r>
  <r>
    <n v="268"/>
    <x v="248"/>
    <s v=""/>
    <x v="590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477"/>
    <n v="23.367599999999999"/>
    <n v="23.367599999999999"/>
    <n v="0"/>
    <n v="0"/>
    <n v="1"/>
    <n v="0"/>
    <n v="0"/>
    <x v="0"/>
    <x v="0"/>
    <m/>
    <m/>
    <m/>
    <m/>
    <m/>
    <m/>
    <m/>
    <m/>
    <m/>
    <m/>
    <n v="22.654"/>
    <m/>
    <m/>
    <m/>
    <m/>
    <m/>
    <m/>
    <m/>
    <s v="527429,71"/>
    <s v="6179517,78"/>
    <n v="0"/>
    <n v="22.654"/>
    <n v="0"/>
  </r>
  <r>
    <n v="268"/>
    <x v="248"/>
    <s v=""/>
    <x v="591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478"/>
    <n v="22.6404"/>
    <n v="22.6404"/>
    <n v="0"/>
    <n v="0"/>
    <n v="1"/>
    <n v="0"/>
    <n v="0"/>
    <x v="0"/>
    <x v="0"/>
    <m/>
    <m/>
    <m/>
    <m/>
    <m/>
    <m/>
    <m/>
    <m/>
    <m/>
    <m/>
    <m/>
    <m/>
    <m/>
    <m/>
    <m/>
    <n v="22.640400000000003"/>
    <m/>
    <m/>
    <s v="527429,71"/>
    <s v="6179517,78"/>
    <n v="0"/>
    <n v="22.640400000000003"/>
    <n v="0"/>
  </r>
  <r>
    <n v="269"/>
    <x v="249"/>
    <s v=""/>
    <x v="592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479"/>
    <n v="6.7679999999999998"/>
    <n v="6.7679999999999998"/>
    <n v="4.4387999999999996"/>
    <n v="4.4028"/>
    <n v="0.29839356333339895"/>
    <n v="0.70160643666660105"/>
    <n v="0"/>
    <x v="0"/>
    <x v="0"/>
    <m/>
    <m/>
    <m/>
    <m/>
    <m/>
    <m/>
    <n v="11.3407272"/>
    <m/>
    <m/>
    <m/>
    <m/>
    <m/>
    <m/>
    <m/>
    <m/>
    <m/>
    <m/>
    <m/>
    <s v="565999"/>
    <s v="6349864"/>
    <n v="11.3407272"/>
    <n v="0"/>
    <n v="0"/>
  </r>
  <r>
    <n v="269"/>
    <x v="249"/>
    <s v=""/>
    <x v="593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480"/>
    <n v="21.272400000000001"/>
    <n v="21.272400000000001"/>
    <n v="0"/>
    <n v="0"/>
    <n v="1"/>
    <n v="0"/>
    <n v="0"/>
    <x v="0"/>
    <x v="0"/>
    <m/>
    <m/>
    <m/>
    <m/>
    <m/>
    <m/>
    <n v="20.559725999999998"/>
    <m/>
    <m/>
    <m/>
    <m/>
    <m/>
    <m/>
    <m/>
    <m/>
    <m/>
    <m/>
    <m/>
    <s v="565999"/>
    <s v="6349864"/>
    <n v="20.559725999999998"/>
    <n v="0"/>
    <n v="0"/>
  </r>
  <r>
    <n v="269"/>
    <x v="249"/>
    <s v=""/>
    <x v="594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481"/>
    <n v="3.2004000000000001"/>
    <n v="3.200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2831999999999999"/>
    <s v="565999"/>
    <s v="6349864"/>
    <n v="0"/>
    <n v="0"/>
    <n v="3.2831999999999999"/>
  </r>
  <r>
    <n v="269"/>
    <x v="249"/>
    <s v=""/>
    <x v="595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482"/>
    <n v="7.3872"/>
    <n v="7.3872"/>
    <n v="0"/>
    <n v="0"/>
    <n v="1"/>
    <n v="0"/>
    <n v="0"/>
    <x v="0"/>
    <x v="0"/>
    <m/>
    <m/>
    <m/>
    <m/>
    <m/>
    <m/>
    <m/>
    <m/>
    <m/>
    <m/>
    <m/>
    <m/>
    <m/>
    <m/>
    <m/>
    <n v="7.3872"/>
    <m/>
    <m/>
    <s v="565999"/>
    <s v="6349864"/>
    <n v="0"/>
    <n v="7.3872"/>
    <n v="0"/>
  </r>
  <r>
    <n v="277"/>
    <x v="250"/>
    <s v=""/>
    <x v="596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483"/>
    <n v="44.161200000000001"/>
    <n v="44.161200000000001"/>
    <n v="0"/>
    <n v="0"/>
    <n v="1"/>
    <n v="0"/>
    <n v="0"/>
    <x v="0"/>
    <x v="0"/>
    <m/>
    <m/>
    <m/>
    <m/>
    <m/>
    <m/>
    <n v="40.539747600000005"/>
    <m/>
    <m/>
    <m/>
    <m/>
    <m/>
    <m/>
    <m/>
    <m/>
    <m/>
    <m/>
    <m/>
    <s v="510384,35"/>
    <s v="6240461,86"/>
    <n v="40.539747600000005"/>
    <n v="0"/>
    <n v="0"/>
  </r>
  <r>
    <n v="277"/>
    <x v="250"/>
    <s v=""/>
    <x v="597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484"/>
    <n v="16.0884"/>
    <n v="16.0884"/>
    <n v="11.894399999999999"/>
    <n v="11.894399999999999"/>
    <n v="0.27943188727383772"/>
    <n v="0.72056811272616228"/>
    <n v="0"/>
    <x v="0"/>
    <x v="0"/>
    <m/>
    <m/>
    <m/>
    <m/>
    <m/>
    <m/>
    <n v="28.787695199999998"/>
    <m/>
    <m/>
    <m/>
    <m/>
    <m/>
    <m/>
    <m/>
    <m/>
    <m/>
    <m/>
    <m/>
    <s v="510384,35"/>
    <s v="6240461,86"/>
    <n v="28.787695199999998"/>
    <n v="0"/>
    <n v="0"/>
  </r>
  <r>
    <n v="277"/>
    <x v="250"/>
    <s v=""/>
    <x v="598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485"/>
    <n v="13.9068"/>
    <n v="13.9068"/>
    <n v="0"/>
    <n v="0"/>
    <n v="1"/>
    <n v="0"/>
    <n v="0"/>
    <x v="0"/>
    <x v="0"/>
    <m/>
    <m/>
    <m/>
    <m/>
    <m/>
    <m/>
    <m/>
    <m/>
    <m/>
    <m/>
    <m/>
    <m/>
    <m/>
    <m/>
    <m/>
    <n v="13.906799999999999"/>
    <m/>
    <m/>
    <s v="510384,35"/>
    <s v="6240461,86"/>
    <n v="0"/>
    <n v="13.906799999999999"/>
    <n v="0"/>
  </r>
  <r>
    <n v="280"/>
    <x v="251"/>
    <s v=""/>
    <x v="599"/>
    <n v="2017"/>
    <n v="39325128"/>
    <x v="107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486"/>
    <n v="18.576000000000001"/>
    <n v="18.576000000000001"/>
    <n v="0"/>
    <n v="0"/>
    <n v="1"/>
    <n v="0"/>
    <n v="0"/>
    <x v="0"/>
    <x v="0"/>
    <m/>
    <m/>
    <m/>
    <m/>
    <m/>
    <m/>
    <m/>
    <m/>
    <m/>
    <m/>
    <m/>
    <m/>
    <n v="17.255875"/>
    <m/>
    <m/>
    <m/>
    <m/>
    <m/>
    <s v="491276,92"/>
    <s v="6209454,48"/>
    <n v="0"/>
    <n v="17.255875"/>
    <n v="0"/>
  </r>
  <r>
    <n v="280"/>
    <x v="252"/>
    <s v=""/>
    <x v="601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59"/>
    <x v="0"/>
    <s v="fvv"/>
    <d v="1989-01-01T00:00:00"/>
    <d v="2017-12-31T00:00:00"/>
    <n v="6.01"/>
    <n v="0"/>
    <n v="5.6"/>
    <x v="21"/>
    <n v="0"/>
    <n v="0"/>
    <n v="0"/>
    <n v="0"/>
    <n v="1"/>
    <n v="0"/>
    <n v="0"/>
    <x v="0"/>
    <x v="0"/>
    <m/>
    <m/>
    <m/>
    <m/>
    <m/>
    <m/>
    <m/>
    <m/>
    <m/>
    <m/>
    <n v="0"/>
    <m/>
    <n v="0"/>
    <m/>
    <m/>
    <m/>
    <m/>
    <m/>
    <s v="491276,92"/>
    <s v="6209454,48"/>
    <n v="0"/>
    <n v="0"/>
    <n v="0"/>
  </r>
  <r>
    <n v="280"/>
    <x v="252"/>
    <s v=""/>
    <x v="602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487"/>
    <n v="94.413600000000002"/>
    <n v="94.413600000000002"/>
    <n v="0"/>
    <n v="0"/>
    <n v="1"/>
    <n v="0"/>
    <n v="0"/>
    <x v="0"/>
    <x v="0"/>
    <m/>
    <m/>
    <m/>
    <m/>
    <m/>
    <m/>
    <m/>
    <m/>
    <m/>
    <m/>
    <n v="90.991572000000005"/>
    <m/>
    <m/>
    <m/>
    <m/>
    <m/>
    <m/>
    <m/>
    <s v="491276,92"/>
    <s v="6209454,48"/>
    <n v="0"/>
    <n v="90.991572000000005"/>
    <n v="0"/>
  </r>
  <r>
    <n v="281"/>
    <x v="253"/>
    <s v=""/>
    <x v="603"/>
    <n v="2017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488"/>
    <n v="24.668099999999999"/>
    <n v="24.668099999999999"/>
    <n v="0"/>
    <n v="0"/>
    <n v="1"/>
    <n v="0"/>
    <n v="0"/>
    <x v="0"/>
    <x v="0"/>
    <m/>
    <m/>
    <m/>
    <m/>
    <m/>
    <m/>
    <n v="24.668099999999999"/>
    <m/>
    <m/>
    <m/>
    <m/>
    <m/>
    <m/>
    <m/>
    <m/>
    <m/>
    <m/>
    <m/>
    <s v="538697"/>
    <s v="6272141"/>
    <n v="24.668099999999999"/>
    <n v="0"/>
    <n v="0"/>
  </r>
  <r>
    <n v="281"/>
    <x v="253"/>
    <s v=""/>
    <x v="604"/>
    <n v="2017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489"/>
    <n v="0.67589999999999995"/>
    <n v="0.67589999999999995"/>
    <n v="0.54071999999999998"/>
    <n v="0.54071999999999998"/>
    <n v="0.25"/>
    <n v="0.75"/>
    <n v="0"/>
    <x v="0"/>
    <x v="0"/>
    <m/>
    <m/>
    <m/>
    <m/>
    <m/>
    <m/>
    <n v="1.3517999999999999"/>
    <m/>
    <m/>
    <m/>
    <m/>
    <m/>
    <m/>
    <m/>
    <m/>
    <m/>
    <m/>
    <m/>
    <s v="538697"/>
    <s v="6272141"/>
    <n v="1.3517999999999999"/>
    <n v="0"/>
    <n v="0"/>
  </r>
  <r>
    <n v="288"/>
    <x v="254"/>
    <s v=""/>
    <x v="605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490"/>
    <n v="369.5"/>
    <n v="205.4"/>
    <n v="58.953600000000002"/>
    <n v="22.503599999999999"/>
    <n v="0.37594205147953513"/>
    <n v="0.3237069716568246"/>
    <n v="0.30035097686364026"/>
    <x v="0"/>
    <x v="0"/>
    <m/>
    <n v="15.029"/>
    <m/>
    <n v="3.0129999999999999"/>
    <m/>
    <m/>
    <m/>
    <n v="633.85"/>
    <m/>
    <m/>
    <m/>
    <m/>
    <m/>
    <m/>
    <m/>
    <m/>
    <m/>
    <m/>
    <s v="615132,96"/>
    <s v="6130076,56"/>
    <n v="303.27449999999999"/>
    <n v="348.61750000000006"/>
    <n v="0"/>
  </r>
  <r>
    <n v="288"/>
    <x v="254"/>
    <s v=""/>
    <x v="606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1"/>
    <n v="313.39999999999998"/>
    <n v="207.1"/>
    <n v="59.443199999999997"/>
    <n v="21.279599999999999"/>
    <n v="0.42116642968005175"/>
    <n v="0.36265785098151515"/>
    <n v="0.2161757193384331"/>
    <x v="0"/>
    <x v="0"/>
    <m/>
    <n v="15.15"/>
    <m/>
    <n v="3.0489999999999999"/>
    <m/>
    <m/>
    <m/>
    <n v="647.79399999999998"/>
    <m/>
    <m/>
    <m/>
    <m/>
    <m/>
    <m/>
    <m/>
    <m/>
    <m/>
    <m/>
    <s v="615132,96"/>
    <s v="6130076,56"/>
    <n v="309.7063"/>
    <n v="356.2867"/>
    <n v="0"/>
  </r>
  <r>
    <n v="288"/>
    <x v="254"/>
    <s v=""/>
    <x v="607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492"/>
    <n v="343"/>
    <n v="203"/>
    <n v="58.388399999999997"/>
    <n v="22.2912"/>
    <n v="0.39176694999972983"/>
    <n v="0.33804894655218065"/>
    <n v="0.27018410344808952"/>
    <x v="0"/>
    <x v="0"/>
    <m/>
    <n v="14.907999999999999"/>
    <m/>
    <n v="2.9769999999999999"/>
    <m/>
    <m/>
    <m/>
    <n v="652.92499999999995"/>
    <m/>
    <m/>
    <m/>
    <m/>
    <m/>
    <m/>
    <m/>
    <m/>
    <m/>
    <m/>
    <s v="615132,96"/>
    <s v="6130076,56"/>
    <n v="311.70124999999996"/>
    <n v="359.10874999999999"/>
    <n v="0"/>
  </r>
  <r>
    <n v="288"/>
    <x v="254"/>
    <s v=""/>
    <x v="608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7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493"/>
    <n v="13.266"/>
    <n v="13.266"/>
    <n v="0"/>
    <n v="0"/>
    <n v="1"/>
    <n v="0"/>
    <n v="0"/>
    <x v="0"/>
    <x v="0"/>
    <m/>
    <m/>
    <m/>
    <m/>
    <m/>
    <m/>
    <m/>
    <m/>
    <m/>
    <m/>
    <m/>
    <m/>
    <m/>
    <m/>
    <n v="13.266"/>
    <m/>
    <m/>
    <m/>
    <s v="575704,25"/>
    <s v="6223152,5"/>
    <n v="0"/>
    <n v="13.266"/>
    <n v="0"/>
  </r>
  <r>
    <n v="289"/>
    <x v="256"/>
    <s v=""/>
    <x v="610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494"/>
    <n v="9.2988000000000001E-2"/>
    <n v="9.2988000000000001E-2"/>
    <n v="5.2091999999999999E-2"/>
    <n v="5.2091999999999999E-2"/>
    <n v="0.27393628303567641"/>
    <n v="0.72606371696432359"/>
    <n v="0"/>
    <x v="0"/>
    <x v="0"/>
    <m/>
    <m/>
    <m/>
    <m/>
    <m/>
    <m/>
    <n v="0.16972559999999998"/>
    <m/>
    <m/>
    <m/>
    <m/>
    <m/>
    <m/>
    <m/>
    <m/>
    <m/>
    <m/>
    <m/>
    <s v="567999"/>
    <s v="6305322"/>
    <n v="0.16972559999999998"/>
    <n v="0"/>
    <n v="0"/>
  </r>
  <r>
    <n v="289"/>
    <x v="256"/>
    <s v=""/>
    <x v="611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495"/>
    <n v="0.20563200000000001"/>
    <n v="0.20563200000000001"/>
    <n v="0.109584"/>
    <n v="0.109584"/>
    <n v="0.27393581307909226"/>
    <n v="0.72606418692090768"/>
    <n v="0"/>
    <x v="0"/>
    <x v="0"/>
    <m/>
    <m/>
    <m/>
    <m/>
    <m/>
    <m/>
    <n v="0.37532880000000002"/>
    <m/>
    <m/>
    <m/>
    <m/>
    <m/>
    <m/>
    <m/>
    <m/>
    <m/>
    <m/>
    <m/>
    <s v="567999"/>
    <s v="6305322"/>
    <n v="0.37532880000000002"/>
    <n v="0"/>
    <n v="0"/>
  </r>
  <r>
    <n v="289"/>
    <x v="256"/>
    <s v=""/>
    <x v="612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496"/>
    <n v="0.12214800000000001"/>
    <n v="0.12214800000000001"/>
    <n v="7.11252E-2"/>
    <n v="7.11252E-2"/>
    <n v="0.27393831745519137"/>
    <n v="0.72606168254480863"/>
    <n v="0"/>
    <x v="0"/>
    <x v="0"/>
    <m/>
    <m/>
    <m/>
    <m/>
    <m/>
    <m/>
    <n v="0.22294800000000001"/>
    <m/>
    <m/>
    <m/>
    <m/>
    <m/>
    <m/>
    <m/>
    <m/>
    <m/>
    <m/>
    <m/>
    <s v="567999"/>
    <s v="6305322"/>
    <n v="0.22294800000000001"/>
    <n v="0"/>
    <n v="0"/>
  </r>
  <r>
    <n v="289"/>
    <x v="256"/>
    <s v=""/>
    <x v="613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497"/>
    <n v="2.0037959999999999"/>
    <n v="2.0037959999999999"/>
    <n v="0"/>
    <n v="0"/>
    <n v="1"/>
    <n v="0"/>
    <n v="0"/>
    <x v="0"/>
    <x v="0"/>
    <m/>
    <m/>
    <m/>
    <m/>
    <m/>
    <m/>
    <n v="2.2913748000000003"/>
    <m/>
    <m/>
    <m/>
    <m/>
    <m/>
    <m/>
    <m/>
    <m/>
    <m/>
    <m/>
    <m/>
    <s v="567999"/>
    <s v="6305322"/>
    <n v="2.2913748000000003"/>
    <n v="0"/>
    <n v="0"/>
  </r>
  <r>
    <n v="289"/>
    <x v="257"/>
    <s v=""/>
    <x v="614"/>
    <n v="2017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498"/>
    <n v="49.064399999999999"/>
    <n v="49.064399999999999"/>
    <n v="0"/>
    <n v="0"/>
    <n v="1"/>
    <n v="0"/>
    <n v="0"/>
    <x v="0"/>
    <x v="0"/>
    <m/>
    <m/>
    <m/>
    <m/>
    <m/>
    <m/>
    <m/>
    <m/>
    <m/>
    <m/>
    <n v="56.635469999999998"/>
    <m/>
    <m/>
    <m/>
    <m/>
    <m/>
    <m/>
    <m/>
    <s v="567913"/>
    <s v="6305118"/>
    <n v="0"/>
    <n v="56.635469999999998"/>
    <n v="0"/>
  </r>
  <r>
    <n v="292"/>
    <x v="258"/>
    <s v=""/>
    <x v="615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499"/>
    <n v="48.92"/>
    <n v="48.92"/>
    <n v="0"/>
    <n v="0"/>
    <n v="1"/>
    <n v="0"/>
    <n v="0"/>
    <x v="0"/>
    <x v="0"/>
    <m/>
    <m/>
    <m/>
    <m/>
    <m/>
    <m/>
    <m/>
    <m/>
    <m/>
    <n v="50.881999999999998"/>
    <m/>
    <m/>
    <m/>
    <m/>
    <m/>
    <m/>
    <m/>
    <m/>
    <s v="596787"/>
    <s v="6115566"/>
    <n v="0"/>
    <n v="50.881999999999998"/>
    <n v="0"/>
  </r>
  <r>
    <n v="292"/>
    <x v="258"/>
    <s v=""/>
    <x v="616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6787"/>
    <s v="6115566"/>
    <n v="0"/>
    <n v="0"/>
    <n v="0"/>
  </r>
  <r>
    <n v="292"/>
    <x v="258"/>
    <s v=""/>
    <x v="617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500"/>
    <n v="8.5"/>
    <n v="8.5"/>
    <n v="0"/>
    <n v="0"/>
    <n v="1"/>
    <n v="0"/>
    <n v="0"/>
    <x v="0"/>
    <x v="0"/>
    <m/>
    <m/>
    <m/>
    <m/>
    <m/>
    <m/>
    <m/>
    <m/>
    <m/>
    <m/>
    <m/>
    <m/>
    <m/>
    <m/>
    <m/>
    <n v="8.7910000000000004"/>
    <m/>
    <m/>
    <s v="596787"/>
    <s v="6115566"/>
    <n v="0"/>
    <n v="8.7910000000000004"/>
    <n v="0"/>
  </r>
  <r>
    <n v="296"/>
    <x v="259"/>
    <s v=""/>
    <x v="618"/>
    <n v="2017"/>
    <n v="16215910"/>
    <x v="112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501"/>
    <n v="17.096399999999999"/>
    <n v="17.096399999999999"/>
    <n v="0"/>
    <n v="0"/>
    <n v="1"/>
    <n v="0"/>
    <n v="0"/>
    <x v="0"/>
    <x v="0"/>
    <m/>
    <m/>
    <m/>
    <m/>
    <m/>
    <m/>
    <n v="18.305852399999999"/>
    <m/>
    <m/>
    <m/>
    <m/>
    <m/>
    <m/>
    <m/>
    <m/>
    <m/>
    <m/>
    <m/>
    <s v="509096,83"/>
    <s v="6238761,87"/>
    <n v="18.305852399999999"/>
    <n v="0"/>
    <n v="0"/>
  </r>
  <r>
    <n v="296"/>
    <x v="259"/>
    <s v=""/>
    <x v="619"/>
    <n v="2017"/>
    <n v="16215910"/>
    <x v="112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502"/>
    <n v="10.6416"/>
    <n v="10.6416"/>
    <n v="7.8051599999999999"/>
    <n v="7.8051599999999999"/>
    <n v="0.28137508269438533"/>
    <n v="0.71862491730561473"/>
    <n v="0"/>
    <x v="0"/>
    <x v="0"/>
    <m/>
    <m/>
    <m/>
    <m/>
    <m/>
    <m/>
    <n v="18.909990000000001"/>
    <m/>
    <m/>
    <m/>
    <m/>
    <m/>
    <m/>
    <m/>
    <m/>
    <m/>
    <m/>
    <m/>
    <s v="509096,83"/>
    <s v="6238761,87"/>
    <n v="18.909990000000001"/>
    <n v="0"/>
    <n v="0"/>
  </r>
  <r>
    <n v="297"/>
    <x v="260"/>
    <s v=""/>
    <x v="620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503"/>
    <n v="0.151"/>
    <n v="0.151"/>
    <n v="0"/>
    <n v="0"/>
    <n v="1"/>
    <n v="0"/>
    <n v="0"/>
    <x v="0"/>
    <x v="0"/>
    <m/>
    <m/>
    <m/>
    <n v="0.1682303"/>
    <m/>
    <m/>
    <m/>
    <m/>
    <m/>
    <m/>
    <m/>
    <m/>
    <m/>
    <m/>
    <m/>
    <m/>
    <m/>
    <m/>
    <s v="576866,75"/>
    <s v="6232807,5"/>
    <n v="0.1682303"/>
    <n v="0"/>
    <n v="0"/>
  </r>
  <r>
    <n v="297"/>
    <x v="260"/>
    <s v=""/>
    <x v="621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504"/>
    <n v="0.1043"/>
    <n v="0.1043"/>
    <n v="0"/>
    <n v="0"/>
    <n v="1"/>
    <n v="0"/>
    <n v="0"/>
    <x v="0"/>
    <x v="0"/>
    <m/>
    <m/>
    <m/>
    <n v="0.11586010000000001"/>
    <m/>
    <m/>
    <m/>
    <m/>
    <m/>
    <m/>
    <m/>
    <m/>
    <m/>
    <m/>
    <m/>
    <m/>
    <m/>
    <m/>
    <s v="576866,75"/>
    <s v="6232807,5"/>
    <n v="0.11586010000000001"/>
    <n v="0"/>
    <n v="0"/>
  </r>
  <r>
    <n v="297"/>
    <x v="260"/>
    <s v=""/>
    <x v="622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505"/>
    <n v="16.1784"/>
    <n v="16.1784"/>
    <n v="0"/>
    <n v="0"/>
    <n v="1"/>
    <n v="0"/>
    <n v="0"/>
    <x v="0"/>
    <x v="0"/>
    <m/>
    <m/>
    <m/>
    <m/>
    <m/>
    <m/>
    <n v="15.9471972"/>
    <m/>
    <m/>
    <m/>
    <m/>
    <m/>
    <m/>
    <m/>
    <m/>
    <m/>
    <m/>
    <m/>
    <s v="555320"/>
    <s v="6250052,99"/>
    <n v="15.9471972"/>
    <n v="0"/>
    <n v="0"/>
  </r>
  <r>
    <n v="300"/>
    <x v="261"/>
    <s v=""/>
    <x v="624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506"/>
    <n v="37.908000000000001"/>
    <n v="37.908000000000001"/>
    <n v="27.439711200000001"/>
    <n v="27.439711200000001"/>
    <n v="0.27886825357974943"/>
    <n v="0.72113174642025057"/>
    <n v="0"/>
    <x v="0"/>
    <x v="0"/>
    <m/>
    <m/>
    <m/>
    <m/>
    <m/>
    <m/>
    <n v="67.967578799999998"/>
    <m/>
    <m/>
    <m/>
    <m/>
    <m/>
    <m/>
    <m/>
    <m/>
    <m/>
    <m/>
    <m/>
    <s v="555320"/>
    <s v="6250052,99"/>
    <n v="67.967578799999998"/>
    <n v="0"/>
    <n v="0"/>
  </r>
  <r>
    <n v="300"/>
    <x v="261"/>
    <s v=""/>
    <x v="625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507"/>
    <n v="16.146000000000001"/>
    <n v="16.146000000000001"/>
    <n v="0"/>
    <n v="0"/>
    <n v="1"/>
    <n v="0"/>
    <n v="0"/>
    <x v="0"/>
    <x v="0"/>
    <m/>
    <m/>
    <m/>
    <m/>
    <m/>
    <m/>
    <n v="18.144680400000002"/>
    <m/>
    <m/>
    <m/>
    <m/>
    <m/>
    <m/>
    <m/>
    <m/>
    <m/>
    <m/>
    <m/>
    <s v="555320"/>
    <s v="6250052,99"/>
    <n v="18.144680400000002"/>
    <n v="0"/>
    <n v="0"/>
  </r>
  <r>
    <n v="300"/>
    <x v="262"/>
    <s v=""/>
    <x v="626"/>
    <n v="2017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508"/>
    <n v="15.138"/>
    <n v="15.138"/>
    <n v="0"/>
    <n v="0"/>
    <n v="1"/>
    <n v="0"/>
    <n v="0"/>
    <x v="0"/>
    <x v="0"/>
    <m/>
    <m/>
    <m/>
    <m/>
    <m/>
    <m/>
    <m/>
    <m/>
    <m/>
    <m/>
    <m/>
    <m/>
    <m/>
    <m/>
    <m/>
    <n v="15.138"/>
    <m/>
    <m/>
    <s v="555755"/>
    <s v="6251580,99"/>
    <n v="0"/>
    <n v="15.138"/>
    <n v="0"/>
  </r>
  <r>
    <n v="301"/>
    <x v="263"/>
    <s v=""/>
    <x v="627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509"/>
    <n v="0.14507999999999999"/>
    <n v="0.14507999999999999"/>
    <n v="0.12816"/>
    <n v="0.12816"/>
    <n v="0.21760729173416271"/>
    <n v="0.78239270826583729"/>
    <n v="0"/>
    <x v="0"/>
    <x v="0"/>
    <m/>
    <m/>
    <m/>
    <m/>
    <m/>
    <m/>
    <n v="0.3333528"/>
    <m/>
    <m/>
    <m/>
    <m/>
    <m/>
    <m/>
    <m/>
    <m/>
    <m/>
    <m/>
    <m/>
    <s v="461252,21"/>
    <s v="6208811,12"/>
    <n v="0.3333528"/>
    <n v="0"/>
    <n v="0"/>
  </r>
  <r>
    <n v="301"/>
    <x v="263"/>
    <s v=""/>
    <x v="628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510"/>
    <n v="118.6956"/>
    <n v="118.6956"/>
    <n v="0"/>
    <n v="0"/>
    <n v="1"/>
    <n v="0"/>
    <n v="0"/>
    <x v="0"/>
    <x v="0"/>
    <m/>
    <m/>
    <m/>
    <n v="0"/>
    <m/>
    <m/>
    <m/>
    <m/>
    <m/>
    <m/>
    <n v="100.6353"/>
    <m/>
    <m/>
    <m/>
    <m/>
    <m/>
    <m/>
    <m/>
    <s v="461252,21"/>
    <s v="6208811,12"/>
    <n v="0"/>
    <n v="100.6353"/>
    <n v="0"/>
  </r>
  <r>
    <n v="301"/>
    <x v="263"/>
    <s v=""/>
    <x v="629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511"/>
    <n v="29.570399999999999"/>
    <n v="29.570399999999999"/>
    <n v="0"/>
    <n v="0"/>
    <n v="1"/>
    <n v="0"/>
    <n v="0"/>
    <x v="0"/>
    <x v="0"/>
    <m/>
    <m/>
    <m/>
    <m/>
    <m/>
    <m/>
    <n v="28.0929924"/>
    <m/>
    <m/>
    <m/>
    <m/>
    <m/>
    <m/>
    <m/>
    <m/>
    <m/>
    <m/>
    <m/>
    <s v="461252,21"/>
    <s v="6208811,12"/>
    <n v="28.0929924"/>
    <n v="0"/>
    <n v="0"/>
  </r>
  <r>
    <n v="301"/>
    <x v="263"/>
    <s v=""/>
    <x v="631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2"/>
    <x v="264"/>
    <s v=""/>
    <x v="632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512"/>
    <n v="0.75239999999999996"/>
    <n v="0.75239999999999996"/>
    <n v="0"/>
    <n v="0"/>
    <n v="1"/>
    <n v="0"/>
    <n v="0"/>
    <x v="0"/>
    <x v="0"/>
    <m/>
    <m/>
    <m/>
    <m/>
    <m/>
    <m/>
    <m/>
    <m/>
    <n v="0.83879999999999999"/>
    <m/>
    <m/>
    <m/>
    <m/>
    <m/>
    <m/>
    <m/>
    <m/>
    <m/>
    <s v="456938,52"/>
    <s v="6266833,81"/>
    <n v="0"/>
    <n v="0.83879999999999999"/>
    <n v="0"/>
  </r>
  <r>
    <n v="302"/>
    <x v="264"/>
    <s v=""/>
    <x v="633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513"/>
    <n v="0.79920000000000002"/>
    <n v="0.79920000000000002"/>
    <n v="0"/>
    <n v="0"/>
    <n v="1"/>
    <n v="0"/>
    <n v="0"/>
    <x v="0"/>
    <x v="0"/>
    <m/>
    <m/>
    <m/>
    <m/>
    <m/>
    <m/>
    <m/>
    <m/>
    <n v="0.88560000000000005"/>
    <m/>
    <m/>
    <m/>
    <m/>
    <m/>
    <m/>
    <m/>
    <m/>
    <m/>
    <s v="456938,52"/>
    <s v="6266833,81"/>
    <n v="0"/>
    <n v="0.88560000000000005"/>
    <n v="0"/>
  </r>
  <r>
    <n v="302"/>
    <x v="264"/>
    <s v=""/>
    <x v="634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514"/>
    <n v="4.7915999999999999"/>
    <n v="4.7915999999999999"/>
    <n v="0"/>
    <n v="0"/>
    <n v="1"/>
    <n v="0"/>
    <n v="0"/>
    <x v="0"/>
    <x v="0"/>
    <m/>
    <m/>
    <m/>
    <m/>
    <m/>
    <m/>
    <m/>
    <m/>
    <m/>
    <m/>
    <m/>
    <m/>
    <n v="5.25"/>
    <m/>
    <m/>
    <m/>
    <m/>
    <m/>
    <s v="456938,52"/>
    <s v="6266833,81"/>
    <n v="0"/>
    <n v="5.25"/>
    <n v="0"/>
  </r>
  <r>
    <n v="302"/>
    <x v="264"/>
    <s v=""/>
    <x v="635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515"/>
    <n v="73.753200000000007"/>
    <n v="73.753200000000007"/>
    <n v="0"/>
    <n v="0"/>
    <n v="1"/>
    <n v="0"/>
    <n v="0"/>
    <x v="0"/>
    <x v="0"/>
    <m/>
    <m/>
    <m/>
    <m/>
    <m/>
    <m/>
    <m/>
    <m/>
    <m/>
    <m/>
    <n v="67.859200000000001"/>
    <m/>
    <m/>
    <m/>
    <m/>
    <m/>
    <m/>
    <m/>
    <s v="456938,52"/>
    <s v="6266833,81"/>
    <n v="0"/>
    <n v="67.859200000000001"/>
    <n v="0"/>
  </r>
  <r>
    <n v="302"/>
    <x v="264"/>
    <s v=""/>
    <x v="636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516"/>
    <n v="29.1996"/>
    <n v="29.1996"/>
    <n v="24.865200000000002"/>
    <n v="24.865200000000002"/>
    <n v="0.24128391242265587"/>
    <n v="0.7587160875773441"/>
    <n v="0"/>
    <x v="0"/>
    <x v="0"/>
    <m/>
    <m/>
    <m/>
    <m/>
    <m/>
    <m/>
    <m/>
    <m/>
    <n v="60.508800000000001"/>
    <m/>
    <m/>
    <m/>
    <m/>
    <m/>
    <m/>
    <m/>
    <m/>
    <m/>
    <s v="456938,52"/>
    <s v="6266833,81"/>
    <n v="0"/>
    <n v="60.508800000000001"/>
    <n v="0"/>
  </r>
  <r>
    <n v="302"/>
    <x v="264"/>
    <s v=""/>
    <x v="637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517"/>
    <n v="0.25919999999999999"/>
    <n v="0.25919999999999999"/>
    <n v="0"/>
    <n v="0"/>
    <n v="1"/>
    <n v="0"/>
    <n v="0"/>
    <x v="0"/>
    <x v="0"/>
    <m/>
    <m/>
    <m/>
    <n v="0"/>
    <m/>
    <m/>
    <m/>
    <m/>
    <m/>
    <m/>
    <m/>
    <m/>
    <m/>
    <n v="0.32242000000000004"/>
    <m/>
    <m/>
    <m/>
    <m/>
    <s v="456938,52"/>
    <s v="6266833,81"/>
    <n v="0"/>
    <n v="0.32242000000000004"/>
    <n v="0"/>
  </r>
  <r>
    <n v="302"/>
    <x v="264"/>
    <s v=""/>
    <x v="638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518"/>
    <n v="0.1404"/>
    <n v="0.1404"/>
    <n v="0"/>
    <n v="0"/>
    <n v="1"/>
    <n v="0"/>
    <n v="0"/>
    <x v="0"/>
    <x v="0"/>
    <m/>
    <m/>
    <m/>
    <n v="0"/>
    <m/>
    <m/>
    <m/>
    <m/>
    <m/>
    <m/>
    <m/>
    <m/>
    <m/>
    <n v="0.17577999999999999"/>
    <m/>
    <m/>
    <m/>
    <m/>
    <s v="456938,52"/>
    <s v="6266833,81"/>
    <n v="0"/>
    <n v="0.17577999999999999"/>
    <n v="0"/>
  </r>
  <r>
    <n v="302"/>
    <x v="264"/>
    <s v=""/>
    <x v="639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519"/>
    <n v="25.952400000000001"/>
    <n v="25.952400000000001"/>
    <n v="0"/>
    <n v="0"/>
    <n v="1"/>
    <n v="0"/>
    <n v="0"/>
    <x v="0"/>
    <x v="0"/>
    <m/>
    <m/>
    <m/>
    <m/>
    <m/>
    <m/>
    <m/>
    <m/>
    <m/>
    <m/>
    <n v="26.203240000000001"/>
    <m/>
    <m/>
    <m/>
    <m/>
    <m/>
    <m/>
    <m/>
    <s v="456938,52"/>
    <s v="6266833,81"/>
    <n v="0"/>
    <n v="26.203240000000001"/>
    <n v="0"/>
  </r>
  <r>
    <n v="302"/>
    <x v="265"/>
    <s v=""/>
    <x v="641"/>
    <n v="2017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520"/>
    <n v="0.99719999999999998"/>
    <n v="0.99719999999999998"/>
    <n v="0"/>
    <n v="0"/>
    <n v="1"/>
    <n v="0"/>
    <n v="0"/>
    <x v="0"/>
    <x v="0"/>
    <m/>
    <m/>
    <m/>
    <m/>
    <m/>
    <m/>
    <n v="1.0709028"/>
    <m/>
    <m/>
    <m/>
    <m/>
    <m/>
    <m/>
    <m/>
    <m/>
    <m/>
    <m/>
    <m/>
    <s v="464063,94"/>
    <s v="6268034,66"/>
    <n v="1.0709028"/>
    <n v="0"/>
    <n v="0"/>
  </r>
  <r>
    <n v="302"/>
    <x v="265"/>
    <s v=""/>
    <x v="642"/>
    <n v="2017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521"/>
    <n v="0.77039999999999997"/>
    <n v="0.77039999999999997"/>
    <n v="0.66852"/>
    <n v="0.66852"/>
    <n v="0.21837938008829055"/>
    <n v="0.7816206199117095"/>
    <n v="0"/>
    <x v="0"/>
    <x v="0"/>
    <m/>
    <m/>
    <m/>
    <m/>
    <m/>
    <m/>
    <n v="1.7639028000000001"/>
    <m/>
    <m/>
    <m/>
    <m/>
    <m/>
    <m/>
    <m/>
    <m/>
    <m/>
    <m/>
    <m/>
    <s v="464063,94"/>
    <s v="6268034,66"/>
    <n v="1.7639028000000001"/>
    <n v="0"/>
    <n v="0"/>
  </r>
  <r>
    <n v="302"/>
    <x v="266"/>
    <s v=""/>
    <x v="643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522"/>
    <n v="0.4536"/>
    <n v="0.4536"/>
    <n v="0.29160000000000003"/>
    <n v="0.29160000000000003"/>
    <n v="0.28385155014485441"/>
    <n v="0.71614844985514559"/>
    <n v="0"/>
    <x v="0"/>
    <x v="0"/>
    <m/>
    <m/>
    <m/>
    <m/>
    <m/>
    <m/>
    <n v="0.79900919999999998"/>
    <m/>
    <m/>
    <m/>
    <m/>
    <m/>
    <m/>
    <m/>
    <m/>
    <m/>
    <m/>
    <m/>
    <s v="452249,52"/>
    <s v="6268956,84"/>
    <n v="0.79900919999999998"/>
    <n v="0"/>
    <n v="0"/>
  </r>
  <r>
    <n v="302"/>
    <x v="266"/>
    <s v=""/>
    <x v="644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523"/>
    <n v="20.4192"/>
    <n v="20.4192"/>
    <n v="14.9472"/>
    <n v="14.9472"/>
    <n v="0.27976718950379798"/>
    <n v="0.72023281049620202"/>
    <n v="0"/>
    <x v="0"/>
    <x v="0"/>
    <m/>
    <m/>
    <m/>
    <m/>
    <m/>
    <m/>
    <m/>
    <m/>
    <n v="36.493199999999995"/>
    <m/>
    <m/>
    <m/>
    <m/>
    <m/>
    <m/>
    <m/>
    <m/>
    <m/>
    <s v="452249,52"/>
    <s v="6268956,84"/>
    <n v="0"/>
    <n v="36.493199999999995"/>
    <n v="0"/>
  </r>
  <r>
    <n v="302"/>
    <x v="266"/>
    <s v=""/>
    <x v="645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524"/>
    <n v="0.18"/>
    <n v="0.18"/>
    <n v="0"/>
    <n v="0"/>
    <n v="1"/>
    <n v="0"/>
    <n v="0"/>
    <x v="0"/>
    <x v="0"/>
    <m/>
    <m/>
    <m/>
    <m/>
    <m/>
    <m/>
    <n v="0.1987524"/>
    <m/>
    <m/>
    <m/>
    <m/>
    <m/>
    <m/>
    <m/>
    <m/>
    <m/>
    <m/>
    <m/>
    <s v="452249,52"/>
    <s v="6268956,84"/>
    <n v="0.1987524"/>
    <n v="0"/>
    <n v="0"/>
  </r>
  <r>
    <n v="302"/>
    <x v="267"/>
    <s v=""/>
    <x v="646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525"/>
    <n v="125.9712"/>
    <n v="125.9712"/>
    <n v="86.655600000000007"/>
    <n v="86.655600000000007"/>
    <n v="0.30765443387434277"/>
    <n v="0.69234556612565723"/>
    <n v="0"/>
    <x v="0"/>
    <x v="0"/>
    <m/>
    <m/>
    <m/>
    <m/>
    <m/>
    <m/>
    <m/>
    <m/>
    <n v="204.72839999999999"/>
    <m/>
    <m/>
    <m/>
    <m/>
    <m/>
    <m/>
    <m/>
    <m/>
    <m/>
    <s v="457125,42"/>
    <s v="6265881,18"/>
    <n v="0"/>
    <n v="204.72839999999999"/>
    <n v="0"/>
  </r>
  <r>
    <n v="302"/>
    <x v="267"/>
    <s v=""/>
    <x v="647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526"/>
    <n v="120.08159999999999"/>
    <n v="120.08159999999999"/>
    <n v="0"/>
    <n v="0"/>
    <n v="1"/>
    <n v="0"/>
    <n v="0"/>
    <x v="0"/>
    <x v="0"/>
    <m/>
    <m/>
    <m/>
    <m/>
    <m/>
    <m/>
    <m/>
    <m/>
    <m/>
    <m/>
    <n v="102.33278"/>
    <m/>
    <m/>
    <m/>
    <m/>
    <m/>
    <m/>
    <m/>
    <s v="457125,42"/>
    <s v="6265881,18"/>
    <n v="0"/>
    <n v="102.33278"/>
    <n v="0"/>
  </r>
  <r>
    <n v="302"/>
    <x v="267"/>
    <s v=""/>
    <x v="648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57125,42"/>
    <s v="6265881,18"/>
    <n v="0"/>
    <n v="0"/>
    <n v="0"/>
  </r>
  <r>
    <n v="308"/>
    <x v="268"/>
    <s v=""/>
    <x v="649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527"/>
    <n v="1.8216000000000001"/>
    <n v="1.8216000000000001"/>
    <n v="1.1872799999999999"/>
    <n v="1.1872799999999999"/>
    <n v="0.29229732992743401"/>
    <n v="0.70770267007256593"/>
    <n v="0"/>
    <x v="0"/>
    <x v="0"/>
    <m/>
    <m/>
    <m/>
    <m/>
    <m/>
    <m/>
    <n v="3.1160052"/>
    <m/>
    <m/>
    <m/>
    <m/>
    <m/>
    <m/>
    <m/>
    <m/>
    <m/>
    <m/>
    <m/>
    <s v="521028"/>
    <s v="6263474"/>
    <n v="3.1160052"/>
    <n v="0"/>
    <n v="0"/>
  </r>
  <r>
    <n v="308"/>
    <x v="268"/>
    <s v=""/>
    <x v="650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528"/>
    <n v="7.6139999999999999"/>
    <n v="7.6139999999999999"/>
    <n v="5.7347999999999999"/>
    <n v="5.7347999999999999"/>
    <n v="0.26544907331289225"/>
    <n v="0.73455092668710775"/>
    <n v="0"/>
    <x v="0"/>
    <x v="0"/>
    <m/>
    <m/>
    <m/>
    <m/>
    <m/>
    <m/>
    <n v="14.341734000000001"/>
    <m/>
    <m/>
    <m/>
    <m/>
    <m/>
    <m/>
    <m/>
    <m/>
    <m/>
    <m/>
    <m/>
    <s v="521028"/>
    <s v="6263474"/>
    <n v="14.341734000000001"/>
    <n v="0"/>
    <n v="0"/>
  </r>
  <r>
    <n v="308"/>
    <x v="268"/>
    <s v=""/>
    <x v="651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529"/>
    <n v="40.514400000000002"/>
    <n v="40.471200000000003"/>
    <n v="0"/>
    <n v="0"/>
    <n v="1"/>
    <n v="0"/>
    <n v="0"/>
    <x v="0"/>
    <x v="0"/>
    <m/>
    <m/>
    <m/>
    <m/>
    <m/>
    <m/>
    <n v="37.924801200000005"/>
    <m/>
    <m/>
    <m/>
    <m/>
    <m/>
    <m/>
    <m/>
    <m/>
    <m/>
    <m/>
    <m/>
    <s v="521028"/>
    <s v="6263474"/>
    <n v="37.924801200000005"/>
    <n v="0"/>
    <n v="0"/>
  </r>
  <r>
    <n v="308"/>
    <x v="269"/>
    <s v=""/>
    <x v="652"/>
    <n v="2017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530"/>
    <n v="10.3536"/>
    <n v="10.3536"/>
    <n v="0"/>
    <n v="0"/>
    <n v="1"/>
    <n v="0"/>
    <n v="0"/>
    <x v="0"/>
    <x v="0"/>
    <m/>
    <m/>
    <m/>
    <m/>
    <m/>
    <m/>
    <m/>
    <m/>
    <m/>
    <m/>
    <m/>
    <m/>
    <m/>
    <m/>
    <m/>
    <n v="10.450799999999999"/>
    <m/>
    <m/>
    <s v="521711,53"/>
    <s v="6263780,47"/>
    <n v="0"/>
    <n v="10.450799999999999"/>
    <n v="0"/>
  </r>
  <r>
    <n v="309"/>
    <x v="270"/>
    <s v=""/>
    <x v="653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531"/>
    <n v="0.31319999999999998"/>
    <n v="0.31319999999999998"/>
    <n v="0"/>
    <n v="0"/>
    <n v="1"/>
    <n v="0"/>
    <n v="0"/>
    <x v="0"/>
    <x v="0"/>
    <m/>
    <m/>
    <m/>
    <m/>
    <m/>
    <m/>
    <n v="0.3213936"/>
    <m/>
    <m/>
    <m/>
    <m/>
    <m/>
    <m/>
    <m/>
    <m/>
    <m/>
    <m/>
    <m/>
    <s v="516007,62"/>
    <s v="6312895,41"/>
    <n v="0.3213936"/>
    <n v="0"/>
    <n v="0"/>
  </r>
  <r>
    <n v="309"/>
    <x v="270"/>
    <s v=""/>
    <x v="654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532"/>
    <n v="8.6400000000000005E-2"/>
    <n v="8.6400000000000005E-2"/>
    <n v="7.5600000000000001E-2"/>
    <n v="7.5600000000000001E-2"/>
    <n v="0.18799053780959693"/>
    <n v="0.81200946219040304"/>
    <n v="0"/>
    <x v="0"/>
    <x v="0"/>
    <m/>
    <m/>
    <m/>
    <m/>
    <m/>
    <m/>
    <n v="0.2297988"/>
    <m/>
    <m/>
    <m/>
    <m/>
    <m/>
    <m/>
    <m/>
    <m/>
    <m/>
    <m/>
    <m/>
    <s v="516007,62"/>
    <s v="6312895,41"/>
    <n v="0.2297988"/>
    <n v="0"/>
    <n v="0"/>
  </r>
  <r>
    <n v="309"/>
    <x v="270"/>
    <s v=""/>
    <x v="655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533"/>
    <n v="8.2799999999999999E-2"/>
    <n v="8.2799999999999999E-2"/>
    <n v="6.8400000000000002E-2"/>
    <n v="6.8400000000000002E-2"/>
    <n v="0.27021311590967834"/>
    <n v="0.72978688409032166"/>
    <n v="0"/>
    <x v="0"/>
    <x v="0"/>
    <m/>
    <m/>
    <m/>
    <m/>
    <m/>
    <m/>
    <n v="0.1532124"/>
    <m/>
    <m/>
    <m/>
    <m/>
    <m/>
    <m/>
    <m/>
    <m/>
    <m/>
    <m/>
    <m/>
    <s v="516007,62"/>
    <s v="6312895,41"/>
    <n v="0.1532124"/>
    <n v="0"/>
    <n v="0"/>
  </r>
  <r>
    <n v="309"/>
    <x v="270"/>
    <s v=""/>
    <x v="656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534"/>
    <n v="143.19720000000001"/>
    <n v="143.19720000000001"/>
    <n v="0"/>
    <n v="0"/>
    <n v="1"/>
    <n v="0"/>
    <n v="0"/>
    <x v="0"/>
    <x v="0"/>
    <m/>
    <m/>
    <m/>
    <m/>
    <m/>
    <m/>
    <m/>
    <m/>
    <m/>
    <n v="154.7295"/>
    <m/>
    <m/>
    <m/>
    <m/>
    <m/>
    <m/>
    <m/>
    <m/>
    <s v="516007,62"/>
    <s v="6312895,41"/>
    <n v="0"/>
    <n v="154.7295"/>
    <n v="0"/>
  </r>
  <r>
    <n v="309"/>
    <x v="270"/>
    <s v=""/>
    <x v="657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535"/>
    <n v="93.567599999999999"/>
    <n v="93.567599999999999"/>
    <n v="0"/>
    <n v="0"/>
    <n v="1"/>
    <n v="0"/>
    <n v="0"/>
    <x v="0"/>
    <x v="0"/>
    <m/>
    <m/>
    <m/>
    <m/>
    <m/>
    <m/>
    <m/>
    <m/>
    <m/>
    <m/>
    <m/>
    <m/>
    <n v="99.242500000000007"/>
    <m/>
    <m/>
    <m/>
    <m/>
    <m/>
    <s v="516007,62"/>
    <s v="6312895,41"/>
    <n v="0"/>
    <n v="99.242500000000007"/>
    <n v="0"/>
  </r>
  <r>
    <n v="309"/>
    <x v="270"/>
    <s v=""/>
    <x v="658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536"/>
    <n v="1.0800000000000001E-2"/>
    <n v="1.0800000000000001E-2"/>
    <n v="8.9999999999999993E-3"/>
    <n v="8.9999999999999993E-3"/>
    <n v="0.25440976933514248"/>
    <n v="0.74559023066485752"/>
    <n v="0"/>
    <x v="0"/>
    <x v="0"/>
    <m/>
    <m/>
    <m/>
    <m/>
    <m/>
    <m/>
    <n v="2.1225600000000001E-2"/>
    <m/>
    <m/>
    <m/>
    <m/>
    <m/>
    <m/>
    <m/>
    <m/>
    <m/>
    <m/>
    <m/>
    <s v="513898,5"/>
    <s v="6306089,6"/>
    <n v="2.1225600000000001E-2"/>
    <n v="0"/>
    <n v="0"/>
  </r>
  <r>
    <n v="309"/>
    <x v="271"/>
    <s v=""/>
    <x v="660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537"/>
    <n v="3.5999999999999999E-3"/>
    <n v="3.5999999999999999E-3"/>
    <n v="0"/>
    <n v="0"/>
    <n v="1"/>
    <n v="0"/>
    <n v="0"/>
    <x v="0"/>
    <x v="0"/>
    <m/>
    <m/>
    <m/>
    <m/>
    <m/>
    <m/>
    <n v="4.2372E-3"/>
    <m/>
    <m/>
    <m/>
    <m/>
    <m/>
    <m/>
    <m/>
    <m/>
    <m/>
    <m/>
    <m/>
    <s v="513898,5"/>
    <s v="6306089,6"/>
    <n v="4.2372E-3"/>
    <n v="0"/>
    <n v="0"/>
  </r>
  <r>
    <n v="309"/>
    <x v="271"/>
    <s v=""/>
    <x v="661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538"/>
    <n v="4.3200000000000001E-3"/>
    <n v="4.3200000000000001E-3"/>
    <n v="3.5999999999999999E-3"/>
    <n v="3.5999999999999999E-3"/>
    <n v="0.20661157024793386"/>
    <n v="0.79338842975206614"/>
    <n v="0"/>
    <x v="0"/>
    <x v="0"/>
    <m/>
    <m/>
    <m/>
    <m/>
    <m/>
    <m/>
    <n v="1.0454399999999999E-2"/>
    <m/>
    <m/>
    <m/>
    <m/>
    <m/>
    <m/>
    <m/>
    <m/>
    <m/>
    <m/>
    <m/>
    <s v="521502,61"/>
    <s v="6309539,87"/>
    <n v="1.0454399999999999E-2"/>
    <n v="0"/>
    <n v="0"/>
  </r>
  <r>
    <n v="309"/>
    <x v="272"/>
    <s v=""/>
    <x v="664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539"/>
    <n v="19.022400000000001"/>
    <n v="19.022400000000001"/>
    <n v="0"/>
    <n v="0"/>
    <n v="1"/>
    <n v="0"/>
    <n v="0"/>
    <x v="0"/>
    <x v="0"/>
    <m/>
    <m/>
    <m/>
    <m/>
    <m/>
    <m/>
    <m/>
    <m/>
    <m/>
    <m/>
    <m/>
    <m/>
    <m/>
    <m/>
    <m/>
    <n v="19.022400000000001"/>
    <m/>
    <m/>
    <s v="521502,61"/>
    <s v="6309539,87"/>
    <n v="0"/>
    <n v="19.022400000000001"/>
    <n v="0"/>
  </r>
  <r>
    <n v="310"/>
    <x v="273"/>
    <s v=""/>
    <x v="665"/>
    <n v="2017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540"/>
    <n v="12.830399999999999"/>
    <n v="12.830399999999999"/>
    <n v="9.9575999999999993"/>
    <n v="9.9575999999999993"/>
    <n v="0.25640741555569974"/>
    <n v="0.74359258444430032"/>
    <n v="0"/>
    <x v="0"/>
    <x v="0"/>
    <m/>
    <m/>
    <m/>
    <m/>
    <m/>
    <m/>
    <n v="25.019557199999998"/>
    <m/>
    <m/>
    <m/>
    <m/>
    <m/>
    <m/>
    <m/>
    <m/>
    <m/>
    <m/>
    <m/>
    <s v="497314"/>
    <s v="6100578"/>
    <n v="25.019557199999998"/>
    <n v="0"/>
    <n v="0"/>
  </r>
  <r>
    <n v="310"/>
    <x v="274"/>
    <s v=""/>
    <x v="666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541"/>
    <n v="64.875600000000006"/>
    <n v="64.875600000000006"/>
    <n v="0"/>
    <n v="0"/>
    <n v="1"/>
    <n v="0"/>
    <n v="0"/>
    <x v="0"/>
    <x v="0"/>
    <m/>
    <m/>
    <m/>
    <m/>
    <m/>
    <m/>
    <m/>
    <m/>
    <m/>
    <m/>
    <m/>
    <m/>
    <n v="68.270399999999995"/>
    <m/>
    <m/>
    <m/>
    <m/>
    <m/>
    <s v="497297,13"/>
    <s v="6100652,8"/>
    <n v="0"/>
    <n v="68.270399999999995"/>
    <n v="0"/>
  </r>
  <r>
    <n v="310"/>
    <x v="274"/>
    <s v=""/>
    <x v="667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542"/>
    <n v="17.3124"/>
    <n v="17.3124"/>
    <n v="0"/>
    <n v="0"/>
    <n v="1"/>
    <n v="0"/>
    <n v="0"/>
    <x v="0"/>
    <x v="0"/>
    <m/>
    <m/>
    <m/>
    <m/>
    <m/>
    <m/>
    <n v="15.9279516"/>
    <m/>
    <m/>
    <m/>
    <m/>
    <m/>
    <m/>
    <m/>
    <m/>
    <m/>
    <m/>
    <m/>
    <s v="497297,13"/>
    <s v="6100652,8"/>
    <n v="15.9279516"/>
    <n v="0"/>
    <n v="0"/>
  </r>
  <r>
    <n v="310"/>
    <x v="274"/>
    <s v=""/>
    <x v="668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543"/>
    <n v="24.688800000000001"/>
    <n v="24.688800000000001"/>
    <n v="0"/>
    <n v="0"/>
    <n v="1"/>
    <n v="0"/>
    <n v="0"/>
    <x v="0"/>
    <x v="0"/>
    <m/>
    <m/>
    <m/>
    <m/>
    <m/>
    <m/>
    <m/>
    <m/>
    <m/>
    <m/>
    <m/>
    <m/>
    <m/>
    <m/>
    <m/>
    <n v="24.688800000000001"/>
    <m/>
    <m/>
    <s v="497297,13"/>
    <s v="6100652,8"/>
    <n v="0"/>
    <n v="24.688800000000001"/>
    <n v="0"/>
  </r>
  <r>
    <n v="310"/>
    <x v="274"/>
    <s v=""/>
    <x v="669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544"/>
    <n v="1.1808000000000001"/>
    <n v="1.18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25524000000000002"/>
    <s v="497297,13"/>
    <s v="6100652,8"/>
    <n v="0"/>
    <n v="0"/>
    <n v="0.25524000000000002"/>
  </r>
  <r>
    <n v="313"/>
    <x v="275"/>
    <s v=""/>
    <x v="670"/>
    <n v="2017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545"/>
    <n v="12.5388"/>
    <n v="12.456"/>
    <n v="0"/>
    <n v="0"/>
    <n v="1"/>
    <n v="0"/>
    <n v="0"/>
    <x v="0"/>
    <x v="0"/>
    <m/>
    <m/>
    <m/>
    <m/>
    <m/>
    <m/>
    <n v="12.274059600000001"/>
    <m/>
    <m/>
    <m/>
    <m/>
    <m/>
    <m/>
    <m/>
    <m/>
    <m/>
    <m/>
    <m/>
    <s v="543773,48"/>
    <s v="6184512,18"/>
    <n v="12.274059600000001"/>
    <n v="0"/>
    <n v="0"/>
  </r>
  <r>
    <n v="313"/>
    <x v="275"/>
    <s v=""/>
    <x v="671"/>
    <n v="2017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546"/>
    <n v="52.909199999999998"/>
    <n v="52.524000000000001"/>
    <n v="0"/>
    <n v="0"/>
    <n v="1"/>
    <n v="0"/>
    <n v="0"/>
    <x v="0"/>
    <x v="0"/>
    <m/>
    <m/>
    <m/>
    <m/>
    <m/>
    <m/>
    <m/>
    <m/>
    <m/>
    <m/>
    <n v="47.698769999999996"/>
    <m/>
    <m/>
    <m/>
    <m/>
    <m/>
    <m/>
    <m/>
    <s v="543773,48"/>
    <s v="6184512,18"/>
    <n v="0"/>
    <n v="47.698769999999996"/>
    <n v="0"/>
  </r>
  <r>
    <n v="314"/>
    <x v="276"/>
    <s v=""/>
    <x v="672"/>
    <n v="2017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547"/>
    <n v="14.596920000000001"/>
    <n v="14.596920000000001"/>
    <n v="0"/>
    <n v="0"/>
    <n v="1"/>
    <n v="0"/>
    <n v="0"/>
    <x v="0"/>
    <x v="0"/>
    <m/>
    <m/>
    <m/>
    <m/>
    <m/>
    <m/>
    <m/>
    <m/>
    <m/>
    <m/>
    <m/>
    <m/>
    <m/>
    <n v="17.375666000000002"/>
    <m/>
    <m/>
    <m/>
    <m/>
    <s v="597238,94"/>
    <s v="6079662,05"/>
    <n v="0"/>
    <n v="17.375666000000002"/>
    <n v="0"/>
  </r>
  <r>
    <n v="314"/>
    <x v="277"/>
    <s v=""/>
    <x v="673"/>
    <n v="2017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548"/>
    <n v="23.85342"/>
    <n v="23.85342"/>
    <n v="0"/>
    <n v="0"/>
    <n v="1"/>
    <n v="0"/>
    <n v="0"/>
    <x v="0"/>
    <x v="0"/>
    <m/>
    <m/>
    <m/>
    <m/>
    <m/>
    <m/>
    <m/>
    <m/>
    <m/>
    <m/>
    <m/>
    <m/>
    <m/>
    <m/>
    <m/>
    <n v="23.85342"/>
    <m/>
    <m/>
    <s v="596612"/>
    <s v="6079599"/>
    <n v="0"/>
    <n v="23.85342"/>
    <n v="0"/>
  </r>
  <r>
    <n v="314"/>
    <x v="278"/>
    <s v=""/>
    <x v="674"/>
    <n v="2017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549"/>
    <n v="59.920451999999997"/>
    <n v="59.920451999999997"/>
    <n v="3.216132"/>
    <n v="3.216132"/>
    <n v="0.4807555078075012"/>
    <n v="0.5192444921924988"/>
    <n v="0"/>
    <x v="0"/>
    <x v="0"/>
    <m/>
    <m/>
    <m/>
    <m/>
    <m/>
    <m/>
    <m/>
    <m/>
    <m/>
    <m/>
    <n v="62.319048899999999"/>
    <m/>
    <m/>
    <m/>
    <m/>
    <m/>
    <m/>
    <m/>
    <s v="596648,06"/>
    <s v="6079513,91"/>
    <n v="0"/>
    <n v="62.319048899999999"/>
    <n v="0"/>
  </r>
  <r>
    <n v="314"/>
    <x v="278"/>
    <s v=""/>
    <x v="675"/>
    <n v="2017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550"/>
    <n v="13.380191999999999"/>
    <n v="13.38019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353400000000001"/>
    <s v="596648,06"/>
    <s v="6079513,91"/>
    <n v="0"/>
    <n v="0"/>
    <n v="3.9353400000000001"/>
  </r>
  <r>
    <n v="314"/>
    <x v="279"/>
    <s v=""/>
    <x v="676"/>
    <n v="2017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551"/>
    <n v="19.203479999999999"/>
    <n v="19.203479999999999"/>
    <n v="0"/>
    <n v="0"/>
    <n v="1"/>
    <n v="0"/>
    <n v="0"/>
    <x v="0"/>
    <x v="0"/>
    <m/>
    <m/>
    <m/>
    <m/>
    <m/>
    <m/>
    <m/>
    <m/>
    <m/>
    <m/>
    <m/>
    <m/>
    <m/>
    <m/>
    <m/>
    <n v="19.203479999999999"/>
    <m/>
    <m/>
    <s v="596342,31"/>
    <s v="6079365,29"/>
    <n v="0"/>
    <n v="19.203479999999999"/>
    <n v="0"/>
  </r>
  <r>
    <n v="315"/>
    <x v="280"/>
    <s v=""/>
    <x v="677"/>
    <n v="2017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552"/>
    <n v="81.074879999999993"/>
    <n v="81.074879999999993"/>
    <n v="0"/>
    <n v="0"/>
    <n v="1"/>
    <n v="0"/>
    <n v="0"/>
    <x v="0"/>
    <x v="0"/>
    <m/>
    <m/>
    <m/>
    <m/>
    <m/>
    <m/>
    <m/>
    <m/>
    <m/>
    <m/>
    <m/>
    <n v="80.668600000000012"/>
    <m/>
    <m/>
    <m/>
    <m/>
    <m/>
    <m/>
    <s v="559584,9"/>
    <s v="6277234,35"/>
    <n v="0"/>
    <n v="80.668600000000012"/>
    <n v="0"/>
  </r>
  <r>
    <n v="316"/>
    <x v="281"/>
    <s v=""/>
    <x v="679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553"/>
    <n v="3.5999999999999999E-3"/>
    <n v="3.5999999999999999E-3"/>
    <n v="0"/>
    <n v="0"/>
    <n v="1"/>
    <n v="0"/>
    <n v="0"/>
    <x v="0"/>
    <x v="0"/>
    <m/>
    <m/>
    <m/>
    <n v="4.2000000000000006E-3"/>
    <m/>
    <m/>
    <m/>
    <m/>
    <m/>
    <m/>
    <m/>
    <m/>
    <m/>
    <m/>
    <m/>
    <m/>
    <m/>
    <m/>
    <s v="559584,9"/>
    <s v="6277234,35"/>
    <n v="4.2000000000000006E-3"/>
    <n v="0"/>
    <n v="0"/>
  </r>
  <r>
    <n v="316"/>
    <x v="281"/>
    <s v=""/>
    <x v="680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554"/>
    <n v="2.7720000000000002E-2"/>
    <n v="2.7720000000000002E-2"/>
    <n v="0"/>
    <n v="0"/>
    <n v="1"/>
    <n v="0"/>
    <n v="0"/>
    <x v="0"/>
    <x v="0"/>
    <m/>
    <m/>
    <m/>
    <n v="2.52E-2"/>
    <m/>
    <m/>
    <m/>
    <m/>
    <m/>
    <m/>
    <m/>
    <m/>
    <m/>
    <m/>
    <m/>
    <m/>
    <m/>
    <m/>
    <s v="559584,9"/>
    <s v="6277234,35"/>
    <n v="2.52E-2"/>
    <n v="0"/>
    <n v="0"/>
  </r>
  <r>
    <n v="316"/>
    <x v="281"/>
    <s v=""/>
    <x v="681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555"/>
    <n v="51.635159999999999"/>
    <n v="51.635159999999999"/>
    <n v="0"/>
    <n v="0"/>
    <n v="1"/>
    <n v="0"/>
    <n v="0"/>
    <x v="0"/>
    <x v="0"/>
    <m/>
    <m/>
    <m/>
    <m/>
    <m/>
    <m/>
    <m/>
    <m/>
    <m/>
    <m/>
    <m/>
    <n v="51.3752"/>
    <m/>
    <m/>
    <m/>
    <m/>
    <m/>
    <m/>
    <s v="559584,9"/>
    <s v="6277234,35"/>
    <n v="0"/>
    <n v="51.3752"/>
    <n v="0"/>
  </r>
  <r>
    <n v="319"/>
    <x v="282"/>
    <s v=""/>
    <x v="682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556"/>
    <n v="0.17208000000000001"/>
    <n v="0.17208000000000001"/>
    <n v="0.1008"/>
    <n v="0.1008"/>
    <n v="0.27371217847408325"/>
    <n v="0.72628782152591675"/>
    <n v="0"/>
    <x v="0"/>
    <x v="0"/>
    <m/>
    <m/>
    <m/>
    <m/>
    <m/>
    <m/>
    <n v="0.31434480000000004"/>
    <m/>
    <m/>
    <m/>
    <m/>
    <m/>
    <m/>
    <m/>
    <m/>
    <m/>
    <m/>
    <m/>
    <s v="574151"/>
    <s v="6314097"/>
    <n v="0.31434480000000004"/>
    <n v="0"/>
    <n v="0"/>
  </r>
  <r>
    <n v="319"/>
    <x v="282"/>
    <s v=""/>
    <x v="683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557"/>
    <n v="0.16596"/>
    <n v="0.16596"/>
    <n v="0.108"/>
    <n v="0.108"/>
    <n v="0.24637913526802416"/>
    <n v="0.75362086473197587"/>
    <n v="0"/>
    <x v="0"/>
    <x v="0"/>
    <m/>
    <m/>
    <m/>
    <m/>
    <m/>
    <m/>
    <n v="0.33679799999999999"/>
    <m/>
    <m/>
    <m/>
    <m/>
    <m/>
    <m/>
    <m/>
    <m/>
    <m/>
    <m/>
    <m/>
    <s v="574151"/>
    <s v="6314097"/>
    <n v="0.33679799999999999"/>
    <n v="0"/>
    <n v="0"/>
  </r>
  <r>
    <n v="319"/>
    <x v="282"/>
    <s v=""/>
    <x v="684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558"/>
    <n v="5.4059759999999999"/>
    <n v="5.4059759999999999"/>
    <n v="0"/>
    <n v="0"/>
    <n v="1"/>
    <n v="0"/>
    <n v="0"/>
    <x v="0"/>
    <x v="0"/>
    <m/>
    <m/>
    <m/>
    <m/>
    <m/>
    <m/>
    <n v="5.3544347999999999"/>
    <m/>
    <m/>
    <m/>
    <m/>
    <m/>
    <m/>
    <m/>
    <m/>
    <m/>
    <m/>
    <m/>
    <s v="574151"/>
    <s v="6314097"/>
    <n v="5.3544347999999999"/>
    <n v="0"/>
    <n v="0"/>
  </r>
  <r>
    <n v="319"/>
    <x v="282"/>
    <s v=""/>
    <x v="685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559"/>
    <n v="7.5401999999999996"/>
    <n v="7.5401999999999996"/>
    <n v="0"/>
    <n v="0"/>
    <n v="1"/>
    <n v="0"/>
    <n v="0"/>
    <x v="0"/>
    <x v="0"/>
    <m/>
    <m/>
    <m/>
    <m/>
    <m/>
    <m/>
    <m/>
    <m/>
    <m/>
    <m/>
    <m/>
    <m/>
    <m/>
    <m/>
    <m/>
    <n v="7.5401999999999996"/>
    <m/>
    <m/>
    <s v="574151"/>
    <s v="6314097"/>
    <n v="0"/>
    <n v="7.5401999999999996"/>
    <n v="0"/>
  </r>
  <r>
    <n v="321"/>
    <x v="283"/>
    <s v=""/>
    <x v="686"/>
    <n v="2017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560"/>
    <n v="38.380319999999998"/>
    <n v="37.47672"/>
    <n v="0"/>
    <n v="0"/>
    <n v="1"/>
    <n v="0"/>
    <n v="0"/>
    <x v="0"/>
    <x v="0"/>
    <m/>
    <m/>
    <m/>
    <m/>
    <m/>
    <m/>
    <n v="37.808495999999998"/>
    <m/>
    <m/>
    <m/>
    <m/>
    <m/>
    <m/>
    <m/>
    <m/>
    <m/>
    <m/>
    <m/>
    <s v="530695"/>
    <s v="6274927"/>
    <n v="37.808495999999998"/>
    <n v="0"/>
    <n v="0"/>
  </r>
  <r>
    <n v="321"/>
    <x v="283"/>
    <s v=""/>
    <x v="687"/>
    <n v="2017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561"/>
    <n v="9.3455999999999992"/>
    <n v="9.0442800000000005"/>
    <n v="6.4821600000000004"/>
    <n v="6.4260000000000002"/>
    <n v="0.27706034280347497"/>
    <n v="0.72293965719652498"/>
    <n v="0"/>
    <x v="0"/>
    <x v="0"/>
    <m/>
    <m/>
    <m/>
    <m/>
    <m/>
    <m/>
    <n v="16.865639999999999"/>
    <m/>
    <m/>
    <m/>
    <m/>
    <m/>
    <m/>
    <m/>
    <m/>
    <m/>
    <m/>
    <m/>
    <s v="530695"/>
    <s v="6274927"/>
    <n v="16.865639999999999"/>
    <n v="0"/>
    <n v="0"/>
  </r>
  <r>
    <n v="322"/>
    <x v="284"/>
    <s v=""/>
    <x v="688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93,99"/>
    <s v="6171735,21"/>
    <n v="0"/>
    <n v="0"/>
    <n v="0"/>
  </r>
  <r>
    <n v="322"/>
    <x v="284"/>
    <s v=""/>
    <x v="690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562"/>
    <n v="4.2329999999999997"/>
    <n v="4.2329999999999997"/>
    <n v="0"/>
    <n v="0"/>
    <n v="1"/>
    <n v="0"/>
    <n v="0"/>
    <x v="0"/>
    <x v="0"/>
    <m/>
    <m/>
    <m/>
    <m/>
    <m/>
    <m/>
    <n v="4.6969164000000001"/>
    <m/>
    <m/>
    <m/>
    <m/>
    <m/>
    <m/>
    <m/>
    <m/>
    <m/>
    <m/>
    <m/>
    <s v="534793,99"/>
    <s v="6171735,21"/>
    <n v="4.6969164000000001"/>
    <n v="0"/>
    <n v="0"/>
  </r>
  <r>
    <n v="322"/>
    <x v="284"/>
    <s v=""/>
    <x v="691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7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563"/>
    <n v="50.785200000000003"/>
    <n v="50.785200000000003"/>
    <n v="0"/>
    <n v="0"/>
    <n v="1"/>
    <n v="0"/>
    <n v="0"/>
    <x v="0"/>
    <x v="0"/>
    <m/>
    <m/>
    <m/>
    <n v="0.59185500000000002"/>
    <m/>
    <m/>
    <m/>
    <m/>
    <m/>
    <m/>
    <m/>
    <m/>
    <n v="53.2"/>
    <m/>
    <m/>
    <m/>
    <m/>
    <m/>
    <s v="585117,91"/>
    <s v="6244335,25"/>
    <n v="0.59185500000000002"/>
    <n v="53.2"/>
    <n v="0"/>
  </r>
  <r>
    <n v="324"/>
    <x v="286"/>
    <s v=""/>
    <x v="693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564"/>
    <n v="9.5702400000000001"/>
    <n v="9.5702400000000001"/>
    <n v="0"/>
    <n v="0"/>
    <n v="1"/>
    <n v="0"/>
    <n v="0"/>
    <x v="0"/>
    <x v="0"/>
    <m/>
    <m/>
    <m/>
    <m/>
    <m/>
    <m/>
    <n v="10.22076"/>
    <m/>
    <m/>
    <m/>
    <m/>
    <m/>
    <m/>
    <m/>
    <m/>
    <m/>
    <m/>
    <m/>
    <s v="657558"/>
    <s v="6170207"/>
    <n v="10.22076"/>
    <n v="0"/>
    <n v="0"/>
  </r>
  <r>
    <n v="324"/>
    <x v="286"/>
    <s v=""/>
    <x v="694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565"/>
    <n v="6.7881600000000004"/>
    <n v="6.7881600000000004"/>
    <n v="4.9428000000000001"/>
    <n v="4.9428000000000001"/>
    <n v="0.28009506833036246"/>
    <n v="0.71990493166963754"/>
    <n v="0"/>
    <x v="0"/>
    <x v="0"/>
    <m/>
    <m/>
    <m/>
    <m/>
    <m/>
    <m/>
    <n v="12.117599999999999"/>
    <m/>
    <m/>
    <m/>
    <m/>
    <m/>
    <m/>
    <m/>
    <m/>
    <m/>
    <m/>
    <m/>
    <s v="657558"/>
    <s v="6170207"/>
    <n v="12.117599999999999"/>
    <n v="0"/>
    <n v="0"/>
  </r>
  <r>
    <n v="324"/>
    <x v="286"/>
    <s v=""/>
    <x v="695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566"/>
    <n v="26.117640000000002"/>
    <n v="26.115839999999999"/>
    <n v="0"/>
    <n v="0"/>
    <n v="1"/>
    <n v="0"/>
    <n v="0"/>
    <x v="0"/>
    <x v="0"/>
    <m/>
    <m/>
    <m/>
    <m/>
    <m/>
    <m/>
    <m/>
    <m/>
    <m/>
    <m/>
    <m/>
    <m/>
    <n v="25.34"/>
    <m/>
    <m/>
    <m/>
    <m/>
    <m/>
    <s v="657558"/>
    <s v="6170207"/>
    <n v="0"/>
    <n v="25.34"/>
    <n v="0"/>
  </r>
  <r>
    <n v="333"/>
    <x v="287"/>
    <s v=""/>
    <x v="696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567"/>
    <n v="18.057600000000001"/>
    <n v="18.057600000000001"/>
    <n v="13.204800000000001"/>
    <n v="13.204800000000001"/>
    <n v="0.25902144424904228"/>
    <n v="0.74097855575095772"/>
    <n v="0"/>
    <x v="0"/>
    <x v="0"/>
    <m/>
    <m/>
    <m/>
    <m/>
    <m/>
    <m/>
    <n v="34.857345600000002"/>
    <m/>
    <m/>
    <m/>
    <m/>
    <m/>
    <m/>
    <m/>
    <m/>
    <m/>
    <m/>
    <m/>
    <s v="539786,78"/>
    <s v="6314973,57"/>
    <n v="34.857345600000002"/>
    <n v="0"/>
    <n v="0"/>
  </r>
  <r>
    <n v="333"/>
    <x v="287"/>
    <s v=""/>
    <x v="697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568"/>
    <n v="27.9756"/>
    <n v="27.9756"/>
    <n v="21.398399999999999"/>
    <n v="21.398399999999999"/>
    <n v="0.28317081347384382"/>
    <n v="0.71682918652615624"/>
    <n v="0"/>
    <x v="0"/>
    <x v="0"/>
    <m/>
    <m/>
    <m/>
    <m/>
    <m/>
    <m/>
    <n v="49.397040000000004"/>
    <m/>
    <m/>
    <m/>
    <m/>
    <m/>
    <m/>
    <m/>
    <m/>
    <m/>
    <m/>
    <m/>
    <s v="539786,78"/>
    <s v="6314973,57"/>
    <n v="49.397040000000004"/>
    <n v="0"/>
    <n v="0"/>
  </r>
  <r>
    <n v="333"/>
    <x v="287"/>
    <s v=""/>
    <x v="698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569"/>
    <n v="11.696400000000001"/>
    <n v="11.696400000000001"/>
    <n v="8.5752000000000006"/>
    <n v="8.5752000000000006"/>
    <n v="0.28755591807603587"/>
    <n v="0.71244408192396413"/>
    <n v="0"/>
    <x v="0"/>
    <x v="0"/>
    <m/>
    <m/>
    <m/>
    <m/>
    <m/>
    <m/>
    <n v="20.3376096"/>
    <m/>
    <m/>
    <m/>
    <m/>
    <m/>
    <m/>
    <m/>
    <m/>
    <m/>
    <m/>
    <m/>
    <s v="539786,78"/>
    <s v="6314973,57"/>
    <n v="20.3376096"/>
    <n v="0"/>
    <n v="0"/>
  </r>
  <r>
    <n v="333"/>
    <x v="287"/>
    <s v=""/>
    <x v="699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570"/>
    <n v="76.136399999999995"/>
    <n v="76.136399999999995"/>
    <n v="0"/>
    <n v="0"/>
    <n v="1"/>
    <n v="0"/>
    <n v="0"/>
    <x v="0"/>
    <x v="0"/>
    <m/>
    <m/>
    <m/>
    <m/>
    <m/>
    <m/>
    <n v="71.668080000000003"/>
    <m/>
    <m/>
    <m/>
    <m/>
    <m/>
    <m/>
    <m/>
    <m/>
    <m/>
    <m/>
    <m/>
    <s v="539786,78"/>
    <s v="6314973,57"/>
    <n v="71.668080000000003"/>
    <n v="0"/>
    <n v="0"/>
  </r>
  <r>
    <n v="333"/>
    <x v="287"/>
    <s v=""/>
    <x v="701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571"/>
    <n v="23.111999999999998"/>
    <n v="23.111999999999998"/>
    <n v="18.5868"/>
    <n v="18.5868"/>
    <n v="0.25529291402307275"/>
    <n v="0.74470708597692725"/>
    <n v="0"/>
    <x v="0"/>
    <x v="0"/>
    <m/>
    <m/>
    <m/>
    <m/>
    <m/>
    <m/>
    <n v="45.265651200000001"/>
    <m/>
    <m/>
    <m/>
    <m/>
    <m/>
    <m/>
    <m/>
    <m/>
    <m/>
    <m/>
    <m/>
    <s v="539786,78"/>
    <s v="6314973,57"/>
    <n v="45.265651200000001"/>
    <n v="0"/>
    <n v="0"/>
  </r>
  <r>
    <n v="333"/>
    <x v="287"/>
    <s v=""/>
    <x v="702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7"/>
    <x v="1"/>
    <s v="kvt"/>
    <d v="1990-01-01T00:00:00"/>
    <d v="2017-05-01T00:00:00"/>
    <n v="2.86"/>
    <n v="0.96"/>
    <n v="1.6"/>
    <x v="572"/>
    <n v="1.8575999999999999"/>
    <n v="1.8575999999999999"/>
    <n v="1.0224"/>
    <n v="1.0224"/>
    <n v="0.27056277056277056"/>
    <n v="0.72943722943722944"/>
    <n v="0"/>
    <x v="0"/>
    <x v="0"/>
    <m/>
    <m/>
    <m/>
    <m/>
    <m/>
    <m/>
    <n v="3.4328447999999998"/>
    <m/>
    <m/>
    <m/>
    <m/>
    <m/>
    <m/>
    <m/>
    <m/>
    <m/>
    <m/>
    <m/>
    <s v="539786,78"/>
    <s v="6314973,57"/>
    <n v="3.4328447999999998"/>
    <n v="0"/>
    <n v="0"/>
  </r>
  <r>
    <n v="333"/>
    <x v="287"/>
    <s v=""/>
    <x v="703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573"/>
    <n v="20.466000000000001"/>
    <n v="20.466000000000001"/>
    <n v="14.518800000000001"/>
    <n v="14.518800000000001"/>
    <n v="0.2668313558243301"/>
    <n v="0.73316864417566996"/>
    <n v="0"/>
    <x v="0"/>
    <x v="0"/>
    <m/>
    <m/>
    <m/>
    <m/>
    <m/>
    <m/>
    <n v="38.350065600000001"/>
    <m/>
    <m/>
    <m/>
    <m/>
    <m/>
    <m/>
    <m/>
    <m/>
    <m/>
    <m/>
    <m/>
    <s v="539786,78"/>
    <s v="6314973,57"/>
    <n v="38.350065600000001"/>
    <n v="0"/>
    <n v="0"/>
  </r>
  <r>
    <n v="337"/>
    <x v="288"/>
    <s v=""/>
    <x v="704"/>
    <n v="2017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574"/>
    <n v="3.37968"/>
    <n v="3.37968"/>
    <n v="0"/>
    <n v="0"/>
    <n v="1"/>
    <n v="0"/>
    <n v="0"/>
    <x v="0"/>
    <x v="0"/>
    <m/>
    <m/>
    <m/>
    <m/>
    <m/>
    <m/>
    <m/>
    <m/>
    <m/>
    <m/>
    <m/>
    <m/>
    <m/>
    <n v="3.7812320000000001"/>
    <m/>
    <m/>
    <m/>
    <m/>
    <s v="613133"/>
    <s v="6131158"/>
    <n v="0"/>
    <n v="3.7812320000000001"/>
    <n v="0"/>
  </r>
  <r>
    <n v="337"/>
    <x v="289"/>
    <s v=""/>
    <x v="705"/>
    <n v="2017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575"/>
    <n v="11.77308"/>
    <n v="11.77308"/>
    <n v="0"/>
    <n v="0"/>
    <n v="1"/>
    <n v="0"/>
    <n v="0"/>
    <x v="0"/>
    <x v="0"/>
    <m/>
    <m/>
    <m/>
    <m/>
    <m/>
    <m/>
    <n v="2.2199759999999999"/>
    <m/>
    <m/>
    <m/>
    <m/>
    <m/>
    <m/>
    <n v="9.7995099999999997"/>
    <m/>
    <m/>
    <m/>
    <m/>
    <s v="615103,42"/>
    <s v="6130116,8"/>
    <n v="2.2199759999999999"/>
    <n v="9.7995099999999997"/>
    <n v="0"/>
  </r>
  <r>
    <n v="337"/>
    <x v="290"/>
    <s v=""/>
    <x v="706"/>
    <n v="2017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576"/>
    <n v="4.9438800000000001"/>
    <n v="4.9438800000000001"/>
    <n v="0"/>
    <n v="0"/>
    <n v="1"/>
    <n v="0"/>
    <n v="0"/>
    <x v="0"/>
    <x v="0"/>
    <m/>
    <m/>
    <m/>
    <m/>
    <m/>
    <m/>
    <m/>
    <m/>
    <m/>
    <m/>
    <m/>
    <m/>
    <m/>
    <n v="5.3302200000000006"/>
    <m/>
    <m/>
    <m/>
    <m/>
    <s v="613796,2"/>
    <s v="6133445,78"/>
    <n v="0"/>
    <n v="5.3302200000000006"/>
    <n v="0"/>
  </r>
  <r>
    <n v="337"/>
    <x v="291"/>
    <s v=""/>
    <x v="707"/>
    <n v="2017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577"/>
    <n v="2.7071999999999998"/>
    <n v="2.7071999999999998"/>
    <n v="0"/>
    <n v="0"/>
    <n v="1"/>
    <n v="0"/>
    <n v="0"/>
    <x v="0"/>
    <x v="0"/>
    <m/>
    <m/>
    <m/>
    <m/>
    <m/>
    <m/>
    <m/>
    <m/>
    <m/>
    <m/>
    <m/>
    <m/>
    <m/>
    <n v="2.9155000000000002"/>
    <m/>
    <m/>
    <m/>
    <m/>
    <s v="613804,14"/>
    <s v="6131730,6"/>
    <n v="0"/>
    <n v="2.9155000000000002"/>
    <n v="0"/>
  </r>
  <r>
    <n v="337"/>
    <x v="292"/>
    <s v=""/>
    <x v="708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578"/>
    <n v="0.23580000000000001"/>
    <n v="0.23580000000000001"/>
    <n v="0.19439999999999999"/>
    <n v="0.19439999999999999"/>
    <n v="0.23043906557838448"/>
    <n v="0.76956093442161555"/>
    <n v="0"/>
    <x v="0"/>
    <x v="0"/>
    <m/>
    <m/>
    <m/>
    <m/>
    <m/>
    <m/>
    <n v="0.51163199999999998"/>
    <m/>
    <m/>
    <m/>
    <m/>
    <m/>
    <m/>
    <m/>
    <m/>
    <m/>
    <m/>
    <m/>
    <s v="606085,41"/>
    <s v="6135435,05"/>
    <n v="0.51163199999999998"/>
    <n v="0"/>
    <n v="0"/>
  </r>
  <r>
    <n v="337"/>
    <x v="292"/>
    <s v=""/>
    <x v="709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2"/>
    <x v="0"/>
    <s v="fvv"/>
    <d v="1983-04-01T00:00:00"/>
    <d v="2017-10-01T00:00:00"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06085,41"/>
    <s v="6135435,05"/>
    <n v="0"/>
    <n v="0"/>
    <n v="0"/>
  </r>
  <r>
    <n v="337"/>
    <x v="292"/>
    <s v=""/>
    <x v="710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579"/>
    <n v="3.8879999999999998E-2"/>
    <n v="3.8879999999999998E-2"/>
    <n v="0"/>
    <n v="0"/>
    <n v="1"/>
    <n v="0"/>
    <n v="0"/>
    <x v="0"/>
    <x v="0"/>
    <m/>
    <m/>
    <m/>
    <m/>
    <m/>
    <m/>
    <n v="3.7817999999999997E-2"/>
    <m/>
    <m/>
    <m/>
    <m/>
    <m/>
    <m/>
    <m/>
    <m/>
    <m/>
    <m/>
    <m/>
    <s v="606085,41"/>
    <s v="6135435,05"/>
    <n v="3.7817999999999997E-2"/>
    <n v="0"/>
    <n v="0"/>
  </r>
  <r>
    <n v="337"/>
    <x v="292"/>
    <s v=""/>
    <x v="711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580"/>
    <n v="0.16883999999999999"/>
    <n v="0.16883999999999999"/>
    <n v="0"/>
    <n v="0"/>
    <n v="1"/>
    <n v="0"/>
    <n v="0"/>
    <x v="0"/>
    <x v="0"/>
    <m/>
    <m/>
    <m/>
    <m/>
    <m/>
    <m/>
    <n v="0.18655559999999999"/>
    <m/>
    <m/>
    <m/>
    <m/>
    <m/>
    <m/>
    <m/>
    <m/>
    <m/>
    <m/>
    <m/>
    <s v="606085,41"/>
    <s v="6135435,05"/>
    <n v="0.18655559999999999"/>
    <n v="0"/>
    <n v="0"/>
  </r>
  <r>
    <n v="337"/>
    <x v="293"/>
    <s v=""/>
    <x v="712"/>
    <n v="2017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581"/>
    <n v="3.1320000000000001E-2"/>
    <n v="3.1320000000000001E-2"/>
    <n v="0"/>
    <n v="0"/>
    <n v="1"/>
    <n v="0"/>
    <n v="0"/>
    <x v="0"/>
    <x v="0"/>
    <m/>
    <m/>
    <m/>
    <m/>
    <m/>
    <m/>
    <n v="3.6431999999999999E-2"/>
    <m/>
    <m/>
    <m/>
    <m/>
    <m/>
    <m/>
    <m/>
    <m/>
    <m/>
    <m/>
    <m/>
    <s v="612065"/>
    <s v="6131194"/>
    <n v="3.6431999999999999E-2"/>
    <n v="0"/>
    <n v="0"/>
  </r>
  <r>
    <n v="337"/>
    <x v="294"/>
    <s v=""/>
    <x v="713"/>
    <n v="2017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582"/>
    <n v="9.2520000000000007"/>
    <n v="5.3136000000000001"/>
    <n v="0"/>
    <n v="0"/>
    <n v="0.57431906614785988"/>
    <n v="0"/>
    <n v="0.42568093385214012"/>
    <x v="0"/>
    <x v="0"/>
    <m/>
    <m/>
    <m/>
    <m/>
    <m/>
    <m/>
    <m/>
    <m/>
    <n v="9.3190709999999992"/>
    <m/>
    <m/>
    <m/>
    <m/>
    <m/>
    <m/>
    <m/>
    <m/>
    <m/>
    <s v="615011,88"/>
    <s v="6130031,63"/>
    <n v="0"/>
    <n v="9.3190709999999992"/>
    <n v="0"/>
  </r>
  <r>
    <n v="337"/>
    <x v="295"/>
    <s v=""/>
    <x v="714"/>
    <n v="2017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583"/>
    <n v="9.9108000000000001"/>
    <n v="9.9108000000000001"/>
    <n v="0"/>
    <n v="0"/>
    <n v="1"/>
    <n v="0"/>
    <n v="0"/>
    <x v="0"/>
    <x v="0"/>
    <m/>
    <m/>
    <m/>
    <m/>
    <m/>
    <m/>
    <m/>
    <m/>
    <m/>
    <m/>
    <m/>
    <m/>
    <m/>
    <m/>
    <n v="9.9108000000000001"/>
    <m/>
    <m/>
    <m/>
    <s v="605610,5"/>
    <s v="6135293,52"/>
    <n v="0"/>
    <n v="9.9108000000000001"/>
    <n v="0"/>
  </r>
  <r>
    <n v="340"/>
    <x v="296"/>
    <s v=""/>
    <x v="715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584"/>
    <n v="1.44E-2"/>
    <n v="1.44E-2"/>
    <n v="1.0800000000000001E-2"/>
    <n v="1.0800000000000001E-2"/>
    <n v="0.26411163118277992"/>
    <n v="0.73588836881722008"/>
    <n v="0"/>
    <x v="0"/>
    <x v="0"/>
    <m/>
    <m/>
    <m/>
    <n v="2.7261199999999999E-2"/>
    <m/>
    <m/>
    <n v="0"/>
    <m/>
    <m/>
    <m/>
    <m/>
    <m/>
    <m/>
    <m/>
    <m/>
    <m/>
    <m/>
    <m/>
    <s v="491644,51"/>
    <s v="6295329,71"/>
    <n v="2.7261199999999999E-2"/>
    <n v="0"/>
    <n v="0"/>
  </r>
  <r>
    <n v="340"/>
    <x v="296"/>
    <s v=""/>
    <x v="716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585"/>
    <n v="65.559600000000003"/>
    <n v="65.559600000000003"/>
    <n v="0"/>
    <n v="0"/>
    <n v="1"/>
    <n v="0"/>
    <n v="0"/>
    <x v="0"/>
    <x v="0"/>
    <m/>
    <m/>
    <m/>
    <m/>
    <m/>
    <m/>
    <n v="73.556366400000002"/>
    <m/>
    <m/>
    <m/>
    <m/>
    <m/>
    <m/>
    <m/>
    <m/>
    <m/>
    <m/>
    <m/>
    <s v="491644,51"/>
    <s v="6295329,71"/>
    <n v="73.556366400000002"/>
    <n v="0"/>
    <n v="0"/>
  </r>
  <r>
    <n v="340"/>
    <x v="296"/>
    <s v=""/>
    <x v="717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586"/>
    <n v="0"/>
    <n v="0"/>
    <n v="0"/>
    <n v="0"/>
    <n v="1"/>
    <n v="0"/>
    <n v="0"/>
    <x v="0"/>
    <x v="0"/>
    <m/>
    <m/>
    <m/>
    <n v="2.1521999999999999E-4"/>
    <m/>
    <m/>
    <m/>
    <m/>
    <m/>
    <m/>
    <m/>
    <m/>
    <m/>
    <m/>
    <m/>
    <m/>
    <m/>
    <m/>
    <s v="491644,51"/>
    <s v="6295329,71"/>
    <n v="2.1521999999999999E-4"/>
    <n v="0"/>
    <n v="0"/>
  </r>
  <r>
    <n v="340"/>
    <x v="296"/>
    <s v=""/>
    <x v="720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587"/>
    <n v="53.175600000000003"/>
    <n v="53.175600000000003"/>
    <n v="41.67"/>
    <n v="41.126399999999997"/>
    <n v="0.2663604095995924"/>
    <n v="0.7336395904004076"/>
    <n v="0"/>
    <x v="0"/>
    <x v="0"/>
    <m/>
    <m/>
    <m/>
    <m/>
    <m/>
    <m/>
    <n v="99.818888399999992"/>
    <m/>
    <m/>
    <m/>
    <m/>
    <m/>
    <m/>
    <m/>
    <m/>
    <m/>
    <m/>
    <m/>
    <s v="491644,51"/>
    <s v="6295329,71"/>
    <n v="99.818888399999992"/>
    <n v="0"/>
    <n v="0"/>
  </r>
  <r>
    <n v="340"/>
    <x v="296"/>
    <s v=""/>
    <x v="722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588"/>
    <n v="18.487439999999999"/>
    <n v="18.48743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8.487439999999999"/>
    <s v="491644,51"/>
    <s v="6295329,71"/>
    <n v="0"/>
    <n v="0"/>
    <n v="18.487439999999999"/>
  </r>
  <r>
    <n v="340"/>
    <x v="297"/>
    <s v=""/>
    <x v="723"/>
    <n v="2017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589"/>
    <n v="21.956399999999999"/>
    <n v="21.956399999999999"/>
    <n v="0"/>
    <n v="0"/>
    <n v="1"/>
    <n v="0"/>
    <n v="0"/>
    <x v="0"/>
    <x v="0"/>
    <m/>
    <m/>
    <m/>
    <m/>
    <m/>
    <m/>
    <m/>
    <m/>
    <m/>
    <m/>
    <m/>
    <m/>
    <m/>
    <m/>
    <m/>
    <n v="21.956400000000002"/>
    <m/>
    <m/>
    <s v="490301,78"/>
    <s v="6295616,18"/>
    <n v="0"/>
    <n v="21.956400000000002"/>
    <n v="0"/>
  </r>
  <r>
    <n v="341"/>
    <x v="298"/>
    <s v=""/>
    <x v="724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590"/>
    <n v="2.1600000000000001E-2"/>
    <n v="2.1600000000000001E-2"/>
    <n v="0"/>
    <n v="0"/>
    <n v="1"/>
    <n v="0"/>
    <n v="0"/>
    <x v="0"/>
    <x v="0"/>
    <m/>
    <m/>
    <m/>
    <m/>
    <m/>
    <m/>
    <n v="2.0473199999999997E-2"/>
    <m/>
    <m/>
    <m/>
    <m/>
    <m/>
    <m/>
    <m/>
    <m/>
    <m/>
    <m/>
    <m/>
    <s v="674916,72"/>
    <s v="6122486,67"/>
    <n v="2.0473199999999997E-2"/>
    <n v="0"/>
    <n v="0"/>
  </r>
  <r>
    <n v="341"/>
    <x v="298"/>
    <s v=""/>
    <x v="725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591"/>
    <n v="9.7199999999999995E-2"/>
    <n v="9.7199999999999995E-2"/>
    <n v="0"/>
    <n v="0"/>
    <n v="1"/>
    <n v="0"/>
    <n v="0"/>
    <x v="0"/>
    <x v="0"/>
    <m/>
    <m/>
    <m/>
    <m/>
    <m/>
    <m/>
    <n v="9.8524799999999996E-2"/>
    <m/>
    <m/>
    <m/>
    <m/>
    <m/>
    <m/>
    <m/>
    <m/>
    <m/>
    <m/>
    <m/>
    <s v="674916,72"/>
    <s v="6122486,67"/>
    <n v="9.8524799999999996E-2"/>
    <n v="0"/>
    <n v="0"/>
  </r>
  <r>
    <n v="341"/>
    <x v="298"/>
    <s v=""/>
    <x v="726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592"/>
    <n v="0.14399999999999999"/>
    <n v="0.14399999999999999"/>
    <n v="0"/>
    <n v="0"/>
    <n v="1"/>
    <n v="0"/>
    <n v="0"/>
    <x v="0"/>
    <x v="0"/>
    <m/>
    <m/>
    <m/>
    <m/>
    <m/>
    <m/>
    <n v="0.14255999999999999"/>
    <m/>
    <m/>
    <m/>
    <m/>
    <m/>
    <m/>
    <m/>
    <m/>
    <m/>
    <m/>
    <m/>
    <s v="674916,72"/>
    <s v="6122486,67"/>
    <n v="0.14255999999999999"/>
    <n v="0"/>
    <n v="0"/>
  </r>
  <r>
    <n v="341"/>
    <x v="298"/>
    <s v=""/>
    <x v="727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593"/>
    <n v="5.7599999999999998E-2"/>
    <n v="5.7599999999999998E-2"/>
    <n v="0"/>
    <n v="0"/>
    <n v="1"/>
    <n v="0"/>
    <n v="0"/>
    <x v="0"/>
    <x v="0"/>
    <m/>
    <m/>
    <m/>
    <m/>
    <m/>
    <m/>
    <n v="5.6826000000000002E-2"/>
    <m/>
    <m/>
    <m/>
    <m/>
    <m/>
    <m/>
    <m/>
    <m/>
    <m/>
    <m/>
    <m/>
    <s v="674916,72"/>
    <s v="6122486,67"/>
    <n v="5.6826000000000002E-2"/>
    <n v="0"/>
    <n v="0"/>
  </r>
  <r>
    <n v="341"/>
    <x v="299"/>
    <s v=""/>
    <x v="728"/>
    <n v="2017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594"/>
    <n v="0"/>
    <n v="0"/>
    <n v="0"/>
    <n v="0"/>
    <n v="1"/>
    <n v="0"/>
    <n v="0"/>
    <x v="0"/>
    <x v="0"/>
    <m/>
    <m/>
    <m/>
    <m/>
    <m/>
    <m/>
    <n v="1.188E-4"/>
    <m/>
    <m/>
    <m/>
    <m/>
    <m/>
    <m/>
    <m/>
    <m/>
    <m/>
    <m/>
    <m/>
    <s v="674625,03"/>
    <s v="6123967,27"/>
    <n v="1.188E-4"/>
    <n v="0"/>
    <n v="0"/>
  </r>
  <r>
    <n v="341"/>
    <x v="299"/>
    <s v=""/>
    <x v="729"/>
    <n v="2017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595"/>
    <n v="1.48248"/>
    <n v="1.36368"/>
    <n v="0"/>
    <n v="0"/>
    <n v="1"/>
    <n v="0"/>
    <n v="0"/>
    <x v="0"/>
    <x v="0"/>
    <m/>
    <m/>
    <m/>
    <m/>
    <m/>
    <m/>
    <n v="1.4825843999999999"/>
    <m/>
    <m/>
    <m/>
    <m/>
    <m/>
    <m/>
    <m/>
    <m/>
    <m/>
    <m/>
    <m/>
    <s v="674625,03"/>
    <s v="6123967,27"/>
    <n v="1.4825843999999999"/>
    <n v="0"/>
    <n v="0"/>
  </r>
  <r>
    <n v="341"/>
    <x v="300"/>
    <s v=""/>
    <x v="730"/>
    <n v="2017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596"/>
    <n v="0.12887999999999999"/>
    <n v="0.1278"/>
    <n v="0"/>
    <n v="0"/>
    <n v="1"/>
    <n v="0"/>
    <n v="0"/>
    <x v="0"/>
    <x v="0"/>
    <m/>
    <m/>
    <m/>
    <m/>
    <m/>
    <m/>
    <n v="0.12901679999999999"/>
    <m/>
    <m/>
    <m/>
    <m/>
    <m/>
    <m/>
    <m/>
    <m/>
    <m/>
    <m/>
    <m/>
    <s v="676516,46"/>
    <s v="6124156,27"/>
    <n v="0.12901679999999999"/>
    <n v="0"/>
    <n v="0"/>
  </r>
  <r>
    <n v="341"/>
    <x v="300"/>
    <s v=""/>
    <x v="731"/>
    <n v="2017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597"/>
    <n v="2.0606399999999998"/>
    <n v="2.04372"/>
    <n v="0"/>
    <n v="0"/>
    <n v="1"/>
    <n v="0"/>
    <n v="0"/>
    <x v="0"/>
    <x v="0"/>
    <m/>
    <m/>
    <m/>
    <m/>
    <m/>
    <m/>
    <n v="2.0607047999999999"/>
    <m/>
    <m/>
    <m/>
    <m/>
    <m/>
    <m/>
    <m/>
    <m/>
    <m/>
    <m/>
    <m/>
    <s v="676516,46"/>
    <s v="6124156,27"/>
    <n v="2.0607047999999999"/>
    <n v="0"/>
    <n v="0"/>
  </r>
  <r>
    <n v="341"/>
    <x v="301"/>
    <s v=""/>
    <x v="732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598"/>
    <n v="0.52200000000000002"/>
    <n v="0.52200000000000002"/>
    <n v="0"/>
    <n v="0"/>
    <n v="1"/>
    <n v="0"/>
    <n v="0"/>
    <x v="0"/>
    <x v="0"/>
    <m/>
    <m/>
    <m/>
    <m/>
    <m/>
    <m/>
    <n v="0.52022519999999994"/>
    <m/>
    <m/>
    <m/>
    <m/>
    <m/>
    <m/>
    <m/>
    <m/>
    <m/>
    <m/>
    <m/>
    <s v="675143,19"/>
    <s v="6122800,14"/>
    <n v="0.52022519999999994"/>
    <n v="0"/>
    <n v="0"/>
  </r>
  <r>
    <n v="341"/>
    <x v="301"/>
    <s v=""/>
    <x v="733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599"/>
    <n v="0.64439999999999997"/>
    <n v="0.64439999999999997"/>
    <n v="0"/>
    <n v="0"/>
    <n v="1"/>
    <n v="0"/>
    <n v="0"/>
    <x v="0"/>
    <x v="0"/>
    <m/>
    <m/>
    <m/>
    <m/>
    <m/>
    <m/>
    <n v="0.64353959999999999"/>
    <m/>
    <m/>
    <m/>
    <m/>
    <m/>
    <m/>
    <m/>
    <m/>
    <m/>
    <m/>
    <m/>
    <s v="675143,19"/>
    <s v="6122800,14"/>
    <n v="0.64353959999999999"/>
    <n v="0"/>
    <n v="0"/>
  </r>
  <r>
    <n v="341"/>
    <x v="301"/>
    <s v=""/>
    <x v="734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600"/>
    <n v="7.2324000000000002"/>
    <n v="7.2324000000000002"/>
    <n v="0"/>
    <n v="0"/>
    <n v="1"/>
    <n v="0"/>
    <n v="0"/>
    <x v="0"/>
    <x v="0"/>
    <m/>
    <m/>
    <m/>
    <m/>
    <m/>
    <m/>
    <n v="7.2334548000000005"/>
    <m/>
    <m/>
    <m/>
    <m/>
    <m/>
    <m/>
    <m/>
    <m/>
    <m/>
    <m/>
    <m/>
    <s v="675143,19"/>
    <s v="6122800,14"/>
    <n v="7.2334548000000005"/>
    <n v="0"/>
    <n v="0"/>
  </r>
  <r>
    <n v="341"/>
    <x v="302"/>
    <s v=""/>
    <x v="735"/>
    <n v="2017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601"/>
    <n v="5.7441599999999999"/>
    <n v="5.7441599999999999"/>
    <n v="0"/>
    <n v="0"/>
    <n v="1"/>
    <n v="0"/>
    <n v="0"/>
    <x v="0"/>
    <x v="0"/>
    <m/>
    <m/>
    <m/>
    <m/>
    <m/>
    <m/>
    <n v="5.7442571999999998"/>
    <m/>
    <m/>
    <m/>
    <m/>
    <m/>
    <m/>
    <m/>
    <m/>
    <m/>
    <m/>
    <m/>
    <s v="676342"/>
    <s v="6126004"/>
    <n v="5.7442571999999998"/>
    <n v="0"/>
    <n v="0"/>
  </r>
  <r>
    <n v="341"/>
    <x v="303"/>
    <s v=""/>
    <x v="736"/>
    <n v="2017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602"/>
    <n v="1.9101600000000001"/>
    <n v="1.9101600000000001"/>
    <n v="0"/>
    <n v="0"/>
    <n v="1"/>
    <n v="0"/>
    <n v="0"/>
    <x v="0"/>
    <x v="0"/>
    <m/>
    <m/>
    <m/>
    <m/>
    <m/>
    <m/>
    <n v="2.0919096000000001"/>
    <m/>
    <m/>
    <m/>
    <m/>
    <m/>
    <m/>
    <m/>
    <m/>
    <m/>
    <m/>
    <m/>
    <s v="675526"/>
    <s v="6124595"/>
    <n v="2.0919096000000001"/>
    <n v="0"/>
    <n v="0"/>
  </r>
  <r>
    <n v="342"/>
    <x v="304"/>
    <s v=""/>
    <x v="737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603"/>
    <n v="9.1079999999999994E-2"/>
    <n v="9.1079999999999994E-2"/>
    <n v="0"/>
    <n v="0"/>
    <n v="1"/>
    <n v="0"/>
    <n v="0"/>
    <x v="0"/>
    <x v="0"/>
    <m/>
    <m/>
    <m/>
    <m/>
    <m/>
    <m/>
    <n v="9.2624399999999996E-2"/>
    <m/>
    <m/>
    <m/>
    <m/>
    <m/>
    <m/>
    <m/>
    <m/>
    <m/>
    <m/>
    <m/>
    <s v="538281,87"/>
    <s v="6284803,49"/>
    <n v="9.2624399999999996E-2"/>
    <n v="0"/>
    <n v="0"/>
  </r>
  <r>
    <n v="342"/>
    <x v="304"/>
    <s v=""/>
    <x v="738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604"/>
    <n v="8.5680000000000006E-2"/>
    <n v="8.5680000000000006E-2"/>
    <n v="5.6520000000000001E-2"/>
    <n v="5.6520000000000001E-2"/>
    <n v="0.26366516739414619"/>
    <n v="0.73633483260585386"/>
    <n v="0"/>
    <x v="0"/>
    <x v="0"/>
    <m/>
    <m/>
    <m/>
    <m/>
    <m/>
    <m/>
    <n v="0.16247880000000001"/>
    <m/>
    <m/>
    <m/>
    <m/>
    <m/>
    <m/>
    <m/>
    <m/>
    <m/>
    <m/>
    <m/>
    <s v="538281,87"/>
    <s v="6284803,49"/>
    <n v="0.16247880000000001"/>
    <n v="0"/>
    <n v="0"/>
  </r>
  <r>
    <n v="342"/>
    <x v="304"/>
    <s v=""/>
    <x v="739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605"/>
    <n v="7.9200000000000007E-2"/>
    <n v="7.9200000000000007E-2"/>
    <n v="5.7239999999999999E-2"/>
    <n v="5.7239999999999999E-2"/>
    <n v="0.23934897079942558"/>
    <n v="0.76065102920057437"/>
    <n v="0"/>
    <x v="0"/>
    <x v="0"/>
    <m/>
    <m/>
    <m/>
    <m/>
    <m/>
    <m/>
    <n v="0.16544880000000001"/>
    <m/>
    <m/>
    <m/>
    <m/>
    <m/>
    <m/>
    <m/>
    <m/>
    <m/>
    <m/>
    <m/>
    <s v="538281,87"/>
    <s v="6284803,49"/>
    <n v="0.16544880000000001"/>
    <n v="0"/>
    <n v="0"/>
  </r>
  <r>
    <n v="342"/>
    <x v="305"/>
    <s v=""/>
    <x v="740"/>
    <n v="2017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606"/>
    <n v="16.3476"/>
    <n v="16.3476"/>
    <n v="0"/>
    <n v="0"/>
    <n v="1"/>
    <n v="0"/>
    <n v="0"/>
    <x v="0"/>
    <x v="0"/>
    <m/>
    <m/>
    <m/>
    <m/>
    <m/>
    <m/>
    <m/>
    <m/>
    <m/>
    <m/>
    <m/>
    <n v="17.3"/>
    <m/>
    <m/>
    <m/>
    <m/>
    <m/>
    <m/>
    <s v="530225,24"/>
    <s v="6283863,47"/>
    <n v="0"/>
    <n v="17.3"/>
    <n v="0"/>
  </r>
  <r>
    <n v="342"/>
    <x v="305"/>
    <s v=""/>
    <x v="741"/>
    <n v="2017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607"/>
    <n v="117.0936"/>
    <n v="117.0936"/>
    <n v="0"/>
    <n v="0"/>
    <n v="1"/>
    <n v="0"/>
    <n v="0"/>
    <x v="0"/>
    <x v="0"/>
    <m/>
    <m/>
    <m/>
    <m/>
    <m/>
    <m/>
    <m/>
    <m/>
    <m/>
    <m/>
    <m/>
    <n v="128.8125"/>
    <m/>
    <m/>
    <m/>
    <m/>
    <m/>
    <m/>
    <s v="530225,24"/>
    <s v="6283863,47"/>
    <n v="0"/>
    <n v="128.8125"/>
    <n v="0"/>
  </r>
  <r>
    <n v="342"/>
    <x v="306"/>
    <s v=""/>
    <x v="742"/>
    <n v="2017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608"/>
    <n v="7.7119999999999994E-2"/>
    <n v="7.7119999999999994E-2"/>
    <n v="0"/>
    <n v="0"/>
    <n v="1"/>
    <n v="0"/>
    <n v="0"/>
    <x v="0"/>
    <x v="0"/>
    <m/>
    <m/>
    <m/>
    <n v="8.9674999999999991E-2"/>
    <m/>
    <m/>
    <m/>
    <m/>
    <m/>
    <m/>
    <m/>
    <m/>
    <m/>
    <m/>
    <m/>
    <m/>
    <m/>
    <m/>
    <s v="530262,04"/>
    <s v="6283233,69"/>
    <n v="8.9674999999999991E-2"/>
    <n v="0"/>
    <n v="0"/>
  </r>
  <r>
    <n v="342"/>
    <x v="307"/>
    <s v=""/>
    <x v="743"/>
    <n v="2017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609"/>
    <n v="32.882399999999997"/>
    <n v="32.882399999999997"/>
    <n v="0"/>
    <n v="0"/>
    <n v="1"/>
    <n v="0"/>
    <n v="0"/>
    <x v="0"/>
    <x v="0"/>
    <m/>
    <m/>
    <m/>
    <m/>
    <m/>
    <m/>
    <m/>
    <m/>
    <m/>
    <m/>
    <m/>
    <m/>
    <m/>
    <m/>
    <m/>
    <n v="32.882400000000004"/>
    <m/>
    <m/>
    <s v="529399,89"/>
    <s v="6283927,44"/>
    <n v="0"/>
    <n v="32.882400000000004"/>
    <n v="0"/>
  </r>
  <r>
    <n v="343"/>
    <x v="308"/>
    <s v=""/>
    <x v="744"/>
    <n v="2017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7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610"/>
    <n v="41.999760000000002"/>
    <n v="41.437440000000002"/>
    <n v="0"/>
    <n v="0"/>
    <n v="1"/>
    <n v="0"/>
    <n v="0"/>
    <x v="0"/>
    <x v="0"/>
    <m/>
    <m/>
    <m/>
    <m/>
    <m/>
    <m/>
    <n v="42.7415868"/>
    <m/>
    <m/>
    <m/>
    <m/>
    <m/>
    <m/>
    <m/>
    <m/>
    <m/>
    <m/>
    <m/>
    <s v="524767,63"/>
    <s v="6202120"/>
    <n v="42.7415868"/>
    <n v="0"/>
    <n v="0"/>
  </r>
  <r>
    <n v="343"/>
    <x v="310"/>
    <s v=""/>
    <x v="746"/>
    <n v="2017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611"/>
    <n v="21.984480000000001"/>
    <n v="21.984480000000001"/>
    <n v="16.961040000000001"/>
    <n v="16.951319999999999"/>
    <n v="0.26686017685626406"/>
    <n v="0.73313982314373594"/>
    <n v="0"/>
    <x v="0"/>
    <x v="0"/>
    <m/>
    <m/>
    <m/>
    <m/>
    <m/>
    <m/>
    <n v="41.191009200000003"/>
    <m/>
    <m/>
    <m/>
    <m/>
    <m/>
    <m/>
    <m/>
    <m/>
    <m/>
    <m/>
    <m/>
    <s v="524767,63"/>
    <s v="6202120"/>
    <n v="41.191009200000003"/>
    <n v="0"/>
    <n v="0"/>
  </r>
  <r>
    <n v="343"/>
    <x v="310"/>
    <s v=""/>
    <x v="747"/>
    <n v="2017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612"/>
    <n v="7.9693199999999997"/>
    <n v="7.96931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7.8609600000000004"/>
    <s v="524767,63"/>
    <s v="6202120"/>
    <n v="0"/>
    <n v="0"/>
    <n v="7.8609600000000004"/>
  </r>
  <r>
    <n v="345"/>
    <x v="311"/>
    <s v=""/>
    <x v="748"/>
    <n v="2017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613"/>
    <n v="43.83"/>
    <n v="43.83"/>
    <n v="0"/>
    <n v="0"/>
    <n v="1"/>
    <n v="0"/>
    <n v="0"/>
    <x v="0"/>
    <x v="0"/>
    <m/>
    <m/>
    <m/>
    <m/>
    <m/>
    <m/>
    <m/>
    <m/>
    <m/>
    <n v="49.575499999999998"/>
    <m/>
    <m/>
    <m/>
    <m/>
    <m/>
    <m/>
    <m/>
    <m/>
    <s v="685231,33"/>
    <s v="6087470,6"/>
    <n v="0"/>
    <n v="49.575499999999998"/>
    <n v="0"/>
  </r>
  <r>
    <n v="345"/>
    <x v="312"/>
    <s v=""/>
    <x v="749"/>
    <n v="2017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135"/>
    <n v="3.5999999999999997E-2"/>
    <n v="3.5999999999999997E-2"/>
    <n v="0"/>
    <n v="0"/>
    <n v="1"/>
    <n v="0"/>
    <n v="0"/>
    <x v="0"/>
    <x v="0"/>
    <m/>
    <m/>
    <m/>
    <m/>
    <m/>
    <m/>
    <m/>
    <m/>
    <m/>
    <m/>
    <m/>
    <m/>
    <n v="0.09"/>
    <m/>
    <m/>
    <m/>
    <m/>
    <m/>
    <s v="684894,7"/>
    <s v="6087279,81"/>
    <n v="0"/>
    <n v="0.09"/>
    <n v="0"/>
  </r>
  <r>
    <n v="345"/>
    <x v="312"/>
    <s v=""/>
    <x v="750"/>
    <n v="2017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614"/>
    <n v="0.1152"/>
    <n v="0.1152"/>
    <n v="0"/>
    <n v="0"/>
    <n v="1"/>
    <n v="0"/>
    <n v="0"/>
    <x v="0"/>
    <x v="0"/>
    <m/>
    <m/>
    <m/>
    <n v="1.84"/>
    <m/>
    <m/>
    <m/>
    <m/>
    <m/>
    <m/>
    <m/>
    <m/>
    <m/>
    <m/>
    <m/>
    <m/>
    <m/>
    <m/>
    <s v="684894,7"/>
    <s v="6087279,81"/>
    <n v="1.84"/>
    <n v="0"/>
    <n v="0"/>
  </r>
  <r>
    <n v="347"/>
    <x v="313"/>
    <s v=""/>
    <x v="751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615"/>
    <n v="11.086487999999999"/>
    <n v="11.086487999999999"/>
    <n v="0"/>
    <n v="0"/>
    <n v="1"/>
    <n v="0"/>
    <n v="0"/>
    <x v="0"/>
    <x v="0"/>
    <m/>
    <m/>
    <m/>
    <m/>
    <m/>
    <m/>
    <m/>
    <m/>
    <m/>
    <m/>
    <n v="10.401956999999999"/>
    <m/>
    <m/>
    <m/>
    <m/>
    <m/>
    <m/>
    <m/>
    <s v="456896"/>
    <s v="6181800"/>
    <n v="0"/>
    <n v="10.401956999999999"/>
    <n v="0"/>
  </r>
  <r>
    <n v="347"/>
    <x v="313"/>
    <s v=""/>
    <x v="753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616"/>
    <n v="16.7256"/>
    <n v="16.7256"/>
    <n v="14.079599999999999"/>
    <n v="14.079599999999999"/>
    <n v="0.22502269721512752"/>
    <n v="0.77497730278487253"/>
    <n v="0"/>
    <x v="0"/>
    <x v="0"/>
    <m/>
    <m/>
    <m/>
    <m/>
    <m/>
    <m/>
    <m/>
    <m/>
    <n v="37.164250999999993"/>
    <m/>
    <m/>
    <m/>
    <m/>
    <m/>
    <m/>
    <m/>
    <m/>
    <m/>
    <s v="456896"/>
    <s v="6181800"/>
    <n v="0"/>
    <n v="37.164250999999993"/>
    <n v="0"/>
  </r>
  <r>
    <n v="347"/>
    <x v="313"/>
    <s v=""/>
    <x v="754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617"/>
    <n v="48.636000000000003"/>
    <n v="48.636000000000003"/>
    <n v="42.249600000000001"/>
    <n v="42.249600000000001"/>
    <n v="0.24531007893046985"/>
    <n v="0.75468992106953015"/>
    <n v="0"/>
    <x v="0"/>
    <x v="0"/>
    <m/>
    <m/>
    <m/>
    <m/>
    <m/>
    <m/>
    <m/>
    <m/>
    <n v="99.131679000000005"/>
    <m/>
    <m/>
    <m/>
    <m/>
    <m/>
    <m/>
    <m/>
    <m/>
    <m/>
    <s v="456896"/>
    <s v="6181800"/>
    <n v="0"/>
    <n v="99.131679000000005"/>
    <n v="0"/>
  </r>
  <r>
    <n v="349"/>
    <x v="314"/>
    <s v=""/>
    <x v="755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618"/>
    <n v="1.5948"/>
    <n v="1.5948"/>
    <n v="0"/>
    <n v="0"/>
    <n v="1"/>
    <n v="0"/>
    <n v="0"/>
    <x v="0"/>
    <x v="0"/>
    <m/>
    <m/>
    <m/>
    <n v="1.5940627999999999"/>
    <m/>
    <m/>
    <m/>
    <m/>
    <m/>
    <m/>
    <m/>
    <m/>
    <m/>
    <m/>
    <m/>
    <m/>
    <m/>
    <m/>
    <s v="571687,93"/>
    <s v="6205238,68"/>
    <n v="1.5940627999999999"/>
    <n v="0"/>
    <n v="0"/>
  </r>
  <r>
    <n v="349"/>
    <x v="314"/>
    <s v=""/>
    <x v="756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619"/>
    <n v="5.4000000000000003E-3"/>
    <n v="5.4000000000000003E-3"/>
    <n v="0"/>
    <n v="0"/>
    <n v="1"/>
    <n v="0"/>
    <n v="0"/>
    <x v="0"/>
    <x v="0"/>
    <m/>
    <m/>
    <m/>
    <n v="5.7392000000000007E-3"/>
    <m/>
    <m/>
    <m/>
    <m/>
    <m/>
    <m/>
    <m/>
    <m/>
    <m/>
    <m/>
    <m/>
    <m/>
    <m/>
    <m/>
    <s v="571687,93"/>
    <s v="6205238,68"/>
    <n v="5.7392000000000007E-3"/>
    <n v="0"/>
    <n v="0"/>
  </r>
  <r>
    <n v="349"/>
    <x v="314"/>
    <s v=""/>
    <x v="757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620"/>
    <n v="0.77400000000000002"/>
    <n v="0.77400000000000002"/>
    <n v="0"/>
    <n v="0"/>
    <n v="1"/>
    <n v="0"/>
    <n v="0"/>
    <x v="0"/>
    <x v="0"/>
    <m/>
    <m/>
    <m/>
    <n v="0.77586810000000006"/>
    <m/>
    <m/>
    <m/>
    <m/>
    <m/>
    <m/>
    <m/>
    <m/>
    <m/>
    <m/>
    <m/>
    <m/>
    <m/>
    <m/>
    <s v="571687,93"/>
    <s v="6205238,68"/>
    <n v="0.77586810000000006"/>
    <n v="0"/>
    <n v="0"/>
  </r>
  <r>
    <n v="349"/>
    <x v="314"/>
    <s v=""/>
    <x v="758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621"/>
    <n v="0.78839999999999999"/>
    <n v="0.78839999999999999"/>
    <n v="0"/>
    <n v="0"/>
    <n v="1"/>
    <n v="0"/>
    <n v="0"/>
    <x v="0"/>
    <x v="0"/>
    <m/>
    <m/>
    <m/>
    <n v="0.78842259999999997"/>
    <m/>
    <m/>
    <m/>
    <m/>
    <m/>
    <m/>
    <m/>
    <m/>
    <m/>
    <m/>
    <m/>
    <m/>
    <m/>
    <m/>
    <s v="571687,93"/>
    <s v="6205238,68"/>
    <n v="0.78842259999999997"/>
    <n v="0"/>
    <n v="0"/>
  </r>
  <r>
    <n v="349"/>
    <x v="315"/>
    <s v=""/>
    <x v="759"/>
    <n v="2017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728"/>
    <s v="6203847"/>
    <n v="0"/>
    <n v="0"/>
    <n v="0"/>
  </r>
  <r>
    <n v="350"/>
    <x v="316"/>
    <s v=""/>
    <x v="760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622"/>
    <n v="0.125"/>
    <n v="0.125"/>
    <n v="0"/>
    <n v="0"/>
    <n v="1"/>
    <n v="0"/>
    <n v="0"/>
    <x v="0"/>
    <x v="0"/>
    <m/>
    <m/>
    <m/>
    <m/>
    <m/>
    <m/>
    <n v="0.13602600000000001"/>
    <m/>
    <m/>
    <m/>
    <m/>
    <m/>
    <m/>
    <m/>
    <m/>
    <m/>
    <m/>
    <m/>
    <s v="577965,45"/>
    <s v="6123389,88"/>
    <n v="0.13602600000000001"/>
    <n v="0"/>
    <n v="0"/>
  </r>
  <r>
    <n v="350"/>
    <x v="316"/>
    <s v=""/>
    <x v="761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623"/>
    <n v="0.41499999999999998"/>
    <n v="0.41499999999999998"/>
    <n v="0.28986840000000003"/>
    <n v="0.28986840000000003"/>
    <n v="0.27919325393749944"/>
    <n v="0.7208067460625005"/>
    <n v="0"/>
    <x v="0"/>
    <x v="0"/>
    <m/>
    <m/>
    <m/>
    <m/>
    <m/>
    <m/>
    <n v="0.74321280000000001"/>
    <m/>
    <m/>
    <m/>
    <m/>
    <m/>
    <m/>
    <m/>
    <m/>
    <m/>
    <m/>
    <m/>
    <s v="577965,45"/>
    <s v="6123389,88"/>
    <n v="0.74321280000000001"/>
    <n v="0"/>
    <n v="0"/>
  </r>
  <r>
    <n v="350"/>
    <x v="316"/>
    <s v=""/>
    <x v="762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624"/>
    <n v="1.387"/>
    <n v="1.387"/>
    <n v="0"/>
    <n v="0"/>
    <n v="1"/>
    <n v="0"/>
    <n v="0"/>
    <x v="0"/>
    <x v="0"/>
    <m/>
    <m/>
    <m/>
    <m/>
    <m/>
    <m/>
    <m/>
    <m/>
    <m/>
    <m/>
    <m/>
    <m/>
    <m/>
    <m/>
    <m/>
    <m/>
    <m/>
    <n v="1.4700564"/>
    <s v="577965,45"/>
    <s v="6123389,88"/>
    <n v="0"/>
    <n v="0"/>
    <n v="1.4700564"/>
  </r>
  <r>
    <n v="350"/>
    <x v="317"/>
    <s v=""/>
    <x v="763"/>
    <n v="2017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625"/>
    <n v="0.51200000000000001"/>
    <n v="0.51200000000000001"/>
    <n v="0"/>
    <n v="0"/>
    <n v="1"/>
    <n v="0"/>
    <n v="0"/>
    <x v="0"/>
    <x v="0"/>
    <m/>
    <m/>
    <m/>
    <n v="0.55655891999999996"/>
    <m/>
    <n v="5.0600000000000005E-4"/>
    <m/>
    <m/>
    <m/>
    <m/>
    <m/>
    <m/>
    <m/>
    <m/>
    <m/>
    <m/>
    <m/>
    <m/>
    <s v="584926,25"/>
    <s v="6132371,88"/>
    <n v="0.55706491999999996"/>
    <n v="0"/>
    <n v="0"/>
  </r>
  <r>
    <n v="350"/>
    <x v="317"/>
    <s v=""/>
    <x v="764"/>
    <n v="2017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626"/>
    <n v="5.7000000000000002E-2"/>
    <n v="5.7000000000000002E-2"/>
    <n v="0"/>
    <n v="0"/>
    <n v="1"/>
    <n v="0"/>
    <n v="0"/>
    <x v="0"/>
    <x v="0"/>
    <m/>
    <m/>
    <m/>
    <n v="6.1660529999999998E-2"/>
    <m/>
    <n v="0"/>
    <m/>
    <m/>
    <m/>
    <m/>
    <m/>
    <m/>
    <m/>
    <m/>
    <m/>
    <m/>
    <m/>
    <m/>
    <s v="584926,25"/>
    <s v="6132371,88"/>
    <n v="6.1660529999999998E-2"/>
    <n v="0"/>
    <n v="0"/>
  </r>
  <r>
    <n v="350"/>
    <x v="318"/>
    <s v=""/>
    <x v="765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7"/>
    <n v="5.3999999999999999E-2"/>
    <n v="5.3999999999999999E-2"/>
    <n v="0"/>
    <n v="0"/>
    <n v="1"/>
    <n v="0"/>
    <n v="0"/>
    <x v="0"/>
    <x v="0"/>
    <m/>
    <m/>
    <m/>
    <n v="6.2055100000000002E-2"/>
    <m/>
    <n v="5.0600000000000005E-4"/>
    <n v="0"/>
    <m/>
    <m/>
    <m/>
    <m/>
    <m/>
    <m/>
    <m/>
    <m/>
    <m/>
    <m/>
    <m/>
    <s v="589651,13"/>
    <s v="6138209,67"/>
    <n v="6.2561100000000008E-2"/>
    <n v="0"/>
    <n v="0"/>
  </r>
  <r>
    <n v="350"/>
    <x v="318"/>
    <s v=""/>
    <x v="766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8"/>
    <n v="0.09"/>
    <n v="0.09"/>
    <n v="0"/>
    <n v="0"/>
    <n v="1"/>
    <n v="0"/>
    <n v="0"/>
    <x v="0"/>
    <x v="0"/>
    <m/>
    <m/>
    <m/>
    <n v="0.25919661999999999"/>
    <m/>
    <n v="0"/>
    <m/>
    <m/>
    <m/>
    <m/>
    <m/>
    <m/>
    <m/>
    <m/>
    <m/>
    <m/>
    <m/>
    <m/>
    <s v="589651,13"/>
    <s v="6138209,67"/>
    <n v="0.25919661999999999"/>
    <n v="0"/>
    <n v="0"/>
  </r>
  <r>
    <n v="350"/>
    <x v="318"/>
    <s v=""/>
    <x v="767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9"/>
    <n v="0.108"/>
    <n v="0.108"/>
    <n v="0"/>
    <n v="0"/>
    <n v="1"/>
    <n v="0"/>
    <n v="0"/>
    <x v="0"/>
    <x v="0"/>
    <m/>
    <m/>
    <m/>
    <n v="0.13164290000000001"/>
    <m/>
    <n v="0"/>
    <m/>
    <m/>
    <m/>
    <m/>
    <m/>
    <m/>
    <m/>
    <m/>
    <m/>
    <m/>
    <m/>
    <m/>
    <s v="589651,13"/>
    <s v="6138209,67"/>
    <n v="0.13164290000000001"/>
    <n v="0"/>
    <n v="0"/>
  </r>
  <r>
    <n v="350"/>
    <x v="318"/>
    <s v=""/>
    <x v="768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630"/>
    <n v="7.0999999999999994E-2"/>
    <n v="7.0999999999999994E-2"/>
    <n v="0"/>
    <n v="0"/>
    <n v="1"/>
    <n v="0"/>
    <n v="0"/>
    <x v="0"/>
    <x v="0"/>
    <m/>
    <m/>
    <m/>
    <n v="9.0320659999999997E-2"/>
    <m/>
    <n v="0"/>
    <m/>
    <m/>
    <m/>
    <m/>
    <m/>
    <m/>
    <m/>
    <m/>
    <m/>
    <m/>
    <m/>
    <m/>
    <s v="589651,13"/>
    <s v="6138209,67"/>
    <n v="9.0320659999999997E-2"/>
    <n v="0"/>
    <n v="0"/>
  </r>
  <r>
    <n v="350"/>
    <x v="318"/>
    <s v=""/>
    <x v="769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631"/>
    <n v="0.66200000000000003"/>
    <n v="0.66200000000000003"/>
    <n v="0"/>
    <n v="0"/>
    <n v="1"/>
    <n v="0"/>
    <n v="0"/>
    <x v="0"/>
    <x v="0"/>
    <m/>
    <m/>
    <m/>
    <n v="0.76496361999999996"/>
    <m/>
    <n v="0"/>
    <m/>
    <m/>
    <m/>
    <m/>
    <m/>
    <m/>
    <m/>
    <m/>
    <m/>
    <m/>
    <m/>
    <m/>
    <s v="589651,13"/>
    <s v="6138209,67"/>
    <n v="0.76496361999999996"/>
    <n v="0"/>
    <n v="0"/>
  </r>
  <r>
    <n v="350"/>
    <x v="318"/>
    <s v=""/>
    <x v="770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632"/>
    <n v="8.6479999999999997"/>
    <n v="8.6479999999999997"/>
    <n v="0"/>
    <n v="0"/>
    <n v="1"/>
    <n v="0"/>
    <n v="0"/>
    <x v="0"/>
    <x v="0"/>
    <m/>
    <m/>
    <m/>
    <m/>
    <m/>
    <m/>
    <n v="8.8109999999999999"/>
    <m/>
    <m/>
    <m/>
    <m/>
    <m/>
    <m/>
    <m/>
    <m/>
    <m/>
    <m/>
    <m/>
    <s v="589651,13"/>
    <s v="6138209,67"/>
    <n v="8.8109999999999999"/>
    <n v="0"/>
    <n v="0"/>
  </r>
  <r>
    <n v="350"/>
    <x v="319"/>
    <s v=""/>
    <x v="771"/>
    <n v="2017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633"/>
    <n v="4.0119999999999996"/>
    <n v="4.0119999999999996"/>
    <n v="0"/>
    <n v="0"/>
    <n v="1"/>
    <n v="0"/>
    <n v="0"/>
    <x v="0"/>
    <x v="0"/>
    <m/>
    <m/>
    <m/>
    <n v="4.4843239199999996"/>
    <m/>
    <n v="5.0600000000000005E-4"/>
    <m/>
    <m/>
    <m/>
    <m/>
    <m/>
    <m/>
    <m/>
    <m/>
    <m/>
    <m/>
    <m/>
    <m/>
    <s v="585199,17"/>
    <s v="6139745,66"/>
    <n v="4.4848299199999992"/>
    <n v="0"/>
    <n v="0"/>
  </r>
  <r>
    <n v="350"/>
    <x v="319"/>
    <s v=""/>
    <x v="772"/>
    <n v="2017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634"/>
    <n v="0.05"/>
    <n v="0.05"/>
    <n v="0"/>
    <n v="0"/>
    <n v="1"/>
    <n v="0"/>
    <n v="0"/>
    <x v="0"/>
    <x v="0"/>
    <m/>
    <m/>
    <m/>
    <n v="6.5426879999999993E-2"/>
    <m/>
    <n v="0"/>
    <m/>
    <m/>
    <m/>
    <m/>
    <m/>
    <m/>
    <m/>
    <m/>
    <m/>
    <m/>
    <m/>
    <m/>
    <s v="585199,17"/>
    <s v="6139745,66"/>
    <n v="6.5426879999999993E-2"/>
    <n v="0"/>
    <n v="0"/>
  </r>
  <r>
    <n v="350"/>
    <x v="320"/>
    <s v=""/>
    <x v="773"/>
    <n v="2017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7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635"/>
    <n v="11.839"/>
    <n v="11.839"/>
    <n v="0"/>
    <n v="0"/>
    <n v="1"/>
    <n v="0"/>
    <n v="0"/>
    <x v="0"/>
    <x v="0"/>
    <m/>
    <m/>
    <m/>
    <m/>
    <m/>
    <m/>
    <n v="12.120768"/>
    <m/>
    <m/>
    <m/>
    <m/>
    <m/>
    <m/>
    <m/>
    <m/>
    <m/>
    <m/>
    <m/>
    <s v="588243,06"/>
    <s v="6140326,4"/>
    <n v="12.120768"/>
    <n v="0"/>
    <n v="0"/>
  </r>
  <r>
    <n v="350"/>
    <x v="321"/>
    <s v=""/>
    <x v="776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636"/>
    <n v="0.16500000000000001"/>
    <n v="0.16500000000000001"/>
    <n v="0"/>
    <n v="0"/>
    <n v="1"/>
    <n v="0"/>
    <n v="0"/>
    <x v="0"/>
    <x v="0"/>
    <m/>
    <m/>
    <m/>
    <m/>
    <m/>
    <m/>
    <n v="0.19744560000000003"/>
    <m/>
    <m/>
    <m/>
    <m/>
    <m/>
    <m/>
    <m/>
    <m/>
    <m/>
    <m/>
    <m/>
    <s v="588243,06"/>
    <s v="6140326,4"/>
    <n v="0.19744560000000003"/>
    <n v="0"/>
    <n v="0"/>
  </r>
  <r>
    <n v="350"/>
    <x v="321"/>
    <s v=""/>
    <x v="777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637"/>
    <n v="8.3260000000000005"/>
    <n v="8.3260000000000005"/>
    <n v="0"/>
    <n v="0"/>
    <n v="1"/>
    <n v="0"/>
    <n v="0"/>
    <x v="0"/>
    <x v="0"/>
    <m/>
    <m/>
    <m/>
    <m/>
    <m/>
    <m/>
    <n v="8.5221972000000008"/>
    <m/>
    <m/>
    <m/>
    <m/>
    <m/>
    <m/>
    <m/>
    <m/>
    <m/>
    <m/>
    <m/>
    <s v="588243,06"/>
    <s v="6140326,4"/>
    <n v="8.5221972000000008"/>
    <n v="0"/>
    <n v="0"/>
  </r>
  <r>
    <n v="350"/>
    <x v="322"/>
    <s v=""/>
    <x v="778"/>
    <n v="2017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638"/>
    <n v="2.9009999999999998"/>
    <n v="2.9009999999999998"/>
    <n v="0"/>
    <n v="0"/>
    <n v="1"/>
    <n v="0"/>
    <n v="0"/>
    <x v="0"/>
    <x v="0"/>
    <m/>
    <m/>
    <m/>
    <n v="0"/>
    <m/>
    <n v="0"/>
    <n v="3.1448735999999999"/>
    <m/>
    <m/>
    <m/>
    <m/>
    <m/>
    <m/>
    <m/>
    <m/>
    <m/>
    <m/>
    <m/>
    <s v="584705,84"/>
    <s v="6135035,35"/>
    <n v="3.1448735999999999"/>
    <n v="0"/>
    <n v="0"/>
  </r>
  <r>
    <n v="350"/>
    <x v="322"/>
    <s v=""/>
    <x v="779"/>
    <n v="2017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639"/>
    <n v="1.7000000000000001E-2"/>
    <n v="1.7000000000000001E-2"/>
    <n v="0"/>
    <n v="0"/>
    <n v="1"/>
    <n v="0"/>
    <n v="0"/>
    <x v="0"/>
    <x v="0"/>
    <m/>
    <m/>
    <m/>
    <n v="1.836544E-2"/>
    <m/>
    <n v="5.0600000000000005E-4"/>
    <m/>
    <m/>
    <m/>
    <m/>
    <m/>
    <m/>
    <m/>
    <m/>
    <m/>
    <m/>
    <m/>
    <m/>
    <s v="584705,84"/>
    <s v="6135035,35"/>
    <n v="1.887144E-2"/>
    <n v="0"/>
    <n v="0"/>
  </r>
  <r>
    <n v="350"/>
    <x v="323"/>
    <s v=""/>
    <x v="780"/>
    <n v="2017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640"/>
    <n v="2.4910000000000001"/>
    <n v="2.4910000000000001"/>
    <n v="0"/>
    <n v="0"/>
    <n v="1"/>
    <n v="0"/>
    <n v="0"/>
    <x v="0"/>
    <x v="0"/>
    <m/>
    <m/>
    <m/>
    <n v="2.70474148"/>
    <m/>
    <m/>
    <m/>
    <m/>
    <m/>
    <m/>
    <m/>
    <m/>
    <m/>
    <m/>
    <m/>
    <m/>
    <m/>
    <m/>
    <s v="597995"/>
    <s v="6132771"/>
    <n v="2.70474148"/>
    <n v="0"/>
    <n v="0"/>
  </r>
  <r>
    <n v="350"/>
    <x v="324"/>
    <s v=""/>
    <x v="781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641"/>
    <n v="0.80300000000000005"/>
    <n v="0.80300000000000005"/>
    <n v="0"/>
    <n v="0"/>
    <n v="1"/>
    <n v="0"/>
    <n v="0"/>
    <x v="0"/>
    <x v="0"/>
    <m/>
    <m/>
    <m/>
    <n v="0.87809760000000003"/>
    <m/>
    <n v="5.0600000000000005E-4"/>
    <n v="0"/>
    <m/>
    <m/>
    <m/>
    <m/>
    <m/>
    <m/>
    <m/>
    <m/>
    <m/>
    <m/>
    <m/>
    <s v="587698,5"/>
    <s v="6135904,37"/>
    <n v="0.87860360000000004"/>
    <n v="0"/>
    <n v="0"/>
  </r>
  <r>
    <n v="350"/>
    <x v="324"/>
    <s v=""/>
    <x v="782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642"/>
    <n v="0.34499999999999997"/>
    <n v="0.34499999999999997"/>
    <n v="0"/>
    <n v="0"/>
    <n v="1"/>
    <n v="0"/>
    <n v="0"/>
    <x v="0"/>
    <x v="0"/>
    <m/>
    <m/>
    <m/>
    <n v="0.37634804000000005"/>
    <m/>
    <n v="0"/>
    <m/>
    <m/>
    <m/>
    <m/>
    <m/>
    <m/>
    <m/>
    <m/>
    <m/>
    <m/>
    <m/>
    <m/>
    <s v="587698,5"/>
    <s v="6135904,37"/>
    <n v="0.37634804000000005"/>
    <n v="0"/>
    <n v="0"/>
  </r>
  <r>
    <n v="350"/>
    <x v="324"/>
    <s v=""/>
    <x v="783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643"/>
    <n v="1.4350000000000001"/>
    <n v="1.4350000000000001"/>
    <n v="0"/>
    <n v="0"/>
    <n v="1"/>
    <n v="0"/>
    <n v="0"/>
    <x v="0"/>
    <x v="0"/>
    <m/>
    <m/>
    <m/>
    <m/>
    <m/>
    <m/>
    <n v="1.5779411999999999"/>
    <m/>
    <m/>
    <m/>
    <m/>
    <m/>
    <m/>
    <m/>
    <m/>
    <m/>
    <m/>
    <m/>
    <s v="587698,5"/>
    <s v="6135904,37"/>
    <n v="1.5779411999999999"/>
    <n v="0"/>
    <n v="0"/>
  </r>
  <r>
    <n v="350"/>
    <x v="324"/>
    <s v=""/>
    <x v="784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7698,5"/>
    <s v="6135904,37"/>
    <n v="0"/>
    <n v="0"/>
    <n v="0"/>
  </r>
  <r>
    <n v="350"/>
    <x v="325"/>
    <s v=""/>
    <x v="785"/>
    <n v="2017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644"/>
    <n v="0.115"/>
    <n v="0.115"/>
    <n v="0"/>
    <n v="0"/>
    <n v="1"/>
    <n v="0"/>
    <n v="0"/>
    <x v="0"/>
    <x v="0"/>
    <m/>
    <m/>
    <m/>
    <n v="0.12432541999999999"/>
    <m/>
    <m/>
    <m/>
    <m/>
    <m/>
    <m/>
    <m/>
    <m/>
    <m/>
    <m/>
    <m/>
    <m/>
    <m/>
    <m/>
    <s v="583174,91"/>
    <s v="6130512,37"/>
    <n v="0.12432541999999999"/>
    <n v="0"/>
    <n v="0"/>
  </r>
  <r>
    <n v="350"/>
    <x v="325"/>
    <s v=""/>
    <x v="786"/>
    <n v="2017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645"/>
    <n v="6.0000000000000001E-3"/>
    <n v="6.0000000000000001E-3"/>
    <n v="0"/>
    <n v="0"/>
    <n v="1"/>
    <n v="0"/>
    <n v="0"/>
    <x v="0"/>
    <x v="0"/>
    <m/>
    <m/>
    <m/>
    <n v="7.3892200000000002E-3"/>
    <m/>
    <m/>
    <m/>
    <m/>
    <m/>
    <m/>
    <m/>
    <m/>
    <m/>
    <m/>
    <m/>
    <m/>
    <m/>
    <m/>
    <s v="583174,91"/>
    <s v="6130512,37"/>
    <n v="7.3892200000000002E-3"/>
    <n v="0"/>
    <n v="0"/>
  </r>
  <r>
    <n v="350"/>
    <x v="326"/>
    <s v=""/>
    <x v="787"/>
    <n v="2017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646"/>
    <n v="0.76800000000000002"/>
    <n v="0.76800000000000002"/>
    <n v="0"/>
    <n v="0"/>
    <n v="1"/>
    <n v="0"/>
    <n v="0"/>
    <x v="0"/>
    <x v="0"/>
    <m/>
    <m/>
    <m/>
    <m/>
    <m/>
    <m/>
    <n v="0.86858639999999998"/>
    <m/>
    <m/>
    <m/>
    <m/>
    <m/>
    <m/>
    <m/>
    <m/>
    <m/>
    <m/>
    <m/>
    <s v="591400,85"/>
    <s v="6133562,32"/>
    <n v="0.86858639999999998"/>
    <n v="0"/>
    <n v="0"/>
  </r>
  <r>
    <n v="350"/>
    <x v="326"/>
    <s v=""/>
    <x v="788"/>
    <n v="2017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1400,85"/>
    <s v="6133562,32"/>
    <n v="0"/>
    <n v="0"/>
    <n v="0"/>
  </r>
  <r>
    <n v="350"/>
    <x v="327"/>
    <s v=""/>
    <x v="789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647"/>
    <n v="1.1459999999999999"/>
    <n v="1.1459999999999999"/>
    <n v="0"/>
    <n v="0"/>
    <n v="1"/>
    <n v="0"/>
    <n v="0"/>
    <x v="0"/>
    <x v="0"/>
    <m/>
    <m/>
    <m/>
    <m/>
    <m/>
    <n v="0"/>
    <n v="1.2730211999999999"/>
    <m/>
    <m/>
    <m/>
    <m/>
    <m/>
    <m/>
    <m/>
    <m/>
    <m/>
    <m/>
    <m/>
    <s v="581221,79"/>
    <s v="6142497,07"/>
    <n v="1.2730211999999999"/>
    <n v="0"/>
    <n v="0"/>
  </r>
  <r>
    <n v="350"/>
    <x v="327"/>
    <s v=""/>
    <x v="790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7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648"/>
    <n v="2E-3"/>
    <n v="2E-3"/>
    <n v="0"/>
    <n v="0"/>
    <n v="1"/>
    <n v="0"/>
    <n v="0"/>
    <x v="0"/>
    <x v="0"/>
    <m/>
    <m/>
    <m/>
    <n v="1.9369799999999998E-3"/>
    <m/>
    <m/>
    <m/>
    <m/>
    <m/>
    <m/>
    <m/>
    <m/>
    <m/>
    <m/>
    <m/>
    <m/>
    <m/>
    <m/>
    <s v="587418,23"/>
    <s v="6146309,55"/>
    <n v="1.9369799999999998E-3"/>
    <n v="0"/>
    <n v="0"/>
  </r>
  <r>
    <n v="350"/>
    <x v="328"/>
    <s v=""/>
    <x v="793"/>
    <n v="2017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649"/>
    <n v="0.153"/>
    <n v="0.153"/>
    <n v="0"/>
    <n v="0"/>
    <n v="1"/>
    <n v="0"/>
    <n v="0"/>
    <x v="0"/>
    <x v="0"/>
    <m/>
    <m/>
    <m/>
    <n v="0.16414112"/>
    <m/>
    <m/>
    <m/>
    <m/>
    <m/>
    <m/>
    <m/>
    <m/>
    <m/>
    <m/>
    <m/>
    <m/>
    <m/>
    <m/>
    <s v="587418,23"/>
    <s v="6146309,55"/>
    <n v="0.16414112"/>
    <n v="0"/>
    <n v="0"/>
  </r>
  <r>
    <n v="350"/>
    <x v="329"/>
    <s v=""/>
    <x v="794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650"/>
    <n v="3.2000000000000001E-2"/>
    <n v="3.2000000000000001E-2"/>
    <n v="0"/>
    <n v="0"/>
    <n v="1"/>
    <n v="0"/>
    <n v="0"/>
    <x v="0"/>
    <x v="0"/>
    <m/>
    <m/>
    <m/>
    <n v="4.7814709999999996E-2"/>
    <m/>
    <n v="5.0600000000000005E-4"/>
    <m/>
    <m/>
    <m/>
    <m/>
    <m/>
    <m/>
    <m/>
    <m/>
    <m/>
    <m/>
    <m/>
    <m/>
    <s v="585800,83"/>
    <s v="6142428,01"/>
    <n v="4.8320709999999996E-2"/>
    <n v="0"/>
    <n v="0"/>
  </r>
  <r>
    <n v="350"/>
    <x v="329"/>
    <s v=""/>
    <x v="795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651"/>
    <n v="3.3000000000000002E-2"/>
    <n v="3.3000000000000002E-2"/>
    <n v="0"/>
    <n v="0"/>
    <n v="1"/>
    <n v="0"/>
    <n v="0"/>
    <x v="0"/>
    <x v="0"/>
    <m/>
    <m/>
    <m/>
    <n v="3.669501E-2"/>
    <m/>
    <n v="0"/>
    <m/>
    <m/>
    <m/>
    <m/>
    <m/>
    <m/>
    <m/>
    <m/>
    <m/>
    <m/>
    <m/>
    <m/>
    <s v="585800,83"/>
    <s v="6142428,01"/>
    <n v="3.669501E-2"/>
    <n v="0"/>
    <n v="0"/>
  </r>
  <r>
    <n v="350"/>
    <x v="329"/>
    <s v=""/>
    <x v="796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652"/>
    <n v="0.57999999999999996"/>
    <n v="0.57999999999999996"/>
    <n v="0"/>
    <n v="0"/>
    <n v="1"/>
    <n v="0"/>
    <n v="0"/>
    <x v="0"/>
    <x v="0"/>
    <m/>
    <m/>
    <m/>
    <n v="0.59562135000000005"/>
    <m/>
    <n v="0"/>
    <m/>
    <m/>
    <m/>
    <m/>
    <m/>
    <m/>
    <m/>
    <m/>
    <m/>
    <m/>
    <m/>
    <m/>
    <s v="585800,83"/>
    <s v="6142428,01"/>
    <n v="0.59562135000000005"/>
    <n v="0"/>
    <n v="0"/>
  </r>
  <r>
    <n v="350"/>
    <x v="330"/>
    <s v=""/>
    <x v="797"/>
    <n v="2017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653"/>
    <n v="1.7999999999999999E-2"/>
    <n v="1.7999999999999999E-2"/>
    <n v="0"/>
    <n v="0"/>
    <n v="1"/>
    <n v="0"/>
    <n v="0"/>
    <x v="0"/>
    <x v="0"/>
    <m/>
    <m/>
    <m/>
    <n v="1.9226320000000002E-2"/>
    <m/>
    <m/>
    <m/>
    <m/>
    <m/>
    <m/>
    <m/>
    <m/>
    <m/>
    <m/>
    <m/>
    <m/>
    <m/>
    <m/>
    <s v="582886,55"/>
    <s v="6144348,2"/>
    <n v="1.9226320000000002E-2"/>
    <n v="0"/>
    <n v="0"/>
  </r>
  <r>
    <n v="350"/>
    <x v="330"/>
    <s v=""/>
    <x v="798"/>
    <n v="2017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654"/>
    <n v="0.02"/>
    <n v="0.0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582886,55"/>
    <s v="6144348,2"/>
    <n v="2.1521999999999999E-2"/>
    <n v="0"/>
    <n v="0"/>
  </r>
  <r>
    <n v="350"/>
    <x v="331"/>
    <s v=""/>
    <x v="799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655"/>
    <n v="6.5000000000000002E-2"/>
    <n v="6.5000000000000002E-2"/>
    <n v="0"/>
    <n v="0"/>
    <n v="1"/>
    <n v="0"/>
    <n v="0"/>
    <x v="0"/>
    <x v="0"/>
    <m/>
    <m/>
    <m/>
    <n v="7.1381299999999995E-2"/>
    <m/>
    <n v="5.0600000000000005E-4"/>
    <m/>
    <m/>
    <m/>
    <m/>
    <m/>
    <m/>
    <m/>
    <m/>
    <m/>
    <m/>
    <m/>
    <m/>
    <s v="585251,51"/>
    <s v="6141351,06"/>
    <n v="7.1887300000000001E-2"/>
    <n v="0"/>
    <n v="0"/>
  </r>
  <r>
    <n v="350"/>
    <x v="331"/>
    <s v=""/>
    <x v="800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656"/>
    <n v="0.48099999999999998"/>
    <n v="0.48099999999999998"/>
    <n v="0"/>
    <n v="0"/>
    <n v="1"/>
    <n v="0"/>
    <n v="0"/>
    <x v="0"/>
    <x v="0"/>
    <m/>
    <m/>
    <m/>
    <n v="0.55555456000000003"/>
    <m/>
    <n v="0"/>
    <m/>
    <m/>
    <m/>
    <m/>
    <m/>
    <m/>
    <m/>
    <m/>
    <m/>
    <m/>
    <m/>
    <m/>
    <s v="585251,51"/>
    <s v="6141351,06"/>
    <n v="0.55555456000000003"/>
    <n v="0"/>
    <n v="0"/>
  </r>
  <r>
    <n v="350"/>
    <x v="331"/>
    <s v=""/>
    <x v="801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657"/>
    <n v="6.2E-2"/>
    <n v="6.2E-2"/>
    <n v="0"/>
    <n v="0"/>
    <n v="1"/>
    <n v="0"/>
    <n v="0"/>
    <x v="0"/>
    <x v="0"/>
    <m/>
    <m/>
    <m/>
    <n v="7.5829179999999996E-2"/>
    <m/>
    <n v="0"/>
    <m/>
    <m/>
    <m/>
    <m/>
    <m/>
    <m/>
    <m/>
    <m/>
    <m/>
    <m/>
    <m/>
    <m/>
    <s v="585251,51"/>
    <s v="6141351,06"/>
    <n v="7.5829179999999996E-2"/>
    <n v="0"/>
    <n v="0"/>
  </r>
  <r>
    <n v="350"/>
    <x v="332"/>
    <s v=""/>
    <x v="802"/>
    <n v="2017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658"/>
    <n v="6.0999999999999999E-2"/>
    <n v="6.0999999999999999E-2"/>
    <n v="0"/>
    <n v="0"/>
    <n v="1"/>
    <n v="0"/>
    <n v="0"/>
    <x v="0"/>
    <x v="0"/>
    <m/>
    <m/>
    <m/>
    <n v="6.800951999999999E-2"/>
    <m/>
    <n v="5.0600000000000005E-4"/>
    <m/>
    <m/>
    <m/>
    <m/>
    <m/>
    <m/>
    <m/>
    <m/>
    <m/>
    <m/>
    <m/>
    <m/>
    <s v="584963,78"/>
    <s v="6136633,36"/>
    <n v="6.8515519999999996E-2"/>
    <n v="0"/>
    <n v="0"/>
  </r>
  <r>
    <n v="350"/>
    <x v="332"/>
    <s v=""/>
    <x v="803"/>
    <n v="2017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3"/>
    <s v=""/>
    <x v="804"/>
    <n v="2017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659"/>
    <n v="0.02"/>
    <n v="0.02"/>
    <n v="0"/>
    <n v="0"/>
    <n v="1"/>
    <n v="0"/>
    <n v="0"/>
    <x v="0"/>
    <x v="0"/>
    <m/>
    <m/>
    <m/>
    <n v="2.2060050000000001E-2"/>
    <m/>
    <m/>
    <m/>
    <m/>
    <m/>
    <m/>
    <m/>
    <m/>
    <m/>
    <m/>
    <m/>
    <m/>
    <m/>
    <m/>
    <s v="588318,55"/>
    <s v="6143869,6"/>
    <n v="2.2060050000000001E-2"/>
    <n v="0"/>
    <n v="0"/>
  </r>
  <r>
    <n v="350"/>
    <x v="334"/>
    <s v=""/>
    <x v="805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660"/>
    <n v="7.2519999999999998"/>
    <n v="7.2519999999999998"/>
    <n v="0"/>
    <n v="0"/>
    <n v="1"/>
    <n v="0"/>
    <n v="0"/>
    <x v="0"/>
    <x v="0"/>
    <m/>
    <m/>
    <m/>
    <n v="7.7644919400000001"/>
    <m/>
    <n v="5.0600000000000005E-4"/>
    <m/>
    <m/>
    <m/>
    <m/>
    <m/>
    <m/>
    <m/>
    <m/>
    <m/>
    <m/>
    <m/>
    <m/>
    <s v="592307,64"/>
    <s v="6136542,74"/>
    <n v="7.7649979399999998"/>
    <n v="0"/>
    <n v="0"/>
  </r>
  <r>
    <n v="350"/>
    <x v="334"/>
    <s v=""/>
    <x v="806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661"/>
    <n v="0.04"/>
    <n v="0.04"/>
    <n v="0"/>
    <n v="0"/>
    <n v="1"/>
    <n v="0"/>
    <n v="0"/>
    <x v="0"/>
    <x v="0"/>
    <m/>
    <m/>
    <m/>
    <n v="7.6008529999999991E-2"/>
    <m/>
    <n v="0"/>
    <m/>
    <m/>
    <m/>
    <m/>
    <m/>
    <m/>
    <m/>
    <m/>
    <m/>
    <m/>
    <m/>
    <m/>
    <s v="592307,64"/>
    <s v="6136542,74"/>
    <n v="7.6008529999999991E-2"/>
    <n v="0"/>
    <n v="0"/>
  </r>
  <r>
    <n v="350"/>
    <x v="334"/>
    <s v=""/>
    <x v="807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662"/>
    <n v="6.4950000000000001"/>
    <n v="6.4950000000000001"/>
    <n v="0"/>
    <n v="0"/>
    <n v="1"/>
    <n v="0"/>
    <n v="0"/>
    <x v="0"/>
    <x v="0"/>
    <m/>
    <m/>
    <m/>
    <m/>
    <m/>
    <m/>
    <n v="6.9770843999999999"/>
    <m/>
    <m/>
    <m/>
    <m/>
    <m/>
    <m/>
    <m/>
    <m/>
    <m/>
    <m/>
    <m/>
    <s v="591473,52"/>
    <s v="6140859,76"/>
    <n v="6.9770843999999999"/>
    <n v="0"/>
    <n v="0"/>
  </r>
  <r>
    <n v="350"/>
    <x v="335"/>
    <s v=""/>
    <x v="809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663"/>
    <n v="0.60599999999999998"/>
    <n v="0.60599999999999998"/>
    <n v="0"/>
    <n v="0"/>
    <n v="1"/>
    <n v="0"/>
    <n v="0"/>
    <x v="0"/>
    <x v="0"/>
    <m/>
    <m/>
    <m/>
    <n v="0.68031041999999997"/>
    <m/>
    <n v="5.0600000000000005E-4"/>
    <m/>
    <m/>
    <m/>
    <m/>
    <m/>
    <m/>
    <m/>
    <m/>
    <m/>
    <m/>
    <m/>
    <m/>
    <s v="591473,52"/>
    <s v="6140859,76"/>
    <n v="0.68081641999999998"/>
    <n v="0"/>
    <n v="0"/>
  </r>
  <r>
    <n v="350"/>
    <x v="335"/>
    <s v=""/>
    <x v="810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89"/>
    <n v="0.10199999999999999"/>
    <n v="0.10199999999999999"/>
    <n v="0"/>
    <n v="0"/>
    <n v="1"/>
    <n v="0"/>
    <n v="0"/>
    <x v="0"/>
    <x v="0"/>
    <m/>
    <m/>
    <m/>
    <n v="0.11442529999999999"/>
    <m/>
    <n v="0"/>
    <m/>
    <m/>
    <m/>
    <m/>
    <m/>
    <m/>
    <m/>
    <m/>
    <m/>
    <m/>
    <m/>
    <m/>
    <s v="591473,52"/>
    <s v="6140859,76"/>
    <n v="0.11442529999999999"/>
    <n v="0"/>
    <n v="0"/>
  </r>
  <r>
    <n v="350"/>
    <x v="336"/>
    <s v=""/>
    <x v="811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664"/>
    <n v="0.11600000000000001"/>
    <n v="0.11600000000000001"/>
    <n v="0"/>
    <n v="0"/>
    <n v="1"/>
    <n v="0"/>
    <n v="0"/>
    <x v="0"/>
    <x v="0"/>
    <m/>
    <m/>
    <m/>
    <n v="0.12604718000000001"/>
    <m/>
    <n v="5.0600000000000005E-4"/>
    <m/>
    <m/>
    <m/>
    <m/>
    <m/>
    <m/>
    <m/>
    <m/>
    <m/>
    <m/>
    <m/>
    <m/>
    <s v="588477,93"/>
    <s v="6152844,54"/>
    <n v="0.12655318000000002"/>
    <n v="0"/>
    <n v="0"/>
  </r>
  <r>
    <n v="350"/>
    <x v="336"/>
    <s v=""/>
    <x v="812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665"/>
    <n v="1.05"/>
    <n v="1.05"/>
    <n v="0"/>
    <n v="0"/>
    <n v="1"/>
    <n v="0"/>
    <n v="0"/>
    <x v="0"/>
    <x v="0"/>
    <m/>
    <m/>
    <m/>
    <m/>
    <m/>
    <m/>
    <n v="1.141866"/>
    <m/>
    <m/>
    <m/>
    <m/>
    <m/>
    <m/>
    <m/>
    <m/>
    <m/>
    <m/>
    <m/>
    <s v="588477,93"/>
    <s v="6152844,54"/>
    <n v="1.141866"/>
    <n v="0"/>
    <n v="0"/>
  </r>
  <r>
    <n v="350"/>
    <x v="336"/>
    <s v=""/>
    <x v="813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666"/>
    <n v="0.88400000000000001"/>
    <n v="0.88400000000000001"/>
    <n v="0"/>
    <n v="0"/>
    <n v="1"/>
    <n v="0"/>
    <n v="0"/>
    <x v="0"/>
    <x v="0"/>
    <m/>
    <m/>
    <m/>
    <m/>
    <m/>
    <m/>
    <n v="0.96081479999999997"/>
    <m/>
    <m/>
    <m/>
    <m/>
    <m/>
    <m/>
    <m/>
    <m/>
    <m/>
    <m/>
    <m/>
    <s v="588477,93"/>
    <s v="6152844,54"/>
    <n v="0.96081479999999997"/>
    <n v="0"/>
    <n v="0"/>
  </r>
  <r>
    <n v="350"/>
    <x v="337"/>
    <s v=""/>
    <x v="814"/>
    <n v="2017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667"/>
    <n v="0.33600000000000002"/>
    <n v="0.33600000000000002"/>
    <n v="0"/>
    <n v="0"/>
    <n v="1"/>
    <n v="0"/>
    <n v="0"/>
    <x v="0"/>
    <x v="0"/>
    <m/>
    <m/>
    <m/>
    <n v="0.36508486000000001"/>
    <m/>
    <m/>
    <m/>
    <m/>
    <m/>
    <m/>
    <m/>
    <m/>
    <m/>
    <m/>
    <m/>
    <m/>
    <m/>
    <m/>
    <s v="587928,32"/>
    <s v="6139454,22"/>
    <n v="0.36508486000000001"/>
    <n v="0"/>
    <n v="0"/>
  </r>
  <r>
    <n v="350"/>
    <x v="338"/>
    <s v=""/>
    <x v="815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668"/>
    <n v="2.1000000000000001E-2"/>
    <n v="2.1000000000000001E-2"/>
    <n v="0"/>
    <n v="0"/>
    <n v="1"/>
    <n v="0"/>
    <n v="0"/>
    <x v="0"/>
    <x v="0"/>
    <m/>
    <m/>
    <m/>
    <n v="0"/>
    <m/>
    <m/>
    <n v="2.2888800000000001E-2"/>
    <m/>
    <m/>
    <m/>
    <m/>
    <m/>
    <m/>
    <m/>
    <m/>
    <m/>
    <m/>
    <m/>
    <s v="586601,91"/>
    <s v="6138646,84"/>
    <n v="2.2888800000000001E-2"/>
    <n v="0"/>
    <n v="0"/>
  </r>
  <r>
    <n v="350"/>
    <x v="338"/>
    <s v=""/>
    <x v="816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669"/>
    <n v="0.122"/>
    <n v="0.122"/>
    <n v="0"/>
    <n v="0"/>
    <n v="1"/>
    <n v="0"/>
    <n v="0"/>
    <x v="0"/>
    <x v="0"/>
    <m/>
    <m/>
    <m/>
    <m/>
    <m/>
    <m/>
    <n v="0.14113439999999999"/>
    <m/>
    <m/>
    <m/>
    <m/>
    <m/>
    <m/>
    <m/>
    <m/>
    <m/>
    <m/>
    <m/>
    <s v="586601,91"/>
    <s v="6138646,84"/>
    <n v="0.14113439999999999"/>
    <n v="0"/>
    <n v="0"/>
  </r>
  <r>
    <n v="350"/>
    <x v="338"/>
    <s v=""/>
    <x v="817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670"/>
    <n v="1.7000000000000001E-2"/>
    <n v="1.7000000000000001E-2"/>
    <n v="0"/>
    <n v="0"/>
    <n v="1"/>
    <n v="0"/>
    <n v="0"/>
    <x v="0"/>
    <x v="0"/>
    <m/>
    <m/>
    <m/>
    <n v="0"/>
    <m/>
    <m/>
    <n v="1.8414E-2"/>
    <m/>
    <m/>
    <m/>
    <m/>
    <m/>
    <m/>
    <m/>
    <m/>
    <m/>
    <m/>
    <m/>
    <s v="586601,91"/>
    <s v="6138646,84"/>
    <n v="1.8414E-2"/>
    <n v="0"/>
    <n v="0"/>
  </r>
  <r>
    <n v="352"/>
    <x v="339"/>
    <s v=""/>
    <x v="818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671"/>
    <n v="9.8863199999999996"/>
    <n v="9.8863199999999996"/>
    <n v="0"/>
    <n v="0"/>
    <n v="1"/>
    <n v="0"/>
    <n v="0"/>
    <x v="0"/>
    <x v="0"/>
    <m/>
    <m/>
    <m/>
    <m/>
    <m/>
    <m/>
    <n v="10.0253736"/>
    <m/>
    <m/>
    <m/>
    <m/>
    <m/>
    <m/>
    <m/>
    <m/>
    <m/>
    <m/>
    <m/>
    <s v="458797,81"/>
    <s v="6175171"/>
    <n v="10.0253736"/>
    <n v="0"/>
    <n v="0"/>
  </r>
  <r>
    <n v="352"/>
    <x v="339"/>
    <s v=""/>
    <x v="819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672"/>
    <n v="3.1150799999999998"/>
    <n v="3.1150799999999998"/>
    <n v="2.0070000000000001"/>
    <n v="2.0070000000000001"/>
    <n v="0.27910940456445321"/>
    <n v="0.72089059543554679"/>
    <n v="0"/>
    <x v="0"/>
    <x v="0"/>
    <m/>
    <m/>
    <m/>
    <m/>
    <m/>
    <m/>
    <n v="5.5803924"/>
    <m/>
    <m/>
    <m/>
    <m/>
    <m/>
    <m/>
    <m/>
    <m/>
    <m/>
    <m/>
    <m/>
    <s v="458797,81"/>
    <s v="6175171"/>
    <n v="5.5803924"/>
    <n v="0"/>
    <n v="0"/>
  </r>
  <r>
    <n v="352"/>
    <x v="339"/>
    <s v=""/>
    <x v="820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673"/>
    <n v="20.19744"/>
    <n v="20.19744"/>
    <n v="0"/>
    <n v="0"/>
    <n v="1"/>
    <n v="0"/>
    <n v="0"/>
    <x v="0"/>
    <x v="0"/>
    <m/>
    <m/>
    <m/>
    <m/>
    <m/>
    <m/>
    <n v="20.4815556"/>
    <m/>
    <m/>
    <m/>
    <m/>
    <m/>
    <m/>
    <m/>
    <m/>
    <m/>
    <m/>
    <m/>
    <s v="458797,81"/>
    <s v="6175171"/>
    <n v="20.4815556"/>
    <n v="0"/>
    <n v="0"/>
  </r>
  <r>
    <n v="352"/>
    <x v="339"/>
    <s v=""/>
    <x v="821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674"/>
    <n v="2.4984000000000002"/>
    <n v="2.4984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2.49444"/>
    <s v="458797,81"/>
    <s v="6175171"/>
    <n v="0"/>
    <n v="0"/>
    <n v="2.49444"/>
  </r>
  <r>
    <n v="359"/>
    <x v="340"/>
    <s v=""/>
    <x v="822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675"/>
    <n v="20.0808"/>
    <n v="20.0808"/>
    <n v="0"/>
    <n v="0"/>
    <n v="1"/>
    <n v="0"/>
    <n v="0"/>
    <x v="0"/>
    <x v="0"/>
    <m/>
    <m/>
    <m/>
    <m/>
    <m/>
    <m/>
    <m/>
    <m/>
    <m/>
    <m/>
    <m/>
    <m/>
    <n v="21.752500000000001"/>
    <m/>
    <m/>
    <m/>
    <m/>
    <m/>
    <s v="451232,9"/>
    <s v="6260815,23"/>
    <n v="0"/>
    <n v="21.752500000000001"/>
    <n v="0"/>
  </r>
  <r>
    <n v="359"/>
    <x v="340"/>
    <s v=""/>
    <x v="823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676"/>
    <n v="0.02"/>
    <n v="0.02"/>
    <n v="0"/>
    <n v="0"/>
    <n v="1"/>
    <n v="0"/>
    <n v="0"/>
    <x v="0"/>
    <x v="0"/>
    <m/>
    <m/>
    <m/>
    <n v="2.6543799999999999E-2"/>
    <m/>
    <m/>
    <m/>
    <m/>
    <m/>
    <m/>
    <m/>
    <m/>
    <m/>
    <m/>
    <m/>
    <m/>
    <m/>
    <m/>
    <s v="451232,9"/>
    <s v="6260815,23"/>
    <n v="2.6543799999999999E-2"/>
    <n v="0"/>
    <n v="0"/>
  </r>
  <r>
    <n v="359"/>
    <x v="340"/>
    <s v=""/>
    <x v="824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1232,9"/>
    <s v="6260815,23"/>
    <n v="0"/>
    <n v="0"/>
    <n v="0"/>
  </r>
  <r>
    <n v="360"/>
    <x v="341"/>
    <s v=""/>
    <x v="825"/>
    <n v="2017"/>
    <n v="25481984"/>
    <x v="141"/>
    <x v="339"/>
    <x v="339"/>
    <n v="8500"/>
    <s v="Grenaa"/>
    <n v="707"/>
    <n v="202"/>
    <x v="40"/>
    <n v="1"/>
    <s v="DC"/>
    <s v="Decentralt værk"/>
    <n v="353000"/>
    <n v="350030"/>
    <x v="475"/>
    <x v="8"/>
    <s v="kvt"/>
    <d v="1992-01-01T00:00:00"/>
    <d v="2018-02-20T00:00:00"/>
    <n v="83"/>
    <n v="17.5"/>
    <n v="42"/>
    <x v="677"/>
    <n v="667.79591000000005"/>
    <n v="667.79591000000005"/>
    <n v="185.65559999999999"/>
    <n v="152.29482479999999"/>
    <n v="0.33675718789319747"/>
    <n v="0.66324281210680258"/>
    <n v="0"/>
    <x v="2"/>
    <x v="0"/>
    <n v="0"/>
    <m/>
    <m/>
    <n v="2.96587508"/>
    <m/>
    <n v="0.178618"/>
    <m/>
    <m/>
    <m/>
    <n v="440.58455959999998"/>
    <m/>
    <n v="145.8503681775"/>
    <m/>
    <m/>
    <m/>
    <m/>
    <m/>
    <m/>
    <s v="617470,51"/>
    <s v="6254842,05"/>
    <n v="405.07458413199998"/>
    <n v="586.43492777749998"/>
    <n v="0"/>
  </r>
  <r>
    <n v="360"/>
    <x v="341"/>
    <s v=""/>
    <x v="826"/>
    <n v="2017"/>
    <n v="25481984"/>
    <x v="141"/>
    <x v="339"/>
    <x v="339"/>
    <n v="8500"/>
    <s v="Grenaa"/>
    <n v="707"/>
    <n v="202"/>
    <x v="40"/>
    <n v="1"/>
    <s v="DC"/>
    <s v="Decentralt værk"/>
    <n v="353000"/>
    <n v="350030"/>
    <x v="476"/>
    <x v="0"/>
    <s v="fvv"/>
    <d v="1992-01-01T00:00:00"/>
    <d v="2018-02-20T00:00:00"/>
    <n v="16"/>
    <n v="0"/>
    <n v="16"/>
    <x v="678"/>
    <n v="15.031319999999999"/>
    <n v="15.031319999999999"/>
    <n v="0"/>
    <n v="0"/>
    <n v="1"/>
    <n v="0"/>
    <n v="0"/>
    <x v="0"/>
    <x v="0"/>
    <m/>
    <n v="7.5804526499999998"/>
    <m/>
    <n v="9.1210236000000009"/>
    <m/>
    <n v="0"/>
    <m/>
    <m/>
    <m/>
    <m/>
    <m/>
    <m/>
    <m/>
    <m/>
    <m/>
    <m/>
    <m/>
    <m/>
    <s v="617470,51"/>
    <s v="6254842,05"/>
    <n v="16.701476249999999"/>
    <n v="0"/>
    <n v="0"/>
  </r>
  <r>
    <n v="360"/>
    <x v="342"/>
    <s v=""/>
    <x v="827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679"/>
    <n v="2015.2295999999999"/>
    <n v="2015.2295999999999"/>
    <n v="528.00047280000001"/>
    <n v="465.73053479999999"/>
    <n v="0.38046960179582801"/>
    <n v="0.61953039820417199"/>
    <n v="0"/>
    <x v="3"/>
    <x v="0"/>
    <n v="0"/>
    <m/>
    <m/>
    <m/>
    <m/>
    <n v="0"/>
    <m/>
    <m/>
    <n v="9.5292882580999994"/>
    <m/>
    <n v="2120.7279284199999"/>
    <n v="510.942570864"/>
    <m/>
    <m/>
    <m/>
    <m/>
    <m/>
    <m/>
    <s v="564547,99"/>
    <s v="6257549"/>
    <n v="7.1452977000000004"/>
    <n v="2641.1997875421002"/>
    <n v="0"/>
  </r>
  <r>
    <n v="360"/>
    <x v="342"/>
    <s v=""/>
    <x v="828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680"/>
    <n v="23.06052"/>
    <n v="23.06052"/>
    <n v="0"/>
    <n v="0"/>
    <n v="1"/>
    <n v="0"/>
    <n v="0"/>
    <x v="0"/>
    <x v="0"/>
    <m/>
    <m/>
    <n v="0"/>
    <n v="6.6760167899999994"/>
    <m/>
    <m/>
    <m/>
    <m/>
    <m/>
    <m/>
    <m/>
    <m/>
    <m/>
    <n v="18.087007399999997"/>
    <m/>
    <m/>
    <m/>
    <m/>
    <s v="564547,99"/>
    <s v="6257549"/>
    <n v="6.6760167899999994"/>
    <n v="18.087007399999997"/>
    <n v="0"/>
  </r>
  <r>
    <n v="360"/>
    <x v="342"/>
    <s v=""/>
    <x v="829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681"/>
    <n v="0"/>
    <n v="0"/>
    <n v="0"/>
    <n v="0"/>
    <n v="1"/>
    <n v="0"/>
    <n v="0"/>
    <x v="0"/>
    <x v="0"/>
    <m/>
    <m/>
    <m/>
    <n v="1.4348000000000002E-3"/>
    <m/>
    <m/>
    <m/>
    <m/>
    <m/>
    <m/>
    <m/>
    <m/>
    <m/>
    <m/>
    <m/>
    <m/>
    <m/>
    <m/>
    <s v="564547,99"/>
    <s v="6257549"/>
    <n v="1.4348000000000002E-3"/>
    <n v="0"/>
    <n v="0"/>
  </r>
  <r>
    <n v="360"/>
    <x v="343"/>
    <s v=""/>
    <x v="830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682"/>
    <n v="1.7063999999999999E-2"/>
    <n v="1.7063999999999999E-2"/>
    <n v="0"/>
    <n v="0"/>
    <n v="1"/>
    <n v="0"/>
    <n v="0"/>
    <x v="0"/>
    <x v="0"/>
    <m/>
    <m/>
    <m/>
    <n v="2.0445900000000003E-2"/>
    <m/>
    <n v="0"/>
    <m/>
    <m/>
    <m/>
    <m/>
    <m/>
    <m/>
    <m/>
    <m/>
    <m/>
    <m/>
    <m/>
    <m/>
    <s v="562816,99"/>
    <s v="6260601"/>
    <n v="2.0445900000000003E-2"/>
    <n v="0"/>
    <n v="0"/>
  </r>
  <r>
    <n v="360"/>
    <x v="343"/>
    <s v=""/>
    <x v="831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683"/>
    <n v="5.8500000000000003E-2"/>
    <n v="5.8500000000000003E-2"/>
    <n v="0"/>
    <n v="0"/>
    <n v="1"/>
    <n v="0"/>
    <n v="0"/>
    <x v="0"/>
    <x v="0"/>
    <m/>
    <m/>
    <m/>
    <n v="7.0305199999999998E-2"/>
    <m/>
    <n v="0"/>
    <m/>
    <m/>
    <m/>
    <m/>
    <m/>
    <m/>
    <m/>
    <m/>
    <m/>
    <m/>
    <m/>
    <m/>
    <s v="562816,99"/>
    <s v="6260601"/>
    <n v="7.0305199999999998E-2"/>
    <n v="0"/>
    <n v="0"/>
  </r>
  <r>
    <n v="360"/>
    <x v="343"/>
    <s v=""/>
    <x v="832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684"/>
    <n v="5.4684000000000003E-2"/>
    <n v="5.4684000000000003E-2"/>
    <n v="0"/>
    <n v="0"/>
    <n v="1"/>
    <n v="0"/>
    <n v="0"/>
    <x v="0"/>
    <x v="0"/>
    <m/>
    <m/>
    <m/>
    <n v="6.5642099999999995E-2"/>
    <m/>
    <n v="0"/>
    <m/>
    <m/>
    <m/>
    <m/>
    <m/>
    <m/>
    <m/>
    <m/>
    <m/>
    <m/>
    <m/>
    <m/>
    <s v="562816,99"/>
    <s v="6260601"/>
    <n v="6.5642099999999995E-2"/>
    <n v="0"/>
    <n v="0"/>
  </r>
  <r>
    <n v="360"/>
    <x v="343"/>
    <s v=""/>
    <x v="833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685"/>
    <n v="0.31075199999999997"/>
    <n v="0.31075199999999997"/>
    <n v="0"/>
    <n v="0"/>
    <n v="1"/>
    <n v="0"/>
    <n v="0"/>
    <x v="0"/>
    <x v="0"/>
    <m/>
    <m/>
    <m/>
    <n v="0.3726893"/>
    <m/>
    <n v="0"/>
    <m/>
    <m/>
    <m/>
    <m/>
    <m/>
    <m/>
    <m/>
    <m/>
    <m/>
    <m/>
    <m/>
    <m/>
    <s v="562816,99"/>
    <s v="6260601"/>
    <n v="0.3726893"/>
    <n v="0"/>
    <n v="0"/>
  </r>
  <r>
    <n v="360"/>
    <x v="344"/>
    <s v=""/>
    <x v="834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686"/>
    <n v="2.0448000000000001E-2"/>
    <n v="2.0448000000000001E-2"/>
    <n v="0"/>
    <n v="0"/>
    <n v="1"/>
    <n v="0"/>
    <n v="0"/>
    <x v="0"/>
    <x v="0"/>
    <m/>
    <m/>
    <m/>
    <n v="3.526021E-2"/>
    <m/>
    <m/>
    <m/>
    <m/>
    <m/>
    <m/>
    <m/>
    <m/>
    <m/>
    <m/>
    <m/>
    <m/>
    <m/>
    <m/>
    <s v="565882"/>
    <s v="6259087"/>
    <n v="3.526021E-2"/>
    <n v="0"/>
    <n v="0"/>
  </r>
  <r>
    <n v="360"/>
    <x v="344"/>
    <s v=""/>
    <x v="835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687"/>
    <n v="2.232E-3"/>
    <n v="2.232E-3"/>
    <n v="0"/>
    <n v="0"/>
    <n v="1"/>
    <n v="0"/>
    <n v="0"/>
    <x v="0"/>
    <x v="0"/>
    <m/>
    <m/>
    <m/>
    <n v="3.8380899999999997E-3"/>
    <m/>
    <m/>
    <m/>
    <m/>
    <m/>
    <m/>
    <m/>
    <m/>
    <m/>
    <m/>
    <m/>
    <m/>
    <m/>
    <m/>
    <s v="565882"/>
    <s v="6259087"/>
    <n v="3.8380899999999997E-3"/>
    <n v="0"/>
    <n v="0"/>
  </r>
  <r>
    <n v="360"/>
    <x v="344"/>
    <s v=""/>
    <x v="836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5"/>
    <s v=""/>
    <x v="837"/>
    <n v="2017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688"/>
    <n v="5.6268000000000002"/>
    <n v="5.6268000000000002"/>
    <n v="0"/>
    <n v="0"/>
    <n v="1"/>
    <n v="0"/>
    <n v="0"/>
    <x v="0"/>
    <x v="0"/>
    <m/>
    <m/>
    <m/>
    <n v="0"/>
    <m/>
    <n v="0"/>
    <n v="5.8859855999999997"/>
    <m/>
    <m/>
    <m/>
    <m/>
    <m/>
    <m/>
    <m/>
    <m/>
    <m/>
    <m/>
    <m/>
    <s v="564661,99"/>
    <s v="6254345,99"/>
    <n v="5.8859855999999997"/>
    <n v="0"/>
    <n v="0"/>
  </r>
  <r>
    <n v="360"/>
    <x v="345"/>
    <s v=""/>
    <x v="838"/>
    <n v="2017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689"/>
    <n v="0.91835999999999995"/>
    <n v="0.91835999999999995"/>
    <n v="0"/>
    <n v="0"/>
    <n v="1"/>
    <n v="0"/>
    <n v="0"/>
    <x v="0"/>
    <x v="0"/>
    <m/>
    <m/>
    <m/>
    <n v="0"/>
    <m/>
    <n v="0"/>
    <n v="0.96065639999999997"/>
    <m/>
    <m/>
    <m/>
    <m/>
    <m/>
    <m/>
    <m/>
    <m/>
    <m/>
    <m/>
    <m/>
    <s v="564661,99"/>
    <s v="6254345,99"/>
    <n v="0.96065639999999997"/>
    <n v="0"/>
    <n v="0"/>
  </r>
  <r>
    <n v="366"/>
    <x v="346"/>
    <s v=""/>
    <x v="839"/>
    <n v="2017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690"/>
    <n v="0.30959999999999999"/>
    <n v="0.30959999999999999"/>
    <n v="0"/>
    <n v="0"/>
    <n v="1"/>
    <n v="0"/>
    <n v="0"/>
    <x v="0"/>
    <x v="0"/>
    <m/>
    <m/>
    <m/>
    <m/>
    <m/>
    <m/>
    <n v="0.300564"/>
    <m/>
    <m/>
    <m/>
    <m/>
    <m/>
    <m/>
    <m/>
    <m/>
    <m/>
    <m/>
    <m/>
    <s v="485361,17"/>
    <s v="6131374,59"/>
    <n v="0.300564"/>
    <n v="0"/>
    <n v="0"/>
  </r>
  <r>
    <n v="366"/>
    <x v="346"/>
    <s v=""/>
    <x v="840"/>
    <n v="2017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5361,17"/>
    <s v="6131374,59"/>
    <n v="0"/>
    <n v="0"/>
    <n v="0"/>
  </r>
  <r>
    <n v="366"/>
    <x v="347"/>
    <s v=""/>
    <x v="841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691"/>
    <n v="0.51444000000000001"/>
    <n v="0.51444000000000001"/>
    <n v="0"/>
    <n v="0"/>
    <n v="1"/>
    <n v="0"/>
    <n v="0"/>
    <x v="0"/>
    <x v="0"/>
    <m/>
    <m/>
    <m/>
    <n v="0"/>
    <m/>
    <m/>
    <n v="0.63130319999999995"/>
    <m/>
    <m/>
    <m/>
    <m/>
    <m/>
    <m/>
    <m/>
    <m/>
    <m/>
    <m/>
    <m/>
    <s v="486697,7"/>
    <s v="6132889,94"/>
    <n v="0.63130319999999995"/>
    <n v="0"/>
    <n v="0"/>
  </r>
  <r>
    <n v="366"/>
    <x v="347"/>
    <s v=""/>
    <x v="842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692"/>
    <n v="18.669599999999999"/>
    <n v="18.66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8.648864"/>
    <s v="486697,7"/>
    <s v="6132889,94"/>
    <n v="0"/>
    <n v="0"/>
    <n v="18.648864"/>
  </r>
  <r>
    <n v="366"/>
    <x v="347"/>
    <s v=""/>
    <x v="843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693"/>
    <n v="6.0696000000000003"/>
    <n v="6.0696000000000003"/>
    <n v="0"/>
    <n v="0"/>
    <n v="1"/>
    <n v="0"/>
    <n v="0"/>
    <x v="0"/>
    <x v="0"/>
    <m/>
    <m/>
    <m/>
    <m/>
    <m/>
    <m/>
    <m/>
    <m/>
    <n v="7.4117499999999996"/>
    <m/>
    <m/>
    <m/>
    <m/>
    <m/>
    <m/>
    <m/>
    <m/>
    <m/>
    <s v="486697,7"/>
    <s v="6132889,94"/>
    <n v="0"/>
    <n v="7.4117499999999996"/>
    <n v="0"/>
  </r>
  <r>
    <n v="366"/>
    <x v="347"/>
    <s v=""/>
    <x v="844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694"/>
    <n v="32.997599999999998"/>
    <n v="32.997599999999998"/>
    <n v="0"/>
    <n v="0"/>
    <n v="1"/>
    <n v="0"/>
    <n v="0"/>
    <x v="0"/>
    <x v="0"/>
    <m/>
    <m/>
    <m/>
    <m/>
    <m/>
    <m/>
    <n v="34.431606000000002"/>
    <m/>
    <m/>
    <m/>
    <m/>
    <m/>
    <m/>
    <m/>
    <m/>
    <m/>
    <m/>
    <m/>
    <s v="486697,7"/>
    <s v="6132889,94"/>
    <n v="34.431606000000002"/>
    <n v="0"/>
    <n v="0"/>
  </r>
  <r>
    <n v="366"/>
    <x v="347"/>
    <s v=""/>
    <x v="845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695"/>
    <n v="3.6467999999999998"/>
    <n v="3.6467999999999998"/>
    <n v="3.06"/>
    <n v="3.06"/>
    <n v="0.25555252827980102"/>
    <n v="0.74444747172019898"/>
    <n v="0"/>
    <x v="0"/>
    <x v="0"/>
    <m/>
    <m/>
    <m/>
    <m/>
    <m/>
    <m/>
    <n v="7.1351279999999999"/>
    <m/>
    <m/>
    <m/>
    <m/>
    <m/>
    <m/>
    <m/>
    <m/>
    <m/>
    <m/>
    <m/>
    <s v="486697,7"/>
    <s v="6132889,94"/>
    <n v="7.1351279999999999"/>
    <n v="0"/>
    <n v="0"/>
  </r>
  <r>
    <n v="366"/>
    <x v="347"/>
    <s v=""/>
    <x v="846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696"/>
    <n v="3.7656000000000001"/>
    <n v="3.7656000000000001"/>
    <n v="3.2075999999999998"/>
    <n v="3.2075999999999998"/>
    <n v="0.25212486303063725"/>
    <n v="0.74787513696936281"/>
    <n v="0"/>
    <x v="0"/>
    <x v="0"/>
    <m/>
    <m/>
    <m/>
    <m/>
    <m/>
    <m/>
    <n v="7.4677284000000004"/>
    <m/>
    <m/>
    <m/>
    <m/>
    <m/>
    <m/>
    <m/>
    <m/>
    <m/>
    <m/>
    <m/>
    <s v="486697,7"/>
    <s v="6132889,94"/>
    <n v="7.4677284000000004"/>
    <n v="0"/>
    <n v="0"/>
  </r>
  <r>
    <n v="366"/>
    <x v="347"/>
    <s v=""/>
    <x v="847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697"/>
    <n v="3.6972"/>
    <n v="3.6972"/>
    <n v="3.1787999999999998"/>
    <n v="3.1787999999999998"/>
    <n v="0.25004187653628457"/>
    <n v="0.74995812346371538"/>
    <n v="0"/>
    <x v="0"/>
    <x v="0"/>
    <m/>
    <m/>
    <m/>
    <m/>
    <m/>
    <m/>
    <n v="7.3931616"/>
    <m/>
    <m/>
    <m/>
    <m/>
    <m/>
    <m/>
    <m/>
    <m/>
    <m/>
    <m/>
    <m/>
    <s v="486697,7"/>
    <s v="6132889,94"/>
    <n v="7.3931616"/>
    <n v="0"/>
    <n v="0"/>
  </r>
  <r>
    <n v="366"/>
    <x v="347"/>
    <s v=""/>
    <x v="848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698"/>
    <n v="43.340400000000002"/>
    <n v="43.340400000000002"/>
    <n v="28.803599999999999"/>
    <n v="28.803599999999999"/>
    <n v="0.27970392228120189"/>
    <n v="0.72029607771879811"/>
    <n v="0"/>
    <x v="0"/>
    <x v="0"/>
    <m/>
    <m/>
    <m/>
    <m/>
    <m/>
    <m/>
    <n v="1.56816E-2"/>
    <m/>
    <n v="77.459813999999994"/>
    <m/>
    <m/>
    <m/>
    <m/>
    <m/>
    <m/>
    <m/>
    <m/>
    <m/>
    <s v="486697,7"/>
    <s v="6132889,94"/>
    <n v="1.56816E-2"/>
    <n v="77.459813999999994"/>
    <n v="0"/>
  </r>
  <r>
    <n v="366"/>
    <x v="347"/>
    <s v=""/>
    <x v="849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699"/>
    <n v="37.720799999999997"/>
    <n v="37.720799999999997"/>
    <n v="25.776"/>
    <n v="25.776"/>
    <n v="0.26414837041026662"/>
    <n v="0.73585162958973338"/>
    <n v="0"/>
    <x v="0"/>
    <x v="0"/>
    <m/>
    <m/>
    <m/>
    <m/>
    <m/>
    <m/>
    <n v="1.25532E-2"/>
    <m/>
    <n v="71.388227999999998"/>
    <m/>
    <m/>
    <m/>
    <m/>
    <m/>
    <m/>
    <m/>
    <m/>
    <m/>
    <s v="486697,7"/>
    <s v="6132889,94"/>
    <n v="1.25532E-2"/>
    <n v="71.388227999999998"/>
    <n v="0"/>
  </r>
  <r>
    <n v="366"/>
    <x v="347"/>
    <s v=""/>
    <x v="850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700"/>
    <n v="115.9164"/>
    <n v="115.9164"/>
    <n v="0"/>
    <n v="0"/>
    <n v="1"/>
    <n v="0"/>
    <n v="0"/>
    <x v="0"/>
    <x v="0"/>
    <m/>
    <m/>
    <m/>
    <m/>
    <m/>
    <m/>
    <m/>
    <m/>
    <m/>
    <m/>
    <n v="116.73380999999999"/>
    <m/>
    <m/>
    <m/>
    <m/>
    <m/>
    <m/>
    <m/>
    <s v="486697,7"/>
    <s v="6132889,94"/>
    <n v="0"/>
    <n v="116.73380999999999"/>
    <n v="0"/>
  </r>
  <r>
    <n v="368"/>
    <x v="348"/>
    <s v=""/>
    <x v="851"/>
    <n v="2017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701"/>
    <n v="1.6938"/>
    <n v="1.6938"/>
    <n v="1.4097599999999999"/>
    <n v="1.4097599999999999"/>
    <n v="0.24353607128955584"/>
    <n v="0.75646392871044421"/>
    <n v="0"/>
    <x v="0"/>
    <x v="0"/>
    <m/>
    <m/>
    <m/>
    <m/>
    <m/>
    <m/>
    <n v="3.4775136000000004"/>
    <m/>
    <m/>
    <m/>
    <m/>
    <m/>
    <m/>
    <m/>
    <m/>
    <m/>
    <m/>
    <m/>
    <s v="594413,82"/>
    <s v="6122246,11"/>
    <n v="3.4775136000000004"/>
    <n v="0"/>
    <n v="0"/>
  </r>
  <r>
    <n v="368"/>
    <x v="348"/>
    <s v=""/>
    <x v="852"/>
    <n v="2017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702"/>
    <n v="8.9215199999999992"/>
    <n v="8.9215199999999992"/>
    <n v="0"/>
    <n v="0"/>
    <n v="1"/>
    <n v="0"/>
    <n v="0"/>
    <x v="0"/>
    <x v="0"/>
    <m/>
    <m/>
    <m/>
    <m/>
    <m/>
    <m/>
    <n v="9.4148604000000002"/>
    <m/>
    <m/>
    <m/>
    <m/>
    <m/>
    <m/>
    <m/>
    <m/>
    <m/>
    <m/>
    <m/>
    <s v="594413,82"/>
    <s v="6122246,11"/>
    <n v="9.4148604000000002"/>
    <n v="0"/>
    <n v="0"/>
  </r>
  <r>
    <n v="368"/>
    <x v="349"/>
    <s v=""/>
    <x v="853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703"/>
    <n v="5.4359999999999999E-2"/>
    <n v="5.4359999999999999E-2"/>
    <n v="0.16452"/>
    <n v="0.16452"/>
    <n v="6.5550883547770097E-2"/>
    <n v="0.93444911645222994"/>
    <n v="0"/>
    <x v="0"/>
    <x v="0"/>
    <m/>
    <m/>
    <m/>
    <m/>
    <m/>
    <m/>
    <n v="0.41463971999999999"/>
    <m/>
    <m/>
    <m/>
    <m/>
    <m/>
    <m/>
    <m/>
    <m/>
    <m/>
    <m/>
    <m/>
    <s v="594011,8"/>
    <s v="6123421,35"/>
    <n v="0.41463971999999999"/>
    <n v="0"/>
    <n v="0"/>
  </r>
  <r>
    <n v="368"/>
    <x v="349"/>
    <s v=""/>
    <x v="854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704"/>
    <n v="84.110219999999998"/>
    <n v="84.110219999999998"/>
    <n v="0"/>
    <n v="0"/>
    <n v="1"/>
    <n v="0"/>
    <n v="0"/>
    <x v="0"/>
    <x v="0"/>
    <m/>
    <m/>
    <m/>
    <m/>
    <m/>
    <m/>
    <m/>
    <m/>
    <m/>
    <m/>
    <m/>
    <m/>
    <n v="84.400750000000002"/>
    <m/>
    <m/>
    <m/>
    <m/>
    <m/>
    <s v="594011,8"/>
    <s v="6123421,35"/>
    <n v="0"/>
    <n v="84.400750000000002"/>
    <n v="0"/>
  </r>
  <r>
    <n v="368"/>
    <x v="349"/>
    <s v=""/>
    <x v="855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705"/>
    <n v="90.445031999999998"/>
    <n v="90.445031999999998"/>
    <n v="0"/>
    <n v="0"/>
    <n v="1"/>
    <n v="0"/>
    <n v="0"/>
    <x v="0"/>
    <x v="0"/>
    <m/>
    <m/>
    <m/>
    <m/>
    <m/>
    <m/>
    <m/>
    <m/>
    <m/>
    <m/>
    <m/>
    <m/>
    <n v="99.461774999999989"/>
    <m/>
    <m/>
    <m/>
    <m/>
    <m/>
    <s v="594011,8"/>
    <s v="6123421,35"/>
    <n v="0"/>
    <n v="99.461774999999989"/>
    <n v="0"/>
  </r>
  <r>
    <n v="368"/>
    <x v="349"/>
    <s v=""/>
    <x v="856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706"/>
    <n v="0.15587999999999999"/>
    <n v="0.15587999999999999"/>
    <n v="0.13320000000000001"/>
    <n v="0.13320000000000001"/>
    <n v="0.23217083483913725"/>
    <n v="0.76782916516086275"/>
    <n v="0"/>
    <x v="0"/>
    <x v="0"/>
    <m/>
    <m/>
    <m/>
    <m/>
    <m/>
    <m/>
    <n v="0.33570107999999999"/>
    <m/>
    <m/>
    <m/>
    <m/>
    <m/>
    <m/>
    <m/>
    <m/>
    <m/>
    <m/>
    <m/>
    <s v="594011,8"/>
    <s v="6123421,35"/>
    <n v="0.33570107999999999"/>
    <n v="0"/>
    <n v="0"/>
  </r>
  <r>
    <n v="368"/>
    <x v="349"/>
    <s v=""/>
    <x v="858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707"/>
    <n v="51.495156000000001"/>
    <n v="51.495156000000001"/>
    <n v="0"/>
    <n v="0"/>
    <n v="1"/>
    <n v="0"/>
    <n v="0"/>
    <x v="0"/>
    <x v="0"/>
    <m/>
    <m/>
    <m/>
    <m/>
    <m/>
    <m/>
    <m/>
    <m/>
    <m/>
    <m/>
    <m/>
    <m/>
    <n v="53.093249999999998"/>
    <m/>
    <m/>
    <m/>
    <m/>
    <m/>
    <s v="594011,8"/>
    <s v="6123421,35"/>
    <n v="0"/>
    <n v="53.093249999999998"/>
    <n v="0"/>
  </r>
  <r>
    <n v="369"/>
    <x v="350"/>
    <s v=""/>
    <x v="859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708"/>
    <n v="0.40679999999999999"/>
    <n v="0.40679999999999999"/>
    <n v="0.18323999999999999"/>
    <n v="0.18323999999999999"/>
    <n v="0.27860510069232136"/>
    <n v="0.72139489930767864"/>
    <n v="0"/>
    <x v="0"/>
    <x v="0"/>
    <m/>
    <m/>
    <m/>
    <m/>
    <m/>
    <m/>
    <n v="0.73006559999999998"/>
    <m/>
    <m/>
    <m/>
    <m/>
    <m/>
    <m/>
    <m/>
    <m/>
    <m/>
    <m/>
    <m/>
    <s v="453300,75"/>
    <s v="6216025,82"/>
    <n v="0.73006559999999998"/>
    <n v="0"/>
    <n v="0"/>
  </r>
  <r>
    <n v="369"/>
    <x v="350"/>
    <s v=""/>
    <x v="860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709"/>
    <n v="22.845600000000001"/>
    <n v="22.845600000000001"/>
    <n v="0"/>
    <n v="0"/>
    <n v="1"/>
    <n v="0"/>
    <n v="0"/>
    <x v="0"/>
    <x v="0"/>
    <m/>
    <m/>
    <m/>
    <m/>
    <m/>
    <m/>
    <n v="21.7577052"/>
    <m/>
    <m/>
    <m/>
    <m/>
    <m/>
    <m/>
    <m/>
    <m/>
    <m/>
    <m/>
    <m/>
    <s v="453300,75"/>
    <s v="6216025,82"/>
    <n v="21.7577052"/>
    <n v="0"/>
    <n v="0"/>
  </r>
  <r>
    <n v="369"/>
    <x v="350"/>
    <s v=""/>
    <x v="861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710"/>
    <n v="142.4736"/>
    <n v="142.4736"/>
    <n v="0"/>
    <n v="0"/>
    <n v="1"/>
    <n v="0"/>
    <n v="0"/>
    <x v="0"/>
    <x v="0"/>
    <m/>
    <m/>
    <m/>
    <m/>
    <m/>
    <m/>
    <n v="135.91432800000001"/>
    <m/>
    <m/>
    <m/>
    <m/>
    <m/>
    <m/>
    <m/>
    <m/>
    <m/>
    <m/>
    <m/>
    <s v="453300,75"/>
    <s v="6216025,82"/>
    <n v="135.91432800000001"/>
    <n v="0"/>
    <n v="0"/>
  </r>
  <r>
    <n v="369"/>
    <x v="351"/>
    <s v=""/>
    <x v="862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711"/>
    <n v="7.9200000000000007E-2"/>
    <n v="7.9200000000000007E-2"/>
    <n v="0"/>
    <n v="0"/>
    <n v="1"/>
    <n v="0"/>
    <n v="0"/>
    <x v="0"/>
    <x v="0"/>
    <m/>
    <m/>
    <m/>
    <n v="0"/>
    <m/>
    <m/>
    <n v="8.3358000000000002E-2"/>
    <m/>
    <m/>
    <m/>
    <m/>
    <m/>
    <m/>
    <m/>
    <m/>
    <m/>
    <m/>
    <m/>
    <s v="455014,53"/>
    <s v="6216347,7"/>
    <n v="8.3358000000000002E-2"/>
    <n v="0"/>
    <n v="0"/>
  </r>
  <r>
    <n v="369"/>
    <x v="351"/>
    <s v=""/>
    <x v="863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712"/>
    <n v="58.572000000000003"/>
    <n v="58.572000000000003"/>
    <n v="50.187600000000003"/>
    <n v="50.187600000000003"/>
    <n v="0.25877559413095047"/>
    <n v="0.74122440586904959"/>
    <n v="0"/>
    <x v="0"/>
    <x v="0"/>
    <m/>
    <m/>
    <m/>
    <m/>
    <m/>
    <m/>
    <n v="113.17141439999999"/>
    <m/>
    <m/>
    <m/>
    <m/>
    <m/>
    <m/>
    <m/>
    <m/>
    <m/>
    <m/>
    <m/>
    <s v="455014,53"/>
    <s v="6216347,7"/>
    <n v="113.17141439999999"/>
    <n v="0"/>
    <n v="0"/>
  </r>
  <r>
    <n v="369"/>
    <x v="351"/>
    <s v=""/>
    <x v="864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455014,53"/>
    <s v="6216347,7"/>
    <n v="3.5870000000000005E-4"/>
    <n v="0"/>
    <n v="0"/>
  </r>
  <r>
    <n v="369"/>
    <x v="351"/>
    <s v=""/>
    <x v="865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714"/>
    <n v="107.2764"/>
    <n v="107.2764"/>
    <n v="0"/>
    <n v="0"/>
    <n v="1"/>
    <n v="0"/>
    <n v="0"/>
    <x v="0"/>
    <x v="0"/>
    <m/>
    <m/>
    <m/>
    <n v="0"/>
    <m/>
    <m/>
    <n v="102.7203804"/>
    <m/>
    <m/>
    <m/>
    <m/>
    <m/>
    <m/>
    <m/>
    <m/>
    <m/>
    <m/>
    <m/>
    <s v="455014,53"/>
    <s v="6216347,7"/>
    <n v="102.7203804"/>
    <n v="0"/>
    <n v="0"/>
  </r>
  <r>
    <n v="369"/>
    <x v="351"/>
    <s v=""/>
    <x v="866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715"/>
    <n v="21.744"/>
    <n v="21.744"/>
    <n v="0"/>
    <n v="0"/>
    <n v="1"/>
    <n v="0"/>
    <n v="0"/>
    <x v="0"/>
    <x v="0"/>
    <m/>
    <m/>
    <m/>
    <m/>
    <m/>
    <m/>
    <m/>
    <m/>
    <m/>
    <m/>
    <m/>
    <m/>
    <m/>
    <m/>
    <m/>
    <n v="21.744"/>
    <m/>
    <m/>
    <s v="455014,53"/>
    <s v="6216347,7"/>
    <n v="0"/>
    <n v="21.744"/>
    <n v="0"/>
  </r>
  <r>
    <n v="369"/>
    <x v="351"/>
    <s v=""/>
    <x v="867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716"/>
    <n v="27.842400000000001"/>
    <n v="27.842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8.3536"/>
    <s v="455014,53"/>
    <s v="6216347,7"/>
    <n v="0"/>
    <n v="0"/>
    <n v="28.3536"/>
  </r>
  <r>
    <n v="369"/>
    <x v="351"/>
    <s v=""/>
    <x v="868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717"/>
    <n v="21.1068"/>
    <n v="21.1068"/>
    <n v="0"/>
    <n v="0"/>
    <n v="1"/>
    <n v="0"/>
    <n v="0"/>
    <x v="0"/>
    <x v="0"/>
    <m/>
    <m/>
    <m/>
    <m/>
    <m/>
    <m/>
    <m/>
    <m/>
    <m/>
    <m/>
    <m/>
    <m/>
    <m/>
    <m/>
    <m/>
    <n v="21.1068"/>
    <m/>
    <m/>
    <s v="455014,53"/>
    <s v="6216347,7"/>
    <n v="0"/>
    <n v="21.1068"/>
    <n v="0"/>
  </r>
  <r>
    <n v="369"/>
    <x v="352"/>
    <s v=""/>
    <x v="869"/>
    <n v="2017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718"/>
    <n v="6.8975999999999997"/>
    <n v="6.8975999999999997"/>
    <n v="4.2587999999999999"/>
    <n v="4.2587999999999999"/>
    <n v="0.30167935892821318"/>
    <n v="0.69832064107178682"/>
    <n v="0"/>
    <x v="0"/>
    <x v="0"/>
    <m/>
    <m/>
    <m/>
    <m/>
    <m/>
    <m/>
    <n v="11.432005199999999"/>
    <m/>
    <m/>
    <m/>
    <m/>
    <m/>
    <m/>
    <m/>
    <m/>
    <m/>
    <m/>
    <m/>
    <s v="449219,01"/>
    <s v="6220973,75"/>
    <n v="11.432005199999999"/>
    <n v="0"/>
    <n v="0"/>
  </r>
  <r>
    <n v="369"/>
    <x v="352"/>
    <s v=""/>
    <x v="870"/>
    <n v="2017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719"/>
    <n v="13.8636"/>
    <n v="13.8636"/>
    <n v="0"/>
    <n v="0"/>
    <n v="1"/>
    <n v="0"/>
    <n v="0"/>
    <x v="0"/>
    <x v="0"/>
    <m/>
    <m/>
    <m/>
    <m/>
    <m/>
    <m/>
    <n v="13.3770384"/>
    <m/>
    <m/>
    <m/>
    <m/>
    <m/>
    <m/>
    <m/>
    <m/>
    <m/>
    <m/>
    <m/>
    <s v="449219,01"/>
    <s v="6220973,75"/>
    <n v="13.3770384"/>
    <n v="0"/>
    <n v="0"/>
  </r>
  <r>
    <n v="369"/>
    <x v="353"/>
    <s v=""/>
    <x v="871"/>
    <n v="2017"/>
    <n v="37560219"/>
    <x v="144"/>
    <x v="351"/>
    <x v="349"/>
    <n v="6950"/>
    <s v="Ringkøbing"/>
    <n v="760"/>
    <n v="180"/>
    <x v="131"/>
    <m/>
    <s v="FJ"/>
    <s v="Fjernvarmeværk"/>
    <m/>
    <m/>
    <x v="12"/>
    <x v="10"/>
    <s v="kvt"/>
    <d v="2017-10-01T00:00:00"/>
    <m/>
    <n v="2.1"/>
    <n v="0.2"/>
    <n v="4.3"/>
    <x v="720"/>
    <n v="0.88600000000000001"/>
    <n v="0.88600000000000001"/>
    <n v="0"/>
    <n v="0"/>
    <n v="1"/>
    <n v="0"/>
    <n v="0"/>
    <x v="0"/>
    <x v="0"/>
    <m/>
    <m/>
    <m/>
    <m/>
    <m/>
    <m/>
    <n v="0.47436840000000002"/>
    <m/>
    <m/>
    <m/>
    <m/>
    <m/>
    <m/>
    <m/>
    <m/>
    <m/>
    <m/>
    <n v="0"/>
    <s v="455014,53"/>
    <s v="6216347,7"/>
    <n v="0.47436840000000002"/>
    <n v="0"/>
    <n v="0"/>
  </r>
  <r>
    <n v="374"/>
    <x v="354"/>
    <s v=""/>
    <x v="872"/>
    <n v="2017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721"/>
    <n v="56.673609999999996"/>
    <n v="56.673609999999996"/>
    <n v="0"/>
    <n v="0"/>
    <n v="1"/>
    <n v="0"/>
    <n v="0"/>
    <x v="0"/>
    <x v="0"/>
    <m/>
    <m/>
    <m/>
    <m/>
    <m/>
    <m/>
    <m/>
    <m/>
    <m/>
    <m/>
    <n v="56.673610000000004"/>
    <m/>
    <m/>
    <m/>
    <m/>
    <m/>
    <m/>
    <m/>
    <s v="498914"/>
    <s v="6285112"/>
    <n v="0"/>
    <n v="56.673610000000004"/>
    <n v="0"/>
  </r>
  <r>
    <n v="374"/>
    <x v="354"/>
    <s v=""/>
    <x v="873"/>
    <n v="2017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722"/>
    <n v="0.56499999999999995"/>
    <n v="0.56499999999999995"/>
    <n v="0"/>
    <n v="0"/>
    <n v="1"/>
    <n v="0"/>
    <n v="0"/>
    <x v="0"/>
    <x v="0"/>
    <m/>
    <m/>
    <m/>
    <n v="0.56499999999999995"/>
    <m/>
    <m/>
    <m/>
    <m/>
    <m/>
    <m/>
    <m/>
    <m/>
    <m/>
    <m/>
    <m/>
    <m/>
    <m/>
    <m/>
    <s v="498914"/>
    <s v="6285112"/>
    <n v="0.56499999999999995"/>
    <n v="0"/>
    <n v="0"/>
  </r>
  <r>
    <n v="376"/>
    <x v="355"/>
    <s v=""/>
    <x v="874"/>
    <n v="2017"/>
    <n v="40744517"/>
    <x v="146"/>
    <x v="353"/>
    <x v="352"/>
    <n v="5900"/>
    <s v="Rudkøbing"/>
    <n v="482"/>
    <n v="85"/>
    <x v="134"/>
    <m/>
    <s v="DC"/>
    <s v="Decentralt værk"/>
    <n v="353000"/>
    <n v="350030"/>
    <x v="501"/>
    <x v="8"/>
    <s v="kvt"/>
    <d v="1990-01-01T00:00:00"/>
    <d v="2018-02-28T00:00:00"/>
    <n v="13.4"/>
    <n v="2.2999999999999998"/>
    <n v="8"/>
    <x v="723"/>
    <n v="161.34479999999999"/>
    <n v="161.34479999999999"/>
    <n v="27.565200000000001"/>
    <n v="25.3764"/>
    <n v="0.3561396615736428"/>
    <n v="0.64386033842635726"/>
    <n v="0"/>
    <x v="0"/>
    <x v="0"/>
    <m/>
    <m/>
    <m/>
    <n v="0"/>
    <m/>
    <m/>
    <m/>
    <m/>
    <m/>
    <n v="226.51900000000001"/>
    <m/>
    <m/>
    <m/>
    <m/>
    <m/>
    <m/>
    <m/>
    <m/>
    <s v="611229,64"/>
    <s v="6088997,89"/>
    <n v="0"/>
    <n v="226.51900000000001"/>
    <n v="0"/>
  </r>
  <r>
    <n v="376"/>
    <x v="355"/>
    <s v=""/>
    <x v="875"/>
    <n v="2017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724"/>
    <n v="75.985200000000006"/>
    <n v="75.985200000000006"/>
    <n v="0"/>
    <n v="0"/>
    <n v="1"/>
    <n v="0"/>
    <n v="0"/>
    <x v="0"/>
    <x v="0"/>
    <m/>
    <m/>
    <m/>
    <m/>
    <m/>
    <m/>
    <m/>
    <m/>
    <m/>
    <m/>
    <n v="63.816600000000001"/>
    <m/>
    <m/>
    <m/>
    <m/>
    <m/>
    <m/>
    <m/>
    <s v="611229,64"/>
    <s v="6088997,89"/>
    <n v="0"/>
    <n v="63.816600000000001"/>
    <n v="0"/>
  </r>
  <r>
    <n v="376"/>
    <x v="356"/>
    <s v=""/>
    <x v="876"/>
    <n v="2017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725"/>
    <n v="1.3031999999999999"/>
    <n v="1.3031999999999999"/>
    <n v="0"/>
    <n v="0"/>
    <n v="1"/>
    <n v="0"/>
    <n v="0"/>
    <x v="0"/>
    <x v="0"/>
    <m/>
    <m/>
    <m/>
    <n v="1.4518"/>
    <m/>
    <m/>
    <m/>
    <m/>
    <m/>
    <m/>
    <m/>
    <m/>
    <m/>
    <n v="0"/>
    <m/>
    <m/>
    <m/>
    <m/>
    <s v="609951,47"/>
    <s v="6089382,27"/>
    <n v="1.4518"/>
    <n v="0"/>
    <n v="0"/>
  </r>
  <r>
    <n v="376"/>
    <x v="357"/>
    <s v=""/>
    <x v="877"/>
    <n v="2017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7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726"/>
    <n v="5.3800000000000002E-3"/>
    <n v="5.3800000000000002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573172"/>
    <s v="6219844"/>
    <n v="5.3804999999999999E-3"/>
    <n v="0"/>
    <n v="0"/>
  </r>
  <r>
    <n v="378"/>
    <x v="359"/>
    <s v=""/>
    <x v="879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727"/>
    <n v="1.3824000000000001"/>
    <n v="1.3572"/>
    <n v="0"/>
    <n v="0"/>
    <n v="1"/>
    <n v="0"/>
    <n v="0"/>
    <x v="0"/>
    <x v="0"/>
    <m/>
    <m/>
    <m/>
    <m/>
    <m/>
    <m/>
    <m/>
    <m/>
    <m/>
    <m/>
    <m/>
    <m/>
    <n v="1.5925"/>
    <m/>
    <m/>
    <m/>
    <m/>
    <m/>
    <s v="548523"/>
    <s v="6216490"/>
    <n v="0"/>
    <n v="1.5925"/>
    <n v="0"/>
  </r>
  <r>
    <n v="378"/>
    <x v="359"/>
    <s v=""/>
    <x v="880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728"/>
    <n v="3.2724000000000002"/>
    <n v="3.2724000000000002"/>
    <n v="0"/>
    <n v="0"/>
    <n v="1"/>
    <n v="0"/>
    <n v="0"/>
    <x v="0"/>
    <x v="0"/>
    <m/>
    <m/>
    <m/>
    <m/>
    <m/>
    <m/>
    <m/>
    <m/>
    <m/>
    <m/>
    <m/>
    <m/>
    <m/>
    <m/>
    <m/>
    <n v="3.2724000000000002"/>
    <m/>
    <m/>
    <s v="548523"/>
    <s v="6216490"/>
    <n v="0"/>
    <n v="3.2724000000000002"/>
    <n v="0"/>
  </r>
  <r>
    <n v="378"/>
    <x v="359"/>
    <s v=""/>
    <x v="882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7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7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729"/>
    <n v="63.305999999999997"/>
    <n v="61.073999999999998"/>
    <n v="0"/>
    <n v="0"/>
    <n v="1"/>
    <n v="0"/>
    <n v="0"/>
    <x v="0"/>
    <x v="0"/>
    <m/>
    <m/>
    <m/>
    <m/>
    <m/>
    <m/>
    <m/>
    <m/>
    <m/>
    <m/>
    <n v="61.27"/>
    <m/>
    <m/>
    <m/>
    <m/>
    <m/>
    <m/>
    <m/>
    <s v="548949,77"/>
    <s v="6215641,81"/>
    <n v="0"/>
    <n v="61.27"/>
    <n v="0"/>
  </r>
  <r>
    <n v="378"/>
    <x v="361"/>
    <s v=""/>
    <x v="885"/>
    <n v="2017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730"/>
    <n v="149.9796"/>
    <n v="149.9796"/>
    <n v="0"/>
    <n v="0"/>
    <n v="1"/>
    <n v="0"/>
    <n v="0"/>
    <x v="0"/>
    <x v="0"/>
    <m/>
    <m/>
    <m/>
    <m/>
    <m/>
    <m/>
    <m/>
    <m/>
    <m/>
    <m/>
    <n v="142.93799999999999"/>
    <m/>
    <m/>
    <m/>
    <m/>
    <m/>
    <m/>
    <m/>
    <s v="548949,77"/>
    <s v="6215641,81"/>
    <n v="0"/>
    <n v="142.93799999999999"/>
    <n v="0"/>
  </r>
  <r>
    <n v="379"/>
    <x v="362"/>
    <s v=""/>
    <x v="886"/>
    <n v="2017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731"/>
    <n v="69.411600000000007"/>
    <n v="69.411600000000007"/>
    <n v="0"/>
    <n v="0"/>
    <n v="1"/>
    <n v="0"/>
    <n v="0"/>
    <x v="0"/>
    <x v="0"/>
    <m/>
    <m/>
    <m/>
    <m/>
    <m/>
    <m/>
    <m/>
    <m/>
    <m/>
    <n v="78.531999999999996"/>
    <m/>
    <m/>
    <m/>
    <m/>
    <m/>
    <m/>
    <m/>
    <m/>
    <s v="593130,42"/>
    <s v="6250617,08"/>
    <n v="0"/>
    <n v="78.531999999999996"/>
    <n v="0"/>
  </r>
  <r>
    <n v="379"/>
    <x v="362"/>
    <s v=""/>
    <x v="887"/>
    <n v="2017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732"/>
    <n v="100.6704"/>
    <n v="97.383600000000001"/>
    <n v="0"/>
    <n v="0"/>
    <n v="1"/>
    <n v="0"/>
    <n v="0"/>
    <x v="0"/>
    <x v="0"/>
    <m/>
    <m/>
    <m/>
    <n v="0"/>
    <m/>
    <m/>
    <m/>
    <m/>
    <m/>
    <n v="105.705"/>
    <m/>
    <m/>
    <m/>
    <m/>
    <m/>
    <m/>
    <m/>
    <m/>
    <s v="654589"/>
    <s v="6063647"/>
    <n v="0"/>
    <n v="105.705"/>
    <n v="0"/>
  </r>
  <r>
    <n v="380"/>
    <x v="363"/>
    <s v=""/>
    <x v="889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733"/>
    <n v="0.4788"/>
    <n v="0.4788"/>
    <n v="0"/>
    <n v="0"/>
    <n v="1"/>
    <n v="0"/>
    <n v="0"/>
    <x v="0"/>
    <x v="0"/>
    <m/>
    <m/>
    <m/>
    <m/>
    <m/>
    <m/>
    <m/>
    <m/>
    <m/>
    <m/>
    <m/>
    <m/>
    <n v="0.52500000000000002"/>
    <m/>
    <m/>
    <m/>
    <m/>
    <m/>
    <s v="654589"/>
    <s v="6063647"/>
    <n v="0"/>
    <n v="0.52500000000000002"/>
    <n v="0"/>
  </r>
  <r>
    <n v="381"/>
    <x v="364"/>
    <s v=""/>
    <x v="891"/>
    <n v="2017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734"/>
    <n v="47.27"/>
    <n v="47.27"/>
    <n v="0"/>
    <n v="0"/>
    <n v="1"/>
    <n v="0"/>
    <n v="0"/>
    <x v="0"/>
    <x v="0"/>
    <m/>
    <m/>
    <m/>
    <m/>
    <m/>
    <m/>
    <m/>
    <m/>
    <m/>
    <n v="47.27"/>
    <m/>
    <m/>
    <m/>
    <m/>
    <m/>
    <m/>
    <m/>
    <m/>
    <s v="652328"/>
    <s v="6059806"/>
    <n v="0"/>
    <n v="47.27"/>
    <n v="0"/>
  </r>
  <r>
    <n v="381"/>
    <x v="364"/>
    <s v=""/>
    <x v="892"/>
    <n v="2017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735"/>
    <n v="98.194000000000003"/>
    <n v="98.194000000000003"/>
    <n v="0"/>
    <n v="0"/>
    <n v="1"/>
    <n v="0"/>
    <n v="0"/>
    <x v="0"/>
    <x v="0"/>
    <m/>
    <m/>
    <m/>
    <m/>
    <m/>
    <m/>
    <m/>
    <m/>
    <m/>
    <n v="98.194000000000003"/>
    <m/>
    <m/>
    <m/>
    <m/>
    <m/>
    <m/>
    <m/>
    <m/>
    <s v="652328"/>
    <s v="6059806"/>
    <n v="0"/>
    <n v="98.194000000000003"/>
    <n v="0"/>
  </r>
  <r>
    <n v="381"/>
    <x v="365"/>
    <s v=""/>
    <x v="893"/>
    <n v="2017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7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736"/>
    <n v="16.847999999999999"/>
    <n v="16.847999999999999"/>
    <n v="13.200480000000001"/>
    <n v="13.200480000000001"/>
    <n v="0.25342354633979502"/>
    <n v="0.74657645366020498"/>
    <n v="0"/>
    <x v="0"/>
    <x v="0"/>
    <m/>
    <m/>
    <m/>
    <m/>
    <m/>
    <m/>
    <n v="33.240794399999999"/>
    <m/>
    <m/>
    <m/>
    <m/>
    <m/>
    <m/>
    <m/>
    <m/>
    <m/>
    <m/>
    <m/>
    <s v="531143,3"/>
    <s v="6245455,14"/>
    <n v="33.240794399999999"/>
    <n v="0"/>
    <n v="0"/>
  </r>
  <r>
    <n v="384"/>
    <x v="366"/>
    <s v=""/>
    <x v="895"/>
    <n v="2017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737"/>
    <n v="11.631600000000001"/>
    <n v="11.631600000000001"/>
    <n v="0"/>
    <n v="0"/>
    <n v="1"/>
    <n v="0"/>
    <n v="0"/>
    <x v="0"/>
    <x v="0"/>
    <m/>
    <m/>
    <m/>
    <m/>
    <m/>
    <m/>
    <n v="12.0299256"/>
    <m/>
    <m/>
    <m/>
    <m/>
    <m/>
    <m/>
    <m/>
    <m/>
    <m/>
    <m/>
    <m/>
    <s v="531143,3"/>
    <s v="6245455,14"/>
    <n v="12.0299256"/>
    <n v="0"/>
    <n v="0"/>
  </r>
  <r>
    <n v="386"/>
    <x v="367"/>
    <s v=""/>
    <x v="896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738"/>
    <n v="0.96377000000000002"/>
    <n v="0.96377000000000002"/>
    <n v="0"/>
    <n v="0"/>
    <n v="1"/>
    <n v="0"/>
    <n v="0"/>
    <x v="0"/>
    <x v="0"/>
    <m/>
    <n v="8.8200000000000001E-2"/>
    <m/>
    <m/>
    <m/>
    <m/>
    <m/>
    <m/>
    <m/>
    <m/>
    <m/>
    <m/>
    <m/>
    <n v="1.138417"/>
    <m/>
    <m/>
    <m/>
    <m/>
    <s v="590450,59"/>
    <s v="6241213,24"/>
    <n v="8.8200000000000001E-2"/>
    <n v="1.138417"/>
    <n v="0"/>
  </r>
  <r>
    <n v="386"/>
    <x v="367"/>
    <s v=""/>
    <x v="897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739"/>
    <n v="5.1521299999999997"/>
    <n v="5.1521299999999997"/>
    <n v="0"/>
    <n v="0"/>
    <n v="1"/>
    <n v="0"/>
    <n v="0"/>
    <x v="0"/>
    <x v="0"/>
    <m/>
    <m/>
    <m/>
    <m/>
    <m/>
    <m/>
    <m/>
    <m/>
    <m/>
    <m/>
    <m/>
    <n v="0.48249999999999998"/>
    <n v="5.1379999999999999"/>
    <m/>
    <m/>
    <m/>
    <m/>
    <m/>
    <s v="590450,59"/>
    <s v="6241213,24"/>
    <n v="0"/>
    <n v="5.6204999999999998"/>
    <n v="0"/>
  </r>
  <r>
    <n v="386"/>
    <x v="367"/>
    <s v=""/>
    <x v="898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740"/>
    <n v="128.45115000000001"/>
    <n v="128.45115000000001"/>
    <n v="0"/>
    <n v="0"/>
    <n v="1"/>
    <n v="0"/>
    <n v="0"/>
    <x v="0"/>
    <x v="0"/>
    <m/>
    <m/>
    <m/>
    <m/>
    <m/>
    <m/>
    <m/>
    <m/>
    <m/>
    <n v="142.7235"/>
    <m/>
    <m/>
    <m/>
    <m/>
    <m/>
    <m/>
    <m/>
    <m/>
    <s v="590450,59"/>
    <s v="6241213,24"/>
    <n v="0"/>
    <n v="142.7235"/>
    <n v="0"/>
  </r>
  <r>
    <n v="389"/>
    <x v="368"/>
    <s v=""/>
    <x v="899"/>
    <n v="2017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7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741"/>
    <n v="129.16079999999999"/>
    <n v="129.16079999999999"/>
    <n v="0"/>
    <n v="0"/>
    <n v="1"/>
    <n v="0"/>
    <n v="0"/>
    <x v="0"/>
    <x v="0"/>
    <m/>
    <m/>
    <m/>
    <m/>
    <m/>
    <m/>
    <m/>
    <m/>
    <m/>
    <n v="118.4795"/>
    <m/>
    <m/>
    <m/>
    <m/>
    <m/>
    <m/>
    <m/>
    <m/>
    <s v="710087,34"/>
    <s v="6099521,98"/>
    <n v="0"/>
    <n v="118.4795"/>
    <n v="0"/>
  </r>
  <r>
    <n v="389"/>
    <x v="370"/>
    <s v=""/>
    <x v="901"/>
    <n v="2017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742"/>
    <n v="21.729600000000001"/>
    <n v="21.729600000000001"/>
    <n v="0"/>
    <n v="0"/>
    <n v="1"/>
    <n v="0"/>
    <n v="0"/>
    <x v="0"/>
    <x v="0"/>
    <m/>
    <m/>
    <m/>
    <m/>
    <m/>
    <m/>
    <m/>
    <m/>
    <m/>
    <m/>
    <m/>
    <m/>
    <m/>
    <m/>
    <m/>
    <n v="21.729599999999998"/>
    <m/>
    <m/>
    <s v="710344,42"/>
    <s v="6099813,34"/>
    <n v="0"/>
    <n v="21.729599999999998"/>
    <n v="0"/>
  </r>
  <r>
    <n v="390"/>
    <x v="371"/>
    <s v=""/>
    <x v="902"/>
    <n v="2017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743"/>
    <n v="1.0206"/>
    <n v="1.0206"/>
    <n v="0"/>
    <n v="0"/>
    <n v="1"/>
    <n v="0"/>
    <n v="0"/>
    <x v="0"/>
    <x v="0"/>
    <m/>
    <m/>
    <m/>
    <n v="1.140666"/>
    <m/>
    <m/>
    <m/>
    <m/>
    <m/>
    <m/>
    <m/>
    <m/>
    <m/>
    <m/>
    <m/>
    <m/>
    <m/>
    <m/>
    <s v="669180,82"/>
    <s v="6076025,21"/>
    <n v="1.140666"/>
    <n v="0"/>
    <n v="0"/>
  </r>
  <r>
    <n v="391"/>
    <x v="372"/>
    <s v=""/>
    <x v="903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744"/>
    <n v="30.715199999999999"/>
    <n v="30.715199999999999"/>
    <n v="0"/>
    <n v="0"/>
    <n v="1"/>
    <n v="0"/>
    <n v="0"/>
    <x v="0"/>
    <x v="0"/>
    <m/>
    <m/>
    <m/>
    <m/>
    <m/>
    <m/>
    <n v="29.732511600000002"/>
    <m/>
    <m/>
    <m/>
    <m/>
    <m/>
    <m/>
    <m/>
    <m/>
    <m/>
    <m/>
    <m/>
    <s v="542272"/>
    <s v="6348266"/>
    <n v="29.732511600000002"/>
    <n v="0"/>
    <n v="0"/>
  </r>
  <r>
    <n v="391"/>
    <x v="372"/>
    <s v=""/>
    <x v="904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745"/>
    <n v="8.6400000000000005E-2"/>
    <n v="8.6400000000000005E-2"/>
    <n v="8.6400000000000005E-2"/>
    <n v="8.6400000000000005E-2"/>
    <n v="0.21774632553075668"/>
    <n v="0.78225367446924332"/>
    <n v="0"/>
    <x v="0"/>
    <x v="0"/>
    <m/>
    <m/>
    <m/>
    <m/>
    <m/>
    <m/>
    <n v="0.19839599999999999"/>
    <m/>
    <m/>
    <m/>
    <m/>
    <m/>
    <m/>
    <m/>
    <m/>
    <m/>
    <m/>
    <m/>
    <s v="542272"/>
    <s v="6348266"/>
    <n v="0.19839599999999999"/>
    <n v="0"/>
    <n v="0"/>
  </r>
  <r>
    <n v="391"/>
    <x v="372"/>
    <s v=""/>
    <x v="905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746"/>
    <n v="1.5804"/>
    <n v="1.5804"/>
    <n v="0"/>
    <n v="0"/>
    <n v="1"/>
    <n v="0"/>
    <n v="0"/>
    <x v="0"/>
    <x v="0"/>
    <m/>
    <m/>
    <m/>
    <m/>
    <m/>
    <m/>
    <m/>
    <m/>
    <m/>
    <m/>
    <m/>
    <m/>
    <m/>
    <m/>
    <m/>
    <n v="1.5804"/>
    <m/>
    <m/>
    <s v="542272"/>
    <s v="6348266"/>
    <n v="0"/>
    <n v="1.5804"/>
    <n v="0"/>
  </r>
  <r>
    <n v="392"/>
    <x v="373"/>
    <s v=""/>
    <x v="906"/>
    <n v="2017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747"/>
    <n v="67.118399999999994"/>
    <n v="66.038399999999996"/>
    <n v="0"/>
    <n v="0"/>
    <n v="1"/>
    <n v="0"/>
    <n v="0"/>
    <x v="0"/>
    <x v="0"/>
    <m/>
    <m/>
    <m/>
    <m/>
    <m/>
    <m/>
    <m/>
    <m/>
    <m/>
    <m/>
    <n v="61.631099999999996"/>
    <m/>
    <m/>
    <m/>
    <m/>
    <m/>
    <m/>
    <m/>
    <s v="492882"/>
    <s v="6188929"/>
    <n v="0"/>
    <n v="61.631099999999996"/>
    <n v="0"/>
  </r>
  <r>
    <n v="392"/>
    <x v="373"/>
    <s v=""/>
    <x v="907"/>
    <n v="2017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748"/>
    <n v="0.71640000000000004"/>
    <n v="0.71640000000000004"/>
    <n v="0"/>
    <n v="0"/>
    <n v="1"/>
    <n v="0"/>
    <n v="0"/>
    <x v="0"/>
    <x v="0"/>
    <m/>
    <m/>
    <n v="0.88388999999999995"/>
    <m/>
    <m/>
    <m/>
    <m/>
    <m/>
    <m/>
    <m/>
    <m/>
    <m/>
    <m/>
    <m/>
    <m/>
    <m/>
    <m/>
    <m/>
    <s v="492882"/>
    <s v="6188929"/>
    <n v="0.88388999999999995"/>
    <n v="0"/>
    <n v="0"/>
  </r>
  <r>
    <n v="394"/>
    <x v="374"/>
    <s v=""/>
    <x v="908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749"/>
    <n v="16.016400000000001"/>
    <n v="15.199199999999999"/>
    <n v="0"/>
    <n v="0"/>
    <n v="1"/>
    <n v="0"/>
    <n v="0"/>
    <x v="0"/>
    <x v="0"/>
    <m/>
    <m/>
    <m/>
    <m/>
    <m/>
    <m/>
    <n v="15.166760399999999"/>
    <m/>
    <m/>
    <m/>
    <m/>
    <m/>
    <m/>
    <m/>
    <m/>
    <m/>
    <m/>
    <m/>
    <s v="473191,2"/>
    <s v="6168786,23"/>
    <n v="15.166760399999999"/>
    <n v="0"/>
    <n v="0"/>
  </r>
  <r>
    <n v="394"/>
    <x v="374"/>
    <s v=""/>
    <x v="909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750"/>
    <n v="0.21240000000000001"/>
    <n v="0.2016"/>
    <n v="0.1368"/>
    <n v="0.13536000000000001"/>
    <n v="0.29014585976611296"/>
    <n v="0.70985414023388704"/>
    <n v="0"/>
    <x v="0"/>
    <x v="0"/>
    <m/>
    <m/>
    <m/>
    <m/>
    <m/>
    <m/>
    <n v="0.36602280000000004"/>
    <m/>
    <m/>
    <m/>
    <m/>
    <m/>
    <m/>
    <m/>
    <m/>
    <m/>
    <m/>
    <m/>
    <s v="473191,2"/>
    <s v="6168786,23"/>
    <n v="0.36602280000000004"/>
    <n v="0"/>
    <n v="0"/>
  </r>
  <r>
    <n v="394"/>
    <x v="374"/>
    <s v=""/>
    <x v="910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751"/>
    <n v="4.0608000000000004"/>
    <n v="3.8555999999999999"/>
    <n v="0"/>
    <n v="0"/>
    <n v="1"/>
    <n v="0"/>
    <n v="0"/>
    <x v="0"/>
    <x v="0"/>
    <m/>
    <m/>
    <m/>
    <m/>
    <m/>
    <m/>
    <m/>
    <m/>
    <m/>
    <m/>
    <m/>
    <m/>
    <m/>
    <m/>
    <m/>
    <n v="4.0608000000000004"/>
    <m/>
    <m/>
    <s v="473191,2"/>
    <s v="6168786,23"/>
    <n v="0"/>
    <n v="4.0608000000000004"/>
    <n v="0"/>
  </r>
  <r>
    <n v="394"/>
    <x v="374"/>
    <s v=""/>
    <x v="911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752"/>
    <n v="5.0327999999999999"/>
    <n v="4.77611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5843240000000001"/>
    <s v="473191,2"/>
    <s v="6168786,23"/>
    <n v="0"/>
    <n v="0"/>
    <n v="1.5843240000000001"/>
  </r>
  <r>
    <n v="396"/>
    <x v="375"/>
    <s v=""/>
    <x v="912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753"/>
    <n v="2.2176"/>
    <n v="2.2176"/>
    <n v="1.720224"/>
    <n v="1.720224"/>
    <n v="0.2503733245106543"/>
    <n v="0.7496266754893457"/>
    <n v="0"/>
    <x v="0"/>
    <x v="0"/>
    <m/>
    <m/>
    <m/>
    <m/>
    <m/>
    <m/>
    <n v="4.4285867999999997"/>
    <m/>
    <m/>
    <m/>
    <m/>
    <m/>
    <m/>
    <m/>
    <m/>
    <m/>
    <m/>
    <m/>
    <s v="571705,37"/>
    <s v="6371439,85"/>
    <n v="4.4285867999999997"/>
    <n v="0"/>
    <n v="0"/>
  </r>
  <r>
    <n v="396"/>
    <x v="375"/>
    <s v=""/>
    <x v="913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754"/>
    <n v="105.9876"/>
    <n v="105.9876"/>
    <n v="0"/>
    <n v="0"/>
    <n v="1"/>
    <n v="0"/>
    <n v="0"/>
    <x v="0"/>
    <x v="0"/>
    <m/>
    <m/>
    <m/>
    <m/>
    <m/>
    <m/>
    <n v="102.47644439999999"/>
    <m/>
    <m/>
    <m/>
    <m/>
    <m/>
    <m/>
    <m/>
    <m/>
    <m/>
    <m/>
    <m/>
    <s v="571705,37"/>
    <s v="6371439,85"/>
    <n v="102.47644439999999"/>
    <n v="0"/>
    <n v="0"/>
  </r>
  <r>
    <n v="396"/>
    <x v="375"/>
    <s v=""/>
    <x v="914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753"/>
    <n v="2.0916000000000001"/>
    <n v="2.0916000000000001"/>
    <n v="1.720224"/>
    <n v="1.720224"/>
    <n v="0.23614756743618531"/>
    <n v="0.76385243256381474"/>
    <n v="0"/>
    <x v="0"/>
    <x v="0"/>
    <m/>
    <m/>
    <m/>
    <m/>
    <m/>
    <m/>
    <n v="4.4285867999999997"/>
    <m/>
    <m/>
    <m/>
    <m/>
    <m/>
    <m/>
    <m/>
    <m/>
    <m/>
    <m/>
    <m/>
    <s v="571705,37"/>
    <s v="6371439,85"/>
    <n v="4.4285867999999997"/>
    <n v="0"/>
    <n v="0"/>
  </r>
  <r>
    <n v="398"/>
    <x v="376"/>
    <s v=""/>
    <x v="915"/>
    <n v="2017"/>
    <n v="30179358"/>
    <x v="160"/>
    <x v="374"/>
    <x v="373"/>
    <n v="9990"/>
    <s v="Skagen"/>
    <n v="813"/>
    <n v="317"/>
    <x v="25"/>
    <m/>
    <s v="ER"/>
    <s v="Erhvervsværk"/>
    <n v="382110"/>
    <n v="383900"/>
    <x v="522"/>
    <x v="0"/>
    <s v="pvp"/>
    <d v="1979-05-01T00:00:00"/>
    <d v="2018-04-30T00:00:00"/>
    <n v="5"/>
    <n v="0"/>
    <n v="4.5999999999999996"/>
    <x v="755"/>
    <n v="100.854"/>
    <n v="99.464399999999998"/>
    <n v="0"/>
    <n v="0"/>
    <n v="0.98622166696412639"/>
    <n v="0"/>
    <n v="1.3778333035873613E-2"/>
    <x v="0"/>
    <x v="0"/>
    <m/>
    <m/>
    <m/>
    <m/>
    <m/>
    <m/>
    <m/>
    <n v="107.69580000000001"/>
    <m/>
    <m/>
    <m/>
    <n v="7.6414999999999997"/>
    <m/>
    <m/>
    <m/>
    <m/>
    <m/>
    <m/>
    <s v="593441,23"/>
    <s v="6400541,09"/>
    <n v="48.46311"/>
    <n v="66.874189999999999"/>
    <n v="0"/>
  </r>
  <r>
    <n v="398"/>
    <x v="377"/>
    <s v=""/>
    <x v="916"/>
    <n v="2017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756"/>
    <n v="283.536"/>
    <n v="283.15440000000001"/>
    <n v="65.343599999999995"/>
    <n v="53.603999999999999"/>
    <n v="0.37277022623898265"/>
    <n v="0.62672740078594513"/>
    <n v="5.0237297507221834E-4"/>
    <x v="0"/>
    <x v="0"/>
    <m/>
    <m/>
    <m/>
    <n v="1.4091"/>
    <m/>
    <m/>
    <m/>
    <n v="375.86540000000002"/>
    <m/>
    <m/>
    <m/>
    <n v="2.5230000000000001"/>
    <m/>
    <m/>
    <m/>
    <m/>
    <m/>
    <m/>
    <s v="588954,56"/>
    <s v="6369364,41"/>
    <n v="170.54853"/>
    <n v="209.24897000000001"/>
    <n v="0"/>
  </r>
  <r>
    <n v="399"/>
    <x v="378"/>
    <s v=""/>
    <x v="917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757"/>
    <n v="0.32400000000000001"/>
    <n v="0.32400000000000001"/>
    <n v="0"/>
    <n v="0"/>
    <n v="1"/>
    <n v="0"/>
    <n v="0"/>
    <x v="0"/>
    <x v="0"/>
    <m/>
    <m/>
    <m/>
    <n v="0"/>
    <m/>
    <n v="0"/>
    <n v="0.32745240000000003"/>
    <m/>
    <m/>
    <m/>
    <m/>
    <m/>
    <m/>
    <m/>
    <m/>
    <m/>
    <m/>
    <m/>
    <s v="594255,86"/>
    <s v="6399113,63"/>
    <n v="0.32745240000000003"/>
    <n v="0"/>
    <n v="0"/>
  </r>
  <r>
    <n v="399"/>
    <x v="378"/>
    <s v=""/>
    <x v="918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58"/>
    <n v="32.0184"/>
    <n v="32.0184"/>
    <n v="21.031199999999998"/>
    <n v="21.031199999999998"/>
    <n v="0.30258983420635521"/>
    <n v="0.69741016579364479"/>
    <n v="0"/>
    <x v="0"/>
    <x v="0"/>
    <m/>
    <m/>
    <m/>
    <m/>
    <m/>
    <m/>
    <n v="52.907263200000003"/>
    <m/>
    <m/>
    <m/>
    <m/>
    <m/>
    <m/>
    <m/>
    <m/>
    <m/>
    <m/>
    <m/>
    <s v="593808,12"/>
    <s v="6400395,48"/>
    <n v="52.907263200000003"/>
    <n v="0"/>
    <n v="0"/>
  </r>
  <r>
    <n v="399"/>
    <x v="379"/>
    <s v=""/>
    <x v="923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59"/>
    <n v="32.781599999999997"/>
    <n v="32.781599999999997"/>
    <n v="21.232800000000001"/>
    <n v="21.232800000000001"/>
    <n v="0.30601789260338014"/>
    <n v="0.69398210739661992"/>
    <n v="0"/>
    <x v="0"/>
    <x v="0"/>
    <m/>
    <m/>
    <m/>
    <m/>
    <m/>
    <m/>
    <n v="53.561574"/>
    <m/>
    <m/>
    <m/>
    <m/>
    <m/>
    <m/>
    <m/>
    <m/>
    <m/>
    <m/>
    <m/>
    <s v="593808,12"/>
    <s v="6400395,48"/>
    <n v="53.561574"/>
    <n v="0"/>
    <n v="0"/>
  </r>
  <r>
    <n v="399"/>
    <x v="379"/>
    <s v=""/>
    <x v="924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60"/>
    <n v="31.885200000000001"/>
    <n v="31.885200000000001"/>
    <n v="20.523599999999998"/>
    <n v="20.523599999999998"/>
    <n v="0.30495915158759523"/>
    <n v="0.69504084841240477"/>
    <n v="0"/>
    <x v="0"/>
    <x v="0"/>
    <m/>
    <m/>
    <m/>
    <m/>
    <m/>
    <m/>
    <n v="52.277821199999998"/>
    <m/>
    <m/>
    <m/>
    <m/>
    <m/>
    <m/>
    <m/>
    <m/>
    <m/>
    <m/>
    <m/>
    <s v="593808,12"/>
    <s v="6400395,48"/>
    <n v="52.277821199999998"/>
    <n v="0"/>
    <n v="0"/>
  </r>
  <r>
    <n v="399"/>
    <x v="379"/>
    <s v=""/>
    <x v="925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761"/>
    <n v="0"/>
    <n v="0"/>
    <n v="0"/>
    <n v="0"/>
    <n v="1"/>
    <n v="0"/>
    <n v="0"/>
    <x v="0"/>
    <x v="0"/>
    <m/>
    <m/>
    <m/>
    <n v="2.2146138000000001E-3"/>
    <m/>
    <m/>
    <m/>
    <m/>
    <m/>
    <m/>
    <m/>
    <m/>
    <m/>
    <m/>
    <m/>
    <m/>
    <m/>
    <m/>
    <s v="593808,12"/>
    <s v="6400395,48"/>
    <n v="2.2146138000000001E-3"/>
    <n v="0"/>
    <n v="0"/>
  </r>
  <r>
    <n v="399"/>
    <x v="379"/>
    <s v=""/>
    <x v="926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762"/>
    <n v="17.576315999999998"/>
    <n v="17.576315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7.576315999999998"/>
    <s v="593808,12"/>
    <s v="6400395,48"/>
    <n v="0"/>
    <n v="0"/>
    <n v="17.576315999999998"/>
  </r>
  <r>
    <n v="400"/>
    <x v="380"/>
    <s v=""/>
    <x v="927"/>
    <n v="2017"/>
    <n v="11278612"/>
    <x v="162"/>
    <x v="378"/>
    <x v="377"/>
    <n v="8832"/>
    <s v="Skals"/>
    <n v="791"/>
    <n v="249"/>
    <x v="148"/>
    <m/>
    <s v="DC"/>
    <s v="Decentralt værk"/>
    <n v="353000"/>
    <n v="350030"/>
    <x v="1"/>
    <x v="1"/>
    <s v="kvt"/>
    <d v="1994-01-01T00:00:00"/>
    <d v="2018-07-02T00:00:00"/>
    <n v="9.5"/>
    <n v="3.7"/>
    <n v="5.5"/>
    <x v="763"/>
    <n v="14.324400000000001"/>
    <n v="14.324400000000001"/>
    <n v="10.4148"/>
    <n v="10.4148"/>
    <n v="0.26815349998611721"/>
    <n v="0.73184650001388274"/>
    <n v="0"/>
    <x v="0"/>
    <x v="0"/>
    <m/>
    <m/>
    <m/>
    <m/>
    <m/>
    <m/>
    <n v="26.709328799999998"/>
    <m/>
    <m/>
    <m/>
    <m/>
    <m/>
    <m/>
    <m/>
    <m/>
    <m/>
    <m/>
    <m/>
    <s v="524667,58"/>
    <s v="6268214,38"/>
    <n v="26.709328799999998"/>
    <n v="0"/>
    <n v="0"/>
  </r>
  <r>
    <n v="400"/>
    <x v="380"/>
    <s v=""/>
    <x v="928"/>
    <n v="2017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764"/>
    <n v="50.688000000000002"/>
    <n v="50.22"/>
    <n v="0"/>
    <n v="0"/>
    <n v="1"/>
    <n v="0"/>
    <n v="0"/>
    <x v="0"/>
    <x v="0"/>
    <m/>
    <m/>
    <m/>
    <m/>
    <m/>
    <m/>
    <n v="50.992246800000004"/>
    <m/>
    <m/>
    <m/>
    <m/>
    <m/>
    <m/>
    <m/>
    <m/>
    <m/>
    <m/>
    <m/>
    <s v="524667,58"/>
    <s v="6268214,38"/>
    <n v="50.992246800000004"/>
    <n v="0"/>
    <n v="0"/>
  </r>
  <r>
    <n v="401"/>
    <x v="381"/>
    <s v=""/>
    <x v="929"/>
    <n v="2017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765"/>
    <n v="0.38775599999999999"/>
    <n v="0.38775599999999999"/>
    <n v="0"/>
    <n v="0"/>
    <n v="1"/>
    <n v="0"/>
    <n v="0"/>
    <x v="0"/>
    <x v="0"/>
    <m/>
    <m/>
    <m/>
    <n v="0.43043999999999999"/>
    <m/>
    <m/>
    <m/>
    <m/>
    <m/>
    <m/>
    <m/>
    <m/>
    <m/>
    <m/>
    <m/>
    <m/>
    <m/>
    <m/>
    <s v="564784"/>
    <s v="6217025"/>
    <n v="0.43043999999999999"/>
    <n v="0"/>
    <n v="0"/>
  </r>
  <r>
    <n v="401"/>
    <x v="381"/>
    <s v=""/>
    <x v="930"/>
    <n v="2017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7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7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933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3"/>
    <x v="0"/>
    <s v="fvv"/>
    <d v="1970-01-01T00:00:00"/>
    <d v="2017-10-01T00:00:00"/>
    <n v="10"/>
    <n v="0"/>
    <n v="10"/>
    <x v="766"/>
    <n v="22.822559999999999"/>
    <n v="22.822559999999999"/>
    <n v="0"/>
    <n v="0"/>
    <n v="1"/>
    <n v="0"/>
    <n v="0"/>
    <x v="0"/>
    <x v="0"/>
    <m/>
    <m/>
    <m/>
    <n v="24.351784299999998"/>
    <m/>
    <n v="4.5750000000000001E-5"/>
    <m/>
    <m/>
    <m/>
    <m/>
    <m/>
    <m/>
    <n v="0"/>
    <m/>
    <m/>
    <m/>
    <m/>
    <m/>
    <s v="558770,55"/>
    <s v="6212092,62"/>
    <n v="24.35183005"/>
    <n v="0"/>
    <n v="0"/>
  </r>
  <r>
    <n v="401"/>
    <x v="383"/>
    <s v=""/>
    <x v="934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6"/>
    <x v="0"/>
    <s v="fvv"/>
    <d v="1971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58770,55"/>
    <s v="6212092,62"/>
    <n v="0"/>
    <n v="0"/>
    <n v="0"/>
  </r>
  <r>
    <n v="401"/>
    <x v="383"/>
    <s v=""/>
    <x v="935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76"/>
    <x v="0"/>
    <s v="fvv"/>
    <d v="1973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767"/>
    <n v="126.1116"/>
    <n v="126.1116"/>
    <n v="0"/>
    <n v="0"/>
    <n v="1"/>
    <n v="0"/>
    <n v="0"/>
    <x v="0"/>
    <x v="0"/>
    <m/>
    <m/>
    <m/>
    <m/>
    <m/>
    <m/>
    <m/>
    <m/>
    <m/>
    <m/>
    <m/>
    <m/>
    <n v="134.73740000000001"/>
    <m/>
    <m/>
    <m/>
    <m/>
    <m/>
    <s v="558770,55"/>
    <s v="6212092,62"/>
    <n v="0"/>
    <n v="134.73740000000001"/>
    <n v="0"/>
  </r>
  <r>
    <n v="401"/>
    <x v="383"/>
    <s v=""/>
    <x v="937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768"/>
    <n v="285.7518"/>
    <n v="285.7518"/>
    <n v="0"/>
    <n v="0"/>
    <n v="1"/>
    <n v="0"/>
    <n v="0"/>
    <x v="0"/>
    <x v="0"/>
    <m/>
    <m/>
    <m/>
    <m/>
    <m/>
    <m/>
    <m/>
    <m/>
    <m/>
    <m/>
    <n v="250.93260000000001"/>
    <m/>
    <m/>
    <m/>
    <m/>
    <m/>
    <m/>
    <m/>
    <s v="558770,55"/>
    <s v="6212092,62"/>
    <n v="0"/>
    <n v="250.93260000000001"/>
    <n v="0"/>
  </r>
  <r>
    <n v="401"/>
    <x v="383"/>
    <s v=""/>
    <x v="938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768"/>
    <n v="285.7518"/>
    <n v="285.7518"/>
    <n v="0"/>
    <n v="0"/>
    <n v="1"/>
    <n v="0"/>
    <n v="0"/>
    <x v="0"/>
    <x v="0"/>
    <m/>
    <m/>
    <m/>
    <m/>
    <m/>
    <m/>
    <m/>
    <m/>
    <m/>
    <m/>
    <n v="250.93260000000001"/>
    <m/>
    <m/>
    <m/>
    <m/>
    <m/>
    <m/>
    <m/>
    <s v="558770,55"/>
    <s v="6212092,62"/>
    <n v="0"/>
    <n v="250.93260000000001"/>
    <n v="0"/>
  </r>
  <r>
    <n v="401"/>
    <x v="384"/>
    <s v=""/>
    <x v="939"/>
    <n v="2017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769"/>
    <n v="0.205128"/>
    <n v="0.205128"/>
    <n v="0"/>
    <n v="0"/>
    <n v="1"/>
    <n v="0"/>
    <n v="0"/>
    <x v="0"/>
    <x v="0"/>
    <m/>
    <m/>
    <m/>
    <n v="0.21869938999999999"/>
    <m/>
    <m/>
    <m/>
    <m/>
    <m/>
    <m/>
    <m/>
    <m/>
    <m/>
    <m/>
    <m/>
    <m/>
    <m/>
    <m/>
    <s v="557807"/>
    <s v="6210680"/>
    <n v="0.21869938999999999"/>
    <n v="0"/>
    <n v="0"/>
  </r>
  <r>
    <n v="401"/>
    <x v="385"/>
    <s v=""/>
    <x v="940"/>
    <n v="2017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770"/>
    <n v="1.3160879999999999"/>
    <n v="1.3160879999999999"/>
    <n v="0"/>
    <n v="0"/>
    <n v="1"/>
    <n v="0"/>
    <n v="0"/>
    <x v="0"/>
    <x v="0"/>
    <m/>
    <m/>
    <m/>
    <n v="1.40316266"/>
    <m/>
    <m/>
    <m/>
    <m/>
    <m/>
    <m/>
    <m/>
    <m/>
    <m/>
    <m/>
    <m/>
    <m/>
    <m/>
    <m/>
    <s v="564213,13"/>
    <s v="6210097,3"/>
    <n v="1.40316266"/>
    <n v="0"/>
    <n v="0"/>
  </r>
  <r>
    <n v="402"/>
    <x v="386"/>
    <s v=""/>
    <x v="941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771"/>
    <n v="0.68759999999999999"/>
    <n v="0.68759999999999999"/>
    <n v="0"/>
    <n v="0"/>
    <n v="1"/>
    <n v="0"/>
    <n v="0"/>
    <x v="0"/>
    <x v="0"/>
    <m/>
    <m/>
    <m/>
    <m/>
    <m/>
    <m/>
    <m/>
    <m/>
    <m/>
    <m/>
    <m/>
    <m/>
    <m/>
    <n v="0.82320000000000004"/>
    <m/>
    <m/>
    <m/>
    <m/>
    <s v="501919,67"/>
    <s v="6268622,95"/>
    <n v="0"/>
    <n v="0.82320000000000004"/>
    <n v="0"/>
  </r>
  <r>
    <n v="402"/>
    <x v="386"/>
    <s v=""/>
    <x v="942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772"/>
    <n v="0.99719999999999998"/>
    <n v="0.99719999999999998"/>
    <n v="0"/>
    <n v="0"/>
    <n v="1"/>
    <n v="0"/>
    <n v="0"/>
    <x v="0"/>
    <x v="0"/>
    <m/>
    <m/>
    <m/>
    <m/>
    <m/>
    <m/>
    <m/>
    <m/>
    <m/>
    <m/>
    <m/>
    <m/>
    <m/>
    <n v="1.2004999999999999"/>
    <m/>
    <m/>
    <m/>
    <m/>
    <s v="501919,67"/>
    <s v="6268622,95"/>
    <n v="0"/>
    <n v="1.2004999999999999"/>
    <n v="0"/>
  </r>
  <r>
    <n v="402"/>
    <x v="386"/>
    <s v=""/>
    <x v="943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4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773"/>
    <n v="2.1960000000000002"/>
    <n v="2.1960000000000002"/>
    <n v="1.83456"/>
    <n v="1.83456"/>
    <n v="0.23409605152876237"/>
    <n v="0.76590394847123766"/>
    <n v="0"/>
    <x v="0"/>
    <x v="0"/>
    <m/>
    <m/>
    <m/>
    <m/>
    <m/>
    <m/>
    <n v="4.6903824000000007"/>
    <m/>
    <m/>
    <m/>
    <m/>
    <m/>
    <m/>
    <m/>
    <m/>
    <m/>
    <m/>
    <m/>
    <s v="501919,67"/>
    <s v="6268622,95"/>
    <n v="4.6903824000000007"/>
    <n v="0"/>
    <n v="0"/>
  </r>
  <r>
    <n v="402"/>
    <x v="386"/>
    <s v=""/>
    <x v="947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774"/>
    <n v="2.3075999999999999"/>
    <n v="2.3075999999999999"/>
    <n v="2.0638800000000002"/>
    <n v="2.0638800000000002"/>
    <n v="0.2186610303744391"/>
    <n v="0.78133896962556093"/>
    <n v="0"/>
    <x v="0"/>
    <x v="0"/>
    <m/>
    <m/>
    <m/>
    <m/>
    <m/>
    <m/>
    <n v="5.2766603999999999"/>
    <m/>
    <m/>
    <m/>
    <m/>
    <m/>
    <m/>
    <m/>
    <m/>
    <m/>
    <m/>
    <m/>
    <s v="501919,67"/>
    <s v="6268622,95"/>
    <n v="5.2766603999999999"/>
    <n v="0"/>
    <n v="0"/>
  </r>
  <r>
    <n v="402"/>
    <x v="386"/>
    <s v=""/>
    <x v="948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775"/>
    <n v="4.1292"/>
    <n v="4.1292"/>
    <n v="3.5542799999999999"/>
    <n v="3.5542799999999999"/>
    <n v="0.22718854668655311"/>
    <n v="0.77281145331344692"/>
    <n v="0"/>
    <x v="0"/>
    <x v="0"/>
    <m/>
    <m/>
    <m/>
    <m/>
    <m/>
    <m/>
    <n v="9.0876059999999992"/>
    <m/>
    <m/>
    <m/>
    <m/>
    <m/>
    <m/>
    <m/>
    <m/>
    <m/>
    <m/>
    <m/>
    <s v="501919,67"/>
    <s v="6268622,95"/>
    <n v="9.0876059999999992"/>
    <n v="0"/>
    <n v="0"/>
  </r>
  <r>
    <n v="402"/>
    <x v="386"/>
    <s v=""/>
    <x v="949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776"/>
    <n v="4.6512000000000002"/>
    <n v="4.6512000000000002"/>
    <n v="4.0136399999999997"/>
    <n v="4.0136399999999997"/>
    <n v="0.22666046332767034"/>
    <n v="0.77333953667232969"/>
    <n v="0"/>
    <x v="0"/>
    <x v="0"/>
    <m/>
    <m/>
    <m/>
    <m/>
    <m/>
    <m/>
    <n v="10.2602808"/>
    <m/>
    <m/>
    <m/>
    <m/>
    <m/>
    <m/>
    <m/>
    <m/>
    <m/>
    <m/>
    <m/>
    <s v="501919,67"/>
    <s v="6268622,95"/>
    <n v="10.2602808"/>
    <n v="0"/>
    <n v="0"/>
  </r>
  <r>
    <n v="402"/>
    <x v="387"/>
    <s v=""/>
    <x v="950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777"/>
    <n v="237.73679999999999"/>
    <n v="237.73679999999999"/>
    <n v="0"/>
    <n v="0"/>
    <n v="1"/>
    <n v="0"/>
    <n v="0"/>
    <x v="0"/>
    <x v="0"/>
    <m/>
    <m/>
    <m/>
    <m/>
    <m/>
    <m/>
    <m/>
    <m/>
    <m/>
    <m/>
    <m/>
    <m/>
    <n v="272.17750000000001"/>
    <m/>
    <m/>
    <m/>
    <m/>
    <m/>
    <s v="502528,34"/>
    <s v="6267859,86"/>
    <n v="0"/>
    <n v="272.17750000000001"/>
    <n v="0"/>
  </r>
  <r>
    <n v="402"/>
    <x v="387"/>
    <s v=""/>
    <x v="951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778"/>
    <n v="85.150800000000004"/>
    <n v="85.150800000000004"/>
    <n v="40.82076"/>
    <n v="40.82076"/>
    <n v="0.27366479190101239"/>
    <n v="0.72633520809898755"/>
    <n v="0"/>
    <x v="0"/>
    <x v="0"/>
    <m/>
    <m/>
    <m/>
    <m/>
    <m/>
    <m/>
    <m/>
    <m/>
    <m/>
    <m/>
    <m/>
    <m/>
    <n v="155.57499999999999"/>
    <m/>
    <m/>
    <m/>
    <m/>
    <m/>
    <s v="502528,34"/>
    <s v="6267859,86"/>
    <n v="0"/>
    <n v="155.57499999999999"/>
    <n v="0"/>
  </r>
  <r>
    <n v="402"/>
    <x v="387"/>
    <s v=""/>
    <x v="952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778"/>
    <n v="85.150800000000004"/>
    <n v="85.150800000000004"/>
    <n v="40.82076"/>
    <n v="40.82076"/>
    <n v="0.27366479190101239"/>
    <n v="0.72633520809898755"/>
    <n v="0"/>
    <x v="0"/>
    <x v="0"/>
    <m/>
    <m/>
    <m/>
    <m/>
    <m/>
    <m/>
    <m/>
    <m/>
    <m/>
    <m/>
    <m/>
    <m/>
    <n v="155.57499999999999"/>
    <m/>
    <m/>
    <m/>
    <m/>
    <m/>
    <s v="502528,34"/>
    <s v="6267859,86"/>
    <n v="0"/>
    <n v="155.57499999999999"/>
    <n v="0"/>
  </r>
  <r>
    <n v="402"/>
    <x v="387"/>
    <s v=""/>
    <x v="953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779"/>
    <n v="80.143199999999993"/>
    <n v="80.143199999999993"/>
    <n v="38.419559999999997"/>
    <n v="38.419559999999997"/>
    <n v="0.27367105465348557"/>
    <n v="0.72632894534651449"/>
    <n v="0"/>
    <x v="0"/>
    <x v="0"/>
    <m/>
    <m/>
    <m/>
    <m/>
    <m/>
    <m/>
    <m/>
    <m/>
    <m/>
    <m/>
    <m/>
    <m/>
    <n v="146.42250000000001"/>
    <m/>
    <m/>
    <m/>
    <m/>
    <m/>
    <s v="502528,34"/>
    <s v="6267859,86"/>
    <n v="0"/>
    <n v="146.42250000000001"/>
    <n v="0"/>
  </r>
  <r>
    <n v="402"/>
    <x v="387"/>
    <s v=""/>
    <x v="954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7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780"/>
    <n v="31.8492"/>
    <n v="31.8492"/>
    <n v="0"/>
    <n v="0"/>
    <n v="1"/>
    <n v="0"/>
    <n v="0"/>
    <x v="0"/>
    <x v="0"/>
    <m/>
    <m/>
    <m/>
    <m/>
    <m/>
    <m/>
    <n v="34.811488799999999"/>
    <m/>
    <m/>
    <m/>
    <m/>
    <m/>
    <m/>
    <m/>
    <m/>
    <m/>
    <m/>
    <m/>
    <s v="502471"/>
    <s v="6271091"/>
    <n v="34.811488799999999"/>
    <n v="0"/>
    <n v="0"/>
  </r>
  <r>
    <n v="403"/>
    <x v="389"/>
    <s v=""/>
    <x v="956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781"/>
    <n v="4.3632"/>
    <n v="4.3632"/>
    <n v="3.7835999999999999"/>
    <n v="3.7835999999999999"/>
    <n v="0.230658381234913"/>
    <n v="0.769341618765087"/>
    <n v="0"/>
    <x v="0"/>
    <x v="0"/>
    <m/>
    <m/>
    <m/>
    <m/>
    <m/>
    <m/>
    <n v="9.4581432000000003"/>
    <m/>
    <m/>
    <m/>
    <m/>
    <m/>
    <m/>
    <m/>
    <m/>
    <m/>
    <m/>
    <m/>
    <s v="469302,35"/>
    <s v="6200627,42"/>
    <n v="9.4581432000000003"/>
    <n v="0"/>
    <n v="0"/>
  </r>
  <r>
    <n v="403"/>
    <x v="389"/>
    <s v=""/>
    <x v="957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782"/>
    <n v="0.42120000000000002"/>
    <n v="0.42120000000000002"/>
    <n v="0"/>
    <n v="0"/>
    <n v="1"/>
    <n v="0"/>
    <n v="0"/>
    <x v="0"/>
    <x v="0"/>
    <m/>
    <m/>
    <m/>
    <m/>
    <m/>
    <m/>
    <n v="0.43746119999999999"/>
    <m/>
    <m/>
    <m/>
    <m/>
    <m/>
    <m/>
    <m/>
    <m/>
    <m/>
    <m/>
    <m/>
    <s v="469302,35"/>
    <s v="6200627,42"/>
    <n v="0.43746119999999999"/>
    <n v="0"/>
    <n v="0"/>
  </r>
  <r>
    <n v="403"/>
    <x v="389"/>
    <s v=""/>
    <x v="958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783"/>
    <n v="97.257599999999996"/>
    <n v="97.257599999999996"/>
    <n v="0"/>
    <n v="0"/>
    <n v="1"/>
    <n v="0"/>
    <n v="0"/>
    <x v="0"/>
    <x v="0"/>
    <m/>
    <m/>
    <m/>
    <m/>
    <m/>
    <m/>
    <m/>
    <m/>
    <m/>
    <m/>
    <n v="92.172300000000007"/>
    <m/>
    <m/>
    <m/>
    <m/>
    <m/>
    <m/>
    <m/>
    <s v="469302,35"/>
    <s v="6200627,42"/>
    <n v="0"/>
    <n v="92.172300000000007"/>
    <n v="0"/>
  </r>
  <r>
    <n v="403"/>
    <x v="389"/>
    <s v=""/>
    <x v="959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784"/>
    <n v="9.9323999999999995"/>
    <n v="9.9323999999999995"/>
    <n v="0"/>
    <n v="0"/>
    <n v="1"/>
    <n v="0"/>
    <n v="0"/>
    <x v="0"/>
    <x v="0"/>
    <m/>
    <m/>
    <m/>
    <m/>
    <m/>
    <m/>
    <n v="10.315760399999998"/>
    <m/>
    <m/>
    <m/>
    <m/>
    <m/>
    <m/>
    <m/>
    <m/>
    <m/>
    <m/>
    <m/>
    <s v="469302,35"/>
    <s v="6200627,42"/>
    <n v="10.315760399999998"/>
    <n v="0"/>
    <n v="0"/>
  </r>
  <r>
    <n v="403"/>
    <x v="390"/>
    <s v=""/>
    <x v="960"/>
    <n v="2017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785"/>
    <n v="9.3600000000000003E-2"/>
    <n v="9.3600000000000003E-2"/>
    <n v="0"/>
    <n v="0"/>
    <n v="1"/>
    <n v="0"/>
    <n v="0"/>
    <x v="0"/>
    <x v="0"/>
    <m/>
    <m/>
    <m/>
    <n v="0"/>
    <m/>
    <m/>
    <n v="9.5396400000000006E-2"/>
    <m/>
    <m/>
    <m/>
    <m/>
    <m/>
    <m/>
    <m/>
    <m/>
    <m/>
    <m/>
    <m/>
    <s v="469968"/>
    <s v="6199674"/>
    <n v="9.5396400000000006E-2"/>
    <n v="0"/>
    <n v="0"/>
  </r>
  <r>
    <n v="403"/>
    <x v="390"/>
    <s v=""/>
    <x v="961"/>
    <n v="2017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786"/>
    <n v="2.1456"/>
    <n v="2.1456"/>
    <n v="0"/>
    <n v="0"/>
    <n v="1"/>
    <n v="0"/>
    <n v="0"/>
    <x v="0"/>
    <x v="0"/>
    <m/>
    <m/>
    <m/>
    <m/>
    <m/>
    <m/>
    <n v="2.1866327999999999"/>
    <m/>
    <m/>
    <m/>
    <m/>
    <m/>
    <m/>
    <m/>
    <m/>
    <m/>
    <m/>
    <m/>
    <s v="469968"/>
    <s v="6199674"/>
    <n v="2.1866327999999999"/>
    <n v="0"/>
    <n v="0"/>
  </r>
  <r>
    <n v="404"/>
    <x v="391"/>
    <s v=""/>
    <x v="962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787"/>
    <n v="0.1908"/>
    <n v="0.1908"/>
    <n v="0.1188"/>
    <n v="0.1188"/>
    <n v="0.29336226364964796"/>
    <n v="0.70663773635035199"/>
    <n v="0"/>
    <x v="0"/>
    <x v="0"/>
    <m/>
    <m/>
    <m/>
    <m/>
    <m/>
    <m/>
    <n v="0.32519520000000002"/>
    <m/>
    <m/>
    <m/>
    <m/>
    <m/>
    <m/>
    <m/>
    <m/>
    <m/>
    <m/>
    <m/>
    <s v="481344,45"/>
    <s v="6177328,85"/>
    <n v="0.32519520000000002"/>
    <n v="0"/>
    <n v="0"/>
  </r>
  <r>
    <n v="404"/>
    <x v="391"/>
    <s v=""/>
    <x v="963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788"/>
    <n v="1.7172000000000001"/>
    <n v="1.7172000000000001"/>
    <n v="0"/>
    <n v="0"/>
    <n v="1"/>
    <n v="0"/>
    <n v="0"/>
    <x v="0"/>
    <x v="0"/>
    <m/>
    <m/>
    <m/>
    <n v="0"/>
    <m/>
    <m/>
    <n v="1.7042652"/>
    <m/>
    <m/>
    <m/>
    <m/>
    <m/>
    <m/>
    <m/>
    <m/>
    <m/>
    <m/>
    <m/>
    <s v="481344,45"/>
    <s v="6177328,85"/>
    <n v="1.7042652"/>
    <n v="0"/>
    <n v="0"/>
  </r>
  <r>
    <n v="404"/>
    <x v="391"/>
    <s v=""/>
    <x v="964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789"/>
    <n v="4.0571999999999999"/>
    <n v="4.0571999999999999"/>
    <n v="0"/>
    <n v="0"/>
    <n v="1"/>
    <n v="0"/>
    <n v="0"/>
    <x v="0"/>
    <x v="0"/>
    <m/>
    <m/>
    <m/>
    <m/>
    <m/>
    <m/>
    <m/>
    <m/>
    <m/>
    <m/>
    <m/>
    <m/>
    <m/>
    <m/>
    <m/>
    <n v="4.0571999999999999"/>
    <m/>
    <m/>
    <s v="481344,45"/>
    <s v="6177328,85"/>
    <n v="0"/>
    <n v="4.0571999999999999"/>
    <n v="0"/>
  </r>
  <r>
    <n v="404"/>
    <x v="391"/>
    <s v=""/>
    <x v="965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790"/>
    <n v="17.596800000000002"/>
    <n v="17.596800000000002"/>
    <n v="0"/>
    <n v="0"/>
    <n v="1"/>
    <n v="0"/>
    <n v="0"/>
    <x v="0"/>
    <x v="0"/>
    <m/>
    <m/>
    <m/>
    <m/>
    <m/>
    <m/>
    <m/>
    <m/>
    <m/>
    <m/>
    <m/>
    <n v="20.861999999999998"/>
    <m/>
    <m/>
    <m/>
    <m/>
    <m/>
    <m/>
    <s v="481344,45"/>
    <s v="6177328,85"/>
    <n v="0"/>
    <n v="20.861999999999998"/>
    <n v="0"/>
  </r>
  <r>
    <n v="406"/>
    <x v="392"/>
    <s v=""/>
    <x v="966"/>
    <n v="2017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791"/>
    <n v="0.108"/>
    <n v="0.108"/>
    <n v="0"/>
    <n v="0"/>
    <n v="1"/>
    <n v="0"/>
    <n v="0"/>
    <x v="0"/>
    <x v="0"/>
    <m/>
    <m/>
    <m/>
    <n v="0.13273199999999999"/>
    <m/>
    <m/>
    <m/>
    <m/>
    <m/>
    <m/>
    <m/>
    <m/>
    <m/>
    <m/>
    <m/>
    <m/>
    <m/>
    <m/>
    <s v="529960"/>
    <s v="6327506"/>
    <n v="0.13273199999999999"/>
    <n v="0"/>
    <n v="0"/>
  </r>
  <r>
    <n v="406"/>
    <x v="392"/>
    <s v=""/>
    <x v="967"/>
    <n v="2017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792"/>
    <n v="33.771599999999999"/>
    <n v="33.771599999999999"/>
    <n v="0"/>
    <n v="0"/>
    <n v="1"/>
    <n v="0"/>
    <n v="0"/>
    <x v="0"/>
    <x v="0"/>
    <m/>
    <m/>
    <m/>
    <m/>
    <m/>
    <m/>
    <m/>
    <m/>
    <m/>
    <m/>
    <n v="34.174800000000005"/>
    <m/>
    <m/>
    <m/>
    <m/>
    <m/>
    <m/>
    <m/>
    <s v="529960"/>
    <s v="6327506"/>
    <n v="0"/>
    <n v="34.174800000000005"/>
    <n v="0"/>
  </r>
  <r>
    <n v="407"/>
    <x v="393"/>
    <s v=""/>
    <x v="968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793"/>
    <n v="5.0255999999999998"/>
    <n v="5.0255999999999998"/>
    <n v="0"/>
    <n v="0"/>
    <n v="1"/>
    <n v="0"/>
    <n v="0"/>
    <x v="0"/>
    <x v="0"/>
    <m/>
    <m/>
    <m/>
    <m/>
    <m/>
    <m/>
    <n v="4.8441095999999995"/>
    <m/>
    <m/>
    <m/>
    <m/>
    <m/>
    <m/>
    <m/>
    <m/>
    <m/>
    <m/>
    <m/>
    <s v="608048,12"/>
    <s v="6106278,81"/>
    <n v="4.8441095999999995"/>
    <n v="0"/>
    <n v="0"/>
  </r>
  <r>
    <n v="407"/>
    <x v="393"/>
    <s v=""/>
    <x v="969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794"/>
    <n v="9.1943999999999999"/>
    <n v="9.1943999999999999"/>
    <n v="6.6672000000000002"/>
    <n v="6.6672000000000002"/>
    <n v="0.27770287314828507"/>
    <n v="0.72229712685171488"/>
    <n v="0"/>
    <x v="0"/>
    <x v="0"/>
    <m/>
    <m/>
    <m/>
    <m/>
    <m/>
    <m/>
    <n v="16.554383999999999"/>
    <m/>
    <m/>
    <m/>
    <m/>
    <m/>
    <m/>
    <m/>
    <m/>
    <m/>
    <m/>
    <m/>
    <s v="608048,12"/>
    <s v="6106278,81"/>
    <n v="16.554383999999999"/>
    <n v="0"/>
    <n v="0"/>
  </r>
  <r>
    <n v="407"/>
    <x v="393"/>
    <s v=""/>
    <x v="970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795"/>
    <n v="25.5456"/>
    <n v="25.5456"/>
    <n v="0"/>
    <n v="0"/>
    <n v="1"/>
    <n v="0"/>
    <n v="0"/>
    <x v="0"/>
    <x v="0"/>
    <m/>
    <m/>
    <m/>
    <m/>
    <m/>
    <m/>
    <n v="24.158890800000002"/>
    <m/>
    <m/>
    <m/>
    <m/>
    <m/>
    <m/>
    <m/>
    <m/>
    <m/>
    <m/>
    <m/>
    <s v="608048,12"/>
    <s v="6106278,81"/>
    <n v="24.158890800000002"/>
    <n v="0"/>
    <n v="0"/>
  </r>
  <r>
    <n v="407"/>
    <x v="393"/>
    <s v=""/>
    <x v="971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796"/>
    <n v="1.5407999999999999"/>
    <n v="1.5407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9880000000000001"/>
    <s v="608048,12"/>
    <s v="6106278,81"/>
    <n v="0"/>
    <n v="0"/>
    <n v="0.29880000000000001"/>
  </r>
  <r>
    <n v="407"/>
    <x v="394"/>
    <s v=""/>
    <x v="972"/>
    <n v="2017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797"/>
    <n v="7.92"/>
    <n v="7.92"/>
    <n v="0"/>
    <n v="0"/>
    <n v="1"/>
    <n v="0"/>
    <n v="0"/>
    <x v="0"/>
    <x v="0"/>
    <m/>
    <m/>
    <m/>
    <m/>
    <m/>
    <m/>
    <m/>
    <m/>
    <m/>
    <m/>
    <m/>
    <m/>
    <m/>
    <m/>
    <m/>
    <n v="7.92"/>
    <m/>
    <m/>
    <s v="608125,52"/>
    <s v="6106024,08"/>
    <n v="0"/>
    <n v="7.92"/>
    <n v="0"/>
  </r>
  <r>
    <n v="408"/>
    <x v="395"/>
    <s v=""/>
    <x v="973"/>
    <n v="2017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798"/>
    <n v="0"/>
    <n v="0"/>
    <n v="0"/>
    <n v="0"/>
    <n v="1"/>
    <n v="0"/>
    <n v="0"/>
    <x v="0"/>
    <x v="0"/>
    <m/>
    <m/>
    <m/>
    <m/>
    <m/>
    <m/>
    <n v="2.0195999999999999E-3"/>
    <m/>
    <m/>
    <m/>
    <m/>
    <m/>
    <m/>
    <m/>
    <m/>
    <m/>
    <m/>
    <m/>
    <s v="485221"/>
    <s v="6112328"/>
    <n v="2.0195999999999999E-3"/>
    <n v="0"/>
    <n v="0"/>
  </r>
  <r>
    <n v="408"/>
    <x v="395"/>
    <s v=""/>
    <x v="974"/>
    <n v="2017"/>
    <n v="30990714"/>
    <x v="169"/>
    <x v="393"/>
    <x v="392"/>
    <n v="6780"/>
    <s v="Skærbæk"/>
    <n v="550"/>
    <n v="113"/>
    <x v="154"/>
    <m/>
    <s v="FJ"/>
    <s v="Fjernvarmeværk"/>
    <n v="353000"/>
    <n v="350030"/>
    <x v="546"/>
    <x v="0"/>
    <s v="fvv"/>
    <d v="1984-01-11T00:00:00"/>
    <d v="2018-12-31T00:00:00"/>
    <n v="6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85221"/>
    <s v="6112328"/>
    <n v="0"/>
    <n v="0"/>
    <n v="0"/>
  </r>
  <r>
    <n v="408"/>
    <x v="396"/>
    <s v=""/>
    <x v="975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799"/>
    <n v="0.32040000000000002"/>
    <n v="0.32040000000000002"/>
    <n v="0.18720000000000001"/>
    <n v="0.18360000000000001"/>
    <n v="0.34802602765438279"/>
    <n v="0.65197397234561727"/>
    <n v="0"/>
    <x v="0"/>
    <x v="0"/>
    <m/>
    <m/>
    <m/>
    <m/>
    <m/>
    <m/>
    <n v="0.46031040000000001"/>
    <m/>
    <m/>
    <m/>
    <m/>
    <m/>
    <m/>
    <m/>
    <m/>
    <m/>
    <m/>
    <m/>
    <s v="485582"/>
    <s v="6112714"/>
    <n v="0.46031040000000001"/>
    <n v="0"/>
    <n v="0"/>
  </r>
  <r>
    <n v="408"/>
    <x v="396"/>
    <s v=""/>
    <x v="976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800"/>
    <n v="0.31319999999999998"/>
    <n v="0.31319999999999998"/>
    <n v="0.2016"/>
    <n v="0.19800000000000001"/>
    <n v="0.32507566416321038"/>
    <n v="0.67492433583678957"/>
    <n v="0"/>
    <x v="0"/>
    <x v="0"/>
    <m/>
    <m/>
    <m/>
    <m/>
    <m/>
    <m/>
    <n v="0.481734"/>
    <m/>
    <m/>
    <m/>
    <m/>
    <m/>
    <m/>
    <m/>
    <m/>
    <m/>
    <m/>
    <m/>
    <s v="485582"/>
    <s v="6112714"/>
    <n v="0.481734"/>
    <n v="0"/>
    <n v="0"/>
  </r>
  <r>
    <n v="408"/>
    <x v="396"/>
    <s v=""/>
    <x v="977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801"/>
    <n v="0.28799999999999998"/>
    <n v="0.28799999999999998"/>
    <n v="0.18360000000000001"/>
    <n v="0.18"/>
    <n v="0.31775285183184515"/>
    <n v="0.6822471481681549"/>
    <n v="0"/>
    <x v="0"/>
    <x v="0"/>
    <m/>
    <m/>
    <m/>
    <m/>
    <m/>
    <m/>
    <n v="0.45318239999999999"/>
    <m/>
    <m/>
    <m/>
    <m/>
    <m/>
    <m/>
    <m/>
    <m/>
    <m/>
    <m/>
    <m/>
    <s v="485582"/>
    <s v="6112714"/>
    <n v="0.45318239999999999"/>
    <n v="0"/>
    <n v="0"/>
  </r>
  <r>
    <n v="408"/>
    <x v="396"/>
    <s v=""/>
    <x v="978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802"/>
    <n v="0.3528"/>
    <n v="0.3528"/>
    <n v="0.22320000000000001"/>
    <n v="0.22320000000000001"/>
    <n v="0.3256484724428288"/>
    <n v="0.6743515275571712"/>
    <n v="0"/>
    <x v="0"/>
    <x v="0"/>
    <m/>
    <m/>
    <m/>
    <m/>
    <m/>
    <m/>
    <n v="0.54168839999999996"/>
    <m/>
    <m/>
    <m/>
    <m/>
    <m/>
    <m/>
    <m/>
    <m/>
    <m/>
    <m/>
    <m/>
    <s v="485582"/>
    <s v="6112714"/>
    <n v="0.54168839999999996"/>
    <n v="0"/>
    <n v="0"/>
  </r>
  <r>
    <n v="408"/>
    <x v="396"/>
    <s v=""/>
    <x v="979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803"/>
    <n v="108.4212"/>
    <n v="108.4212"/>
    <n v="0"/>
    <n v="0"/>
    <n v="1"/>
    <n v="0"/>
    <n v="0"/>
    <x v="0"/>
    <x v="0"/>
    <m/>
    <m/>
    <m/>
    <m/>
    <m/>
    <m/>
    <m/>
    <m/>
    <m/>
    <m/>
    <n v="104.23439999999999"/>
    <m/>
    <m/>
    <m/>
    <m/>
    <m/>
    <m/>
    <m/>
    <s v="485582"/>
    <s v="6112714"/>
    <n v="0"/>
    <n v="104.23439999999999"/>
    <n v="0"/>
  </r>
  <r>
    <n v="411"/>
    <x v="397"/>
    <s v=""/>
    <x v="980"/>
    <n v="2017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804"/>
    <n v="676.7604"/>
    <n v="674.55359999999996"/>
    <n v="182.6712"/>
    <n v="162.74879999999999"/>
    <n v="0.35348961887327157"/>
    <n v="0.64651038112672843"/>
    <n v="0"/>
    <x v="0"/>
    <x v="0"/>
    <m/>
    <m/>
    <m/>
    <m/>
    <m/>
    <m/>
    <m/>
    <n v="480.0104"/>
    <m/>
    <n v="477.24599999999998"/>
    <m/>
    <m/>
    <m/>
    <m/>
    <m/>
    <m/>
    <m/>
    <m/>
    <s v="648587,35"/>
    <s v="6143655,93"/>
    <n v="216.00468000000001"/>
    <n v="741.25171999999998"/>
    <n v="0"/>
  </r>
  <r>
    <n v="411"/>
    <x v="398"/>
    <s v=""/>
    <x v="981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82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83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806"/>
    <n v="6.3197999999999999"/>
    <n v="6.3197999999999999"/>
    <n v="0"/>
    <n v="0"/>
    <n v="1"/>
    <n v="0"/>
    <n v="0"/>
    <x v="0"/>
    <x v="0"/>
    <m/>
    <m/>
    <m/>
    <n v="0"/>
    <m/>
    <m/>
    <n v="7.6802022000000001"/>
    <m/>
    <m/>
    <m/>
    <m/>
    <m/>
    <m/>
    <m/>
    <m/>
    <m/>
    <m/>
    <m/>
    <s v="637236,69"/>
    <s v="6133330,66"/>
    <n v="7.6802022000000001"/>
    <n v="0"/>
    <n v="0"/>
  </r>
  <r>
    <n v="411"/>
    <x v="398"/>
    <s v=""/>
    <x v="984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807"/>
    <n v="28.438559999999999"/>
    <n v="28.438559999999999"/>
    <n v="0"/>
    <n v="0"/>
    <n v="1"/>
    <n v="0"/>
    <n v="0"/>
    <x v="0"/>
    <x v="0"/>
    <m/>
    <m/>
    <m/>
    <n v="0"/>
    <m/>
    <m/>
    <n v="29.623651200000001"/>
    <m/>
    <m/>
    <m/>
    <m/>
    <m/>
    <m/>
    <m/>
    <m/>
    <m/>
    <m/>
    <m/>
    <s v="637236,69"/>
    <s v="6133330,66"/>
    <n v="29.623651200000001"/>
    <n v="0"/>
    <n v="0"/>
  </r>
  <r>
    <n v="411"/>
    <x v="398"/>
    <s v=""/>
    <x v="985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808"/>
    <n v="73.876320000000007"/>
    <n v="73.876320000000007"/>
    <n v="0"/>
    <n v="0"/>
    <n v="1"/>
    <n v="0"/>
    <n v="0"/>
    <x v="0"/>
    <x v="0"/>
    <m/>
    <m/>
    <m/>
    <m/>
    <m/>
    <m/>
    <n v="68.024681999999999"/>
    <m/>
    <m/>
    <m/>
    <m/>
    <m/>
    <m/>
    <m/>
    <m/>
    <m/>
    <m/>
    <m/>
    <s v="637236,69"/>
    <s v="6133330,66"/>
    <n v="68.024681999999999"/>
    <n v="0"/>
    <n v="0"/>
  </r>
  <r>
    <n v="411"/>
    <x v="398"/>
    <s v=""/>
    <x v="986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809"/>
    <n v="3.35988"/>
    <n v="3.35988"/>
    <n v="0"/>
    <n v="0"/>
    <n v="1"/>
    <n v="0"/>
    <n v="0"/>
    <x v="0"/>
    <x v="0"/>
    <m/>
    <m/>
    <m/>
    <m/>
    <m/>
    <m/>
    <n v="4.3886897999999999"/>
    <m/>
    <m/>
    <m/>
    <m/>
    <m/>
    <m/>
    <m/>
    <m/>
    <m/>
    <m/>
    <m/>
    <s v="637236,69"/>
    <s v="6133330,66"/>
    <n v="4.3886897999999999"/>
    <n v="0"/>
    <n v="0"/>
  </r>
  <r>
    <n v="411"/>
    <x v="398"/>
    <s v=""/>
    <x v="987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810"/>
    <n v="79.115399999999994"/>
    <n v="79.115399999999994"/>
    <n v="0"/>
    <n v="0"/>
    <n v="1"/>
    <n v="0"/>
    <n v="0"/>
    <x v="0"/>
    <x v="0"/>
    <m/>
    <m/>
    <m/>
    <m/>
    <m/>
    <m/>
    <m/>
    <m/>
    <m/>
    <m/>
    <n v="83.361000000000004"/>
    <m/>
    <m/>
    <m/>
    <m/>
    <m/>
    <m/>
    <m/>
    <s v="637236,69"/>
    <s v="6133330,66"/>
    <n v="0"/>
    <n v="83.361000000000004"/>
    <n v="0"/>
  </r>
  <r>
    <n v="411"/>
    <x v="398"/>
    <s v=""/>
    <x v="988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811"/>
    <n v="0"/>
    <n v="0"/>
    <n v="0"/>
    <n v="0"/>
    <n v="1"/>
    <n v="0"/>
    <n v="0"/>
    <x v="0"/>
    <x v="0"/>
    <m/>
    <m/>
    <m/>
    <n v="3.5870000000000001E-10"/>
    <m/>
    <m/>
    <m/>
    <m/>
    <m/>
    <m/>
    <m/>
    <m/>
    <m/>
    <m/>
    <m/>
    <m/>
    <m/>
    <m/>
    <s v="637236,69"/>
    <s v="6133330,66"/>
    <n v="3.5870000000000001E-10"/>
    <n v="0"/>
    <n v="0"/>
  </r>
  <r>
    <n v="411"/>
    <x v="398"/>
    <s v=""/>
    <x v="989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0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1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2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9"/>
    <s v=""/>
    <x v="993"/>
    <n v="2017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812"/>
    <n v="8.2799999999999999E-2"/>
    <n v="8.2799999999999999E-2"/>
    <n v="0"/>
    <n v="0"/>
    <n v="1"/>
    <n v="0"/>
    <n v="0"/>
    <x v="0"/>
    <x v="0"/>
    <m/>
    <m/>
    <m/>
    <m/>
    <m/>
    <m/>
    <n v="0.1040292"/>
    <m/>
    <m/>
    <m/>
    <m/>
    <m/>
    <m/>
    <m/>
    <m/>
    <m/>
    <m/>
    <m/>
    <s v="636033"/>
    <s v="6133672"/>
    <n v="0.1040292"/>
    <n v="0"/>
    <n v="0"/>
  </r>
  <r>
    <n v="411"/>
    <x v="399"/>
    <s v=""/>
    <x v="994"/>
    <n v="2017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812"/>
    <n v="8.2799999999999999E-2"/>
    <n v="8.2799999999999999E-2"/>
    <n v="0"/>
    <n v="0"/>
    <n v="1"/>
    <n v="0"/>
    <n v="0"/>
    <x v="0"/>
    <x v="0"/>
    <m/>
    <m/>
    <m/>
    <m/>
    <m/>
    <m/>
    <n v="0.1040292"/>
    <m/>
    <m/>
    <m/>
    <m/>
    <m/>
    <m/>
    <m/>
    <m/>
    <m/>
    <m/>
    <m/>
    <s v="636033"/>
    <s v="6133672"/>
    <n v="0.1040292"/>
    <n v="0"/>
    <n v="0"/>
  </r>
  <r>
    <n v="411"/>
    <x v="400"/>
    <s v=""/>
    <x v="995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813"/>
    <n v="0.65159999999999996"/>
    <n v="0.65159999999999996"/>
    <n v="0"/>
    <n v="0"/>
    <n v="1"/>
    <n v="0"/>
    <n v="0"/>
    <x v="0"/>
    <x v="0"/>
    <m/>
    <m/>
    <m/>
    <n v="0"/>
    <m/>
    <m/>
    <n v="0.70214759999999998"/>
    <m/>
    <m/>
    <m/>
    <m/>
    <m/>
    <m/>
    <m/>
    <m/>
    <m/>
    <m/>
    <m/>
    <s v="649138"/>
    <s v="6141021"/>
    <n v="0.70214759999999998"/>
    <n v="0"/>
    <n v="0"/>
  </r>
  <r>
    <n v="411"/>
    <x v="400"/>
    <s v=""/>
    <x v="996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814"/>
    <n v="0.86399999999999999"/>
    <n v="0.86399999999999999"/>
    <n v="0"/>
    <n v="0"/>
    <n v="1"/>
    <n v="0"/>
    <n v="0"/>
    <x v="0"/>
    <x v="0"/>
    <m/>
    <m/>
    <m/>
    <n v="0"/>
    <m/>
    <m/>
    <n v="0.93614399999999998"/>
    <m/>
    <m/>
    <m/>
    <m/>
    <m/>
    <m/>
    <m/>
    <m/>
    <m/>
    <m/>
    <m/>
    <s v="649138"/>
    <s v="6141021"/>
    <n v="0.93614399999999998"/>
    <n v="0"/>
    <n v="0"/>
  </r>
  <r>
    <n v="411"/>
    <x v="400"/>
    <s v=""/>
    <x v="997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75"/>
    <n v="0.122"/>
    <n v="0.122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649138"/>
    <s v="6141021"/>
    <n v="0.14348"/>
    <n v="0"/>
    <n v="0"/>
  </r>
  <r>
    <n v="411"/>
    <x v="400"/>
    <s v=""/>
    <x v="998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815"/>
    <n v="3.0419999999999998"/>
    <n v="3.0419999999999998"/>
    <n v="0"/>
    <n v="0"/>
    <n v="1"/>
    <n v="0"/>
    <n v="0"/>
    <x v="0"/>
    <x v="0"/>
    <m/>
    <m/>
    <m/>
    <n v="0"/>
    <m/>
    <m/>
    <n v="3.1242815999999998"/>
    <m/>
    <m/>
    <m/>
    <m/>
    <m/>
    <m/>
    <m/>
    <m/>
    <m/>
    <m/>
    <m/>
    <s v="649138"/>
    <s v="6141021"/>
    <n v="3.1242815999999998"/>
    <n v="0"/>
    <n v="0"/>
  </r>
  <r>
    <n v="411"/>
    <x v="401"/>
    <s v=""/>
    <x v="999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816"/>
    <n v="4.3200000000000002E-2"/>
    <n v="4.3200000000000002E-2"/>
    <n v="0"/>
    <n v="0"/>
    <n v="1"/>
    <n v="0"/>
    <n v="0"/>
    <x v="0"/>
    <x v="0"/>
    <m/>
    <m/>
    <m/>
    <n v="0"/>
    <m/>
    <m/>
    <n v="4.7044800000000005E-2"/>
    <m/>
    <m/>
    <m/>
    <m/>
    <m/>
    <m/>
    <m/>
    <m/>
    <m/>
    <m/>
    <m/>
    <s v="650582"/>
    <s v="6142427"/>
    <n v="4.7044800000000005E-2"/>
    <n v="0"/>
    <n v="0"/>
  </r>
  <r>
    <n v="411"/>
    <x v="401"/>
    <s v=""/>
    <x v="1000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817"/>
    <n v="0.18"/>
    <n v="0.18"/>
    <n v="0"/>
    <n v="0"/>
    <n v="1"/>
    <n v="0"/>
    <n v="0"/>
    <x v="0"/>
    <x v="0"/>
    <m/>
    <m/>
    <m/>
    <m/>
    <m/>
    <m/>
    <n v="0.20390039999999998"/>
    <m/>
    <m/>
    <m/>
    <m/>
    <m/>
    <m/>
    <m/>
    <m/>
    <m/>
    <m/>
    <m/>
    <s v="650582"/>
    <s v="6142427"/>
    <n v="0.20390039999999998"/>
    <n v="0"/>
    <n v="0"/>
  </r>
  <r>
    <n v="411"/>
    <x v="401"/>
    <s v=""/>
    <x v="1001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818"/>
    <n v="0.1764"/>
    <n v="0.1764"/>
    <n v="0"/>
    <n v="0"/>
    <n v="1"/>
    <n v="0"/>
    <n v="0"/>
    <x v="0"/>
    <x v="0"/>
    <m/>
    <m/>
    <m/>
    <m/>
    <m/>
    <m/>
    <n v="0.18473400000000001"/>
    <m/>
    <m/>
    <m/>
    <m/>
    <m/>
    <m/>
    <m/>
    <m/>
    <m/>
    <m/>
    <m/>
    <s v="650582"/>
    <s v="6142427"/>
    <n v="0.18473400000000001"/>
    <n v="0"/>
    <n v="0"/>
  </r>
  <r>
    <n v="411"/>
    <x v="402"/>
    <s v=""/>
    <x v="1002"/>
    <n v="2017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819"/>
    <n v="2.20356"/>
    <n v="2.20356"/>
    <n v="0"/>
    <n v="0"/>
    <n v="1"/>
    <n v="0"/>
    <n v="0"/>
    <x v="0"/>
    <x v="0"/>
    <m/>
    <m/>
    <m/>
    <m/>
    <m/>
    <m/>
    <n v="2.3720004000000001"/>
    <m/>
    <m/>
    <m/>
    <m/>
    <m/>
    <m/>
    <m/>
    <m/>
    <m/>
    <m/>
    <m/>
    <s v="649529,32"/>
    <s v="6143696,21"/>
    <n v="2.3720004000000001"/>
    <n v="0"/>
    <n v="0"/>
  </r>
  <r>
    <n v="411"/>
    <x v="402"/>
    <s v=""/>
    <x v="1003"/>
    <n v="2017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820"/>
    <n v="3.7522799999999998"/>
    <n v="3.7522799999999998"/>
    <n v="0"/>
    <n v="0"/>
    <n v="1"/>
    <n v="0"/>
    <n v="0"/>
    <x v="0"/>
    <x v="0"/>
    <m/>
    <m/>
    <m/>
    <m/>
    <m/>
    <m/>
    <n v="4.0388039999999998"/>
    <m/>
    <m/>
    <m/>
    <m/>
    <m/>
    <m/>
    <m/>
    <m/>
    <m/>
    <m/>
    <m/>
    <s v="649529,32"/>
    <s v="6143696,21"/>
    <n v="4.0388039999999998"/>
    <n v="0"/>
    <n v="0"/>
  </r>
  <r>
    <n v="411"/>
    <x v="403"/>
    <s v=""/>
    <x v="1004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92"/>
    <n v="5.9400000000000001E-2"/>
    <n v="5.9400000000000001E-2"/>
    <n v="0"/>
    <n v="0"/>
    <n v="1"/>
    <n v="0"/>
    <n v="0"/>
    <x v="0"/>
    <x v="0"/>
    <m/>
    <m/>
    <m/>
    <n v="7.1739999999999998E-2"/>
    <m/>
    <m/>
    <n v="0"/>
    <m/>
    <m/>
    <m/>
    <m/>
    <m/>
    <m/>
    <m/>
    <m/>
    <m/>
    <m/>
    <m/>
    <s v="648959,68"/>
    <s v="6142548,86"/>
    <n v="7.1739999999999998E-2"/>
    <n v="0"/>
    <n v="0"/>
  </r>
  <r>
    <n v="411"/>
    <x v="403"/>
    <s v=""/>
    <x v="1005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821"/>
    <n v="6.6960000000000006E-2"/>
    <n v="6.6960000000000006E-2"/>
    <n v="0"/>
    <n v="0"/>
    <n v="1"/>
    <n v="0"/>
    <n v="0"/>
    <x v="0"/>
    <x v="0"/>
    <m/>
    <m/>
    <m/>
    <n v="7.8913999999999998E-2"/>
    <m/>
    <m/>
    <m/>
    <m/>
    <m/>
    <m/>
    <m/>
    <m/>
    <m/>
    <m/>
    <m/>
    <m/>
    <m/>
    <m/>
    <s v="648959,68"/>
    <s v="6142548,86"/>
    <n v="7.8913999999999998E-2"/>
    <n v="0"/>
    <n v="0"/>
  </r>
  <r>
    <n v="411"/>
    <x v="403"/>
    <s v=""/>
    <x v="1006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822"/>
    <n v="8.9855999999999998"/>
    <n v="8.9855999999999998"/>
    <n v="0"/>
    <n v="0"/>
    <n v="1"/>
    <n v="0"/>
    <n v="0"/>
    <x v="0"/>
    <x v="0"/>
    <m/>
    <m/>
    <m/>
    <m/>
    <m/>
    <m/>
    <n v="10.219334399999999"/>
    <m/>
    <m/>
    <m/>
    <m/>
    <m/>
    <m/>
    <m/>
    <m/>
    <m/>
    <m/>
    <m/>
    <s v="648959,68"/>
    <s v="6142548,86"/>
    <n v="10.219334399999999"/>
    <n v="0"/>
    <n v="0"/>
  </r>
  <r>
    <n v="411"/>
    <x v="403"/>
    <s v=""/>
    <x v="1007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822"/>
    <n v="8.9863199999999992"/>
    <n v="8.9863199999999992"/>
    <n v="0"/>
    <n v="0"/>
    <n v="1"/>
    <n v="0"/>
    <n v="0"/>
    <x v="0"/>
    <x v="0"/>
    <m/>
    <m/>
    <m/>
    <m/>
    <m/>
    <m/>
    <n v="10.219334399999999"/>
    <m/>
    <m/>
    <m/>
    <m/>
    <m/>
    <m/>
    <m/>
    <m/>
    <m/>
    <m/>
    <m/>
    <s v="648959,68"/>
    <s v="6142548,86"/>
    <n v="10.219334399999999"/>
    <n v="0"/>
    <n v="0"/>
  </r>
  <r>
    <n v="411"/>
    <x v="404"/>
    <s v=""/>
    <x v="1008"/>
    <n v="2017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823"/>
    <n v="128.1096"/>
    <n v="128.1096"/>
    <n v="0"/>
    <n v="0"/>
    <n v="1"/>
    <n v="0"/>
    <n v="0"/>
    <x v="0"/>
    <x v="0"/>
    <m/>
    <m/>
    <m/>
    <m/>
    <m/>
    <m/>
    <m/>
    <m/>
    <m/>
    <m/>
    <n v="115.73"/>
    <m/>
    <m/>
    <m/>
    <m/>
    <m/>
    <m/>
    <m/>
    <s v="649932,93"/>
    <s v="6140089,39"/>
    <n v="0"/>
    <n v="115.73"/>
    <n v="0"/>
  </r>
  <r>
    <n v="413"/>
    <x v="405"/>
    <s v=""/>
    <x v="1009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824"/>
    <n v="0.42659999999999998"/>
    <n v="0.42659999999999998"/>
    <n v="0.32579999999999998"/>
    <n v="0.32579999999999998"/>
    <n v="0.24656063519013255"/>
    <n v="0.7534393648098674"/>
    <n v="0"/>
    <x v="0"/>
    <x v="0"/>
    <m/>
    <m/>
    <m/>
    <m/>
    <m/>
    <m/>
    <n v="0.86510159999999992"/>
    <m/>
    <m/>
    <m/>
    <m/>
    <m/>
    <m/>
    <m/>
    <m/>
    <m/>
    <m/>
    <m/>
    <s v="707639,73"/>
    <s v="6180927,81"/>
    <n v="0.86510159999999992"/>
    <n v="0"/>
    <n v="0"/>
  </r>
  <r>
    <n v="413"/>
    <x v="405"/>
    <s v=""/>
    <x v="1010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825"/>
    <n v="0.74736000000000002"/>
    <n v="0.74736000000000002"/>
    <n v="0.62712000000000001"/>
    <n v="0.62712000000000001"/>
    <n v="0.2213757715094927"/>
    <n v="0.77862422849050728"/>
    <n v="0"/>
    <x v="0"/>
    <x v="0"/>
    <m/>
    <m/>
    <m/>
    <m/>
    <m/>
    <m/>
    <n v="1.6879896000000001"/>
    <m/>
    <m/>
    <m/>
    <m/>
    <m/>
    <m/>
    <m/>
    <m/>
    <m/>
    <m/>
    <m/>
    <s v="707639,73"/>
    <s v="6180927,81"/>
    <n v="1.6879896000000001"/>
    <n v="0"/>
    <n v="0"/>
  </r>
  <r>
    <n v="413"/>
    <x v="405"/>
    <s v=""/>
    <x v="1011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826"/>
    <n v="0.75383999999999995"/>
    <n v="0.75383999999999995"/>
    <n v="0.70920000000000005"/>
    <n v="0.70920000000000005"/>
    <n v="0.20260934518672183"/>
    <n v="0.7973906548132782"/>
    <n v="0"/>
    <x v="0"/>
    <x v="0"/>
    <m/>
    <m/>
    <m/>
    <m/>
    <m/>
    <m/>
    <n v="1.8603288"/>
    <m/>
    <m/>
    <m/>
    <m/>
    <m/>
    <m/>
    <m/>
    <m/>
    <m/>
    <m/>
    <m/>
    <s v="707639,73"/>
    <s v="6180927,81"/>
    <n v="1.8603288"/>
    <n v="0"/>
    <n v="0"/>
  </r>
  <r>
    <n v="413"/>
    <x v="405"/>
    <s v=""/>
    <x v="1012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827"/>
    <n v="0"/>
    <n v="0"/>
    <n v="0"/>
    <n v="0"/>
    <n v="1"/>
    <n v="0"/>
    <n v="0"/>
    <x v="0"/>
    <x v="0"/>
    <m/>
    <m/>
    <m/>
    <n v="2.4642689999999998E-3"/>
    <m/>
    <m/>
    <m/>
    <m/>
    <m/>
    <m/>
    <m/>
    <m/>
    <m/>
    <m/>
    <m/>
    <m/>
    <m/>
    <m/>
    <s v="707639,73"/>
    <s v="6180927,81"/>
    <n v="2.4642689999999998E-3"/>
    <n v="0"/>
    <n v="0"/>
  </r>
  <r>
    <n v="413"/>
    <x v="405"/>
    <s v=""/>
    <x v="1013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828"/>
    <n v="79.498800000000003"/>
    <n v="79.138800000000003"/>
    <n v="0"/>
    <n v="0"/>
    <n v="1"/>
    <n v="0"/>
    <n v="0"/>
    <x v="0"/>
    <x v="0"/>
    <m/>
    <m/>
    <m/>
    <m/>
    <m/>
    <m/>
    <n v="76.140246599999998"/>
    <m/>
    <m/>
    <m/>
    <m/>
    <m/>
    <m/>
    <m/>
    <m/>
    <m/>
    <m/>
    <m/>
    <s v="707639,73"/>
    <s v="6180927,81"/>
    <n v="76.140246599999998"/>
    <n v="0"/>
    <n v="0"/>
  </r>
  <r>
    <n v="413"/>
    <x v="405"/>
    <s v=""/>
    <x v="1014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829"/>
    <n v="78.400800000000004"/>
    <n v="78.040800000000004"/>
    <n v="0"/>
    <n v="0"/>
    <n v="1"/>
    <n v="0"/>
    <n v="0"/>
    <x v="0"/>
    <x v="0"/>
    <m/>
    <m/>
    <m/>
    <m/>
    <m/>
    <m/>
    <n v="75.084847199999999"/>
    <m/>
    <m/>
    <m/>
    <m/>
    <m/>
    <m/>
    <m/>
    <m/>
    <m/>
    <m/>
    <m/>
    <s v="707639,73"/>
    <s v="6180927,81"/>
    <n v="75.084847199999999"/>
    <n v="0"/>
    <n v="0"/>
  </r>
  <r>
    <n v="413"/>
    <x v="405"/>
    <s v=""/>
    <x v="1015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830"/>
    <n v="12.8268"/>
    <n v="12.8268"/>
    <n v="0"/>
    <n v="0"/>
    <n v="1"/>
    <n v="0"/>
    <n v="0"/>
    <x v="0"/>
    <x v="0"/>
    <m/>
    <m/>
    <m/>
    <m/>
    <m/>
    <m/>
    <m/>
    <m/>
    <m/>
    <m/>
    <m/>
    <m/>
    <m/>
    <m/>
    <m/>
    <m/>
    <m/>
    <n v="12.826799999999999"/>
    <s v="707639,73"/>
    <s v="6180927,81"/>
    <n v="0"/>
    <n v="0"/>
    <n v="12.826799999999999"/>
  </r>
  <r>
    <n v="414"/>
    <x v="406"/>
    <s v=""/>
    <x v="1016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831"/>
    <n v="20.820888"/>
    <n v="20.820888"/>
    <n v="0"/>
    <n v="0"/>
    <n v="1"/>
    <n v="0"/>
    <n v="0"/>
    <x v="0"/>
    <x v="0"/>
    <m/>
    <m/>
    <m/>
    <m/>
    <m/>
    <m/>
    <n v="20.820888"/>
    <m/>
    <m/>
    <m/>
    <m/>
    <m/>
    <m/>
    <m/>
    <m/>
    <m/>
    <m/>
    <m/>
    <s v="471160"/>
    <s v="6305801"/>
    <n v="20.820888"/>
    <n v="0"/>
    <n v="0"/>
  </r>
  <r>
    <n v="414"/>
    <x v="406"/>
    <s v=""/>
    <x v="1017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832"/>
    <n v="6.0002532000000004"/>
    <n v="6.0002532000000004"/>
    <n v="4.6320480000000002"/>
    <n v="4.6320480000000002"/>
    <n v="0.26503959365420221"/>
    <n v="0.73496040634579773"/>
    <n v="0"/>
    <x v="0"/>
    <x v="0"/>
    <m/>
    <m/>
    <m/>
    <m/>
    <m/>
    <m/>
    <n v="11.3195412"/>
    <m/>
    <m/>
    <m/>
    <m/>
    <m/>
    <m/>
    <m/>
    <m/>
    <m/>
    <m/>
    <m/>
    <s v="471160"/>
    <s v="6305801"/>
    <n v="11.3195412"/>
    <n v="0"/>
    <n v="0"/>
  </r>
  <r>
    <n v="414"/>
    <x v="406"/>
    <s v=""/>
    <x v="1020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833"/>
    <n v="12.0726"/>
    <n v="12.0726"/>
    <n v="0"/>
    <n v="0"/>
    <n v="1"/>
    <n v="0"/>
    <n v="0"/>
    <x v="0"/>
    <x v="0"/>
    <m/>
    <m/>
    <m/>
    <m/>
    <m/>
    <m/>
    <m/>
    <m/>
    <m/>
    <m/>
    <m/>
    <m/>
    <m/>
    <m/>
    <m/>
    <m/>
    <m/>
    <n v="12.0726"/>
    <s v="471160"/>
    <s v="6305801"/>
    <n v="0"/>
    <n v="0"/>
    <n v="12.0726"/>
  </r>
  <r>
    <n v="414"/>
    <x v="406"/>
    <s v=""/>
    <x v="1021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834"/>
    <n v="10.207800000000001"/>
    <n v="10.207800000000001"/>
    <n v="0"/>
    <n v="0"/>
    <n v="1"/>
    <n v="0"/>
    <n v="0"/>
    <x v="0"/>
    <x v="0"/>
    <m/>
    <m/>
    <m/>
    <m/>
    <m/>
    <m/>
    <m/>
    <m/>
    <m/>
    <m/>
    <m/>
    <m/>
    <m/>
    <m/>
    <m/>
    <n v="10.207799999999999"/>
    <m/>
    <m/>
    <s v="471160"/>
    <s v="6305801"/>
    <n v="0"/>
    <n v="10.207799999999999"/>
    <n v="0"/>
  </r>
  <r>
    <n v="415"/>
    <x v="407"/>
    <s v=""/>
    <x v="1022"/>
    <n v="2017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835"/>
    <n v="11.772"/>
    <n v="11.772"/>
    <n v="0"/>
    <n v="0"/>
    <n v="1"/>
    <n v="0"/>
    <n v="0"/>
    <x v="0"/>
    <x v="0"/>
    <m/>
    <m/>
    <m/>
    <m/>
    <m/>
    <m/>
    <n v="11.9281536"/>
    <m/>
    <m/>
    <m/>
    <m/>
    <m/>
    <m/>
    <m/>
    <m/>
    <m/>
    <m/>
    <m/>
    <s v="696467,37"/>
    <s v="6159646,92"/>
    <n v="11.9281536"/>
    <n v="0"/>
    <n v="0"/>
  </r>
  <r>
    <n v="415"/>
    <x v="407"/>
    <s v=""/>
    <x v="1023"/>
    <n v="2017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836"/>
    <n v="0.19439999999999999"/>
    <n v="0.19439999999999999"/>
    <n v="0.126"/>
    <n v="0.126"/>
    <n v="0.27077169934312789"/>
    <n v="0.72922830065687205"/>
    <n v="0"/>
    <x v="0"/>
    <x v="0"/>
    <m/>
    <m/>
    <m/>
    <m/>
    <m/>
    <m/>
    <n v="0.35897400000000002"/>
    <m/>
    <m/>
    <m/>
    <m/>
    <m/>
    <m/>
    <m/>
    <m/>
    <m/>
    <m/>
    <m/>
    <s v="696467,37"/>
    <s v="6159646,92"/>
    <n v="0.35897400000000002"/>
    <n v="0"/>
    <n v="0"/>
  </r>
  <r>
    <n v="415"/>
    <x v="408"/>
    <s v=""/>
    <x v="1024"/>
    <n v="2017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837"/>
    <n v="2.6928000000000001"/>
    <n v="2.6928000000000001"/>
    <n v="0"/>
    <n v="0"/>
    <n v="1"/>
    <n v="0"/>
    <n v="0"/>
    <x v="0"/>
    <x v="0"/>
    <m/>
    <m/>
    <m/>
    <m/>
    <m/>
    <m/>
    <m/>
    <m/>
    <m/>
    <m/>
    <m/>
    <m/>
    <m/>
    <m/>
    <m/>
    <n v="2.6928000000000001"/>
    <m/>
    <m/>
    <s v="696596,53"/>
    <s v="6159038,41"/>
    <n v="0"/>
    <n v="2.6928000000000001"/>
    <n v="0"/>
  </r>
  <r>
    <n v="418"/>
    <x v="409"/>
    <s v=""/>
    <x v="1025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838"/>
    <n v="2.2679999999999998"/>
    <n v="2.2679999999999998"/>
    <n v="1.7063999999999999"/>
    <n v="1.7063999999999999"/>
    <n v="0.27305493865365704"/>
    <n v="0.72694506134634296"/>
    <n v="0"/>
    <x v="0"/>
    <x v="0"/>
    <m/>
    <m/>
    <m/>
    <m/>
    <m/>
    <m/>
    <n v="4.1530104000000003"/>
    <m/>
    <m/>
    <m/>
    <m/>
    <m/>
    <m/>
    <m/>
    <m/>
    <m/>
    <m/>
    <m/>
    <s v="469825"/>
    <s v="6220680"/>
    <n v="4.1530104000000003"/>
    <n v="0"/>
    <n v="0"/>
  </r>
  <r>
    <n v="418"/>
    <x v="409"/>
    <s v=""/>
    <x v="1026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839"/>
    <n v="5.8032000000000004"/>
    <n v="5.8032000000000004"/>
    <n v="0"/>
    <n v="0"/>
    <n v="1"/>
    <n v="0"/>
    <n v="0"/>
    <x v="0"/>
    <x v="0"/>
    <m/>
    <m/>
    <m/>
    <m/>
    <m/>
    <m/>
    <n v="5.6826000000000008"/>
    <m/>
    <m/>
    <m/>
    <m/>
    <m/>
    <m/>
    <m/>
    <m/>
    <m/>
    <m/>
    <m/>
    <s v="469825"/>
    <s v="6220680"/>
    <n v="5.6826000000000008"/>
    <n v="0"/>
    <n v="0"/>
  </r>
  <r>
    <n v="418"/>
    <x v="409"/>
    <s v=""/>
    <x v="1027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840"/>
    <n v="41.454000000000001"/>
    <n v="41.454000000000001"/>
    <n v="29.52"/>
    <n v="29.52"/>
    <n v="0.29078282828282831"/>
    <n v="0.70921717171717169"/>
    <n v="0"/>
    <x v="0"/>
    <x v="0"/>
    <m/>
    <m/>
    <m/>
    <m/>
    <m/>
    <m/>
    <m/>
    <m/>
    <n v="71.28"/>
    <m/>
    <m/>
    <m/>
    <m/>
    <m/>
    <m/>
    <m/>
    <m/>
    <m/>
    <s v="469825"/>
    <s v="6220680"/>
    <n v="0"/>
    <n v="71.28"/>
    <n v="0"/>
  </r>
  <r>
    <n v="418"/>
    <x v="409"/>
    <s v=""/>
    <x v="1028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841"/>
    <n v="4.8419999999999996"/>
    <n v="4.8419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.0224"/>
    <s v="469825"/>
    <s v="6220680"/>
    <n v="0"/>
    <n v="0"/>
    <n v="1.0224"/>
  </r>
  <r>
    <n v="419"/>
    <x v="410"/>
    <s v=""/>
    <x v="1029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842"/>
    <n v="37.53"/>
    <n v="37.53"/>
    <n v="0"/>
    <n v="0"/>
    <n v="1"/>
    <n v="0"/>
    <n v="0"/>
    <x v="0"/>
    <x v="0"/>
    <m/>
    <m/>
    <m/>
    <m/>
    <m/>
    <m/>
    <m/>
    <m/>
    <m/>
    <m/>
    <m/>
    <m/>
    <n v="43.82"/>
    <m/>
    <m/>
    <m/>
    <m/>
    <m/>
    <s v="488355,36"/>
    <s v="6277917,71"/>
    <n v="0"/>
    <n v="43.82"/>
    <n v="0"/>
  </r>
  <r>
    <n v="419"/>
    <x v="410"/>
    <s v=""/>
    <x v="1030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19"/>
    <x v="410"/>
    <s v=""/>
    <x v="1031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92"/>
    <n v="6.4799999999999996E-2"/>
    <n v="6.4799999999999996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488355,36"/>
    <s v="6277917,71"/>
    <n v="7.1739999999999998E-2"/>
    <n v="0"/>
    <n v="0"/>
  </r>
  <r>
    <n v="420"/>
    <x v="411"/>
    <s v=""/>
    <x v="1032"/>
    <n v="2017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843"/>
    <n v="1.0800000000000001E-2"/>
    <n v="0"/>
    <n v="3.96E-3"/>
    <n v="3.96E-3"/>
    <n v="0.38304392236976509"/>
    <n v="0.61695607763023497"/>
    <n v="0"/>
    <x v="0"/>
    <x v="0"/>
    <m/>
    <m/>
    <m/>
    <m/>
    <m/>
    <m/>
    <n v="1.40976E-2"/>
    <m/>
    <m/>
    <m/>
    <m/>
    <m/>
    <m/>
    <m/>
    <m/>
    <m/>
    <m/>
    <m/>
    <s v="595910,31"/>
    <s v="6110367,91"/>
    <n v="1.40976E-2"/>
    <n v="0"/>
    <n v="0"/>
  </r>
  <r>
    <n v="420"/>
    <x v="411"/>
    <s v=""/>
    <x v="1033"/>
    <n v="2017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844"/>
    <n v="5.6736000000000004"/>
    <n v="5.6736000000000004"/>
    <n v="0"/>
    <n v="0"/>
    <n v="1"/>
    <n v="0"/>
    <n v="0"/>
    <x v="0"/>
    <x v="0"/>
    <m/>
    <m/>
    <m/>
    <m/>
    <m/>
    <m/>
    <n v="5.5466135999999997"/>
    <m/>
    <m/>
    <m/>
    <m/>
    <m/>
    <m/>
    <n v="0"/>
    <m/>
    <m/>
    <m/>
    <m/>
    <s v="595910,31"/>
    <s v="6110367,91"/>
    <n v="5.5466135999999997"/>
    <n v="0"/>
    <n v="0"/>
  </r>
  <r>
    <n v="420"/>
    <x v="412"/>
    <s v=""/>
    <x v="1034"/>
    <n v="2017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845"/>
    <n v="42.901200000000003"/>
    <n v="42.101999999999997"/>
    <n v="0"/>
    <n v="0"/>
    <n v="1"/>
    <n v="0"/>
    <n v="0"/>
    <x v="0"/>
    <x v="0"/>
    <m/>
    <m/>
    <m/>
    <m/>
    <m/>
    <m/>
    <m/>
    <m/>
    <m/>
    <n v="42.692999999999998"/>
    <m/>
    <m/>
    <m/>
    <m/>
    <m/>
    <m/>
    <m/>
    <m/>
    <s v="595580,57"/>
    <s v="6111126,84"/>
    <n v="0"/>
    <n v="42.692999999999998"/>
    <n v="0"/>
  </r>
  <r>
    <n v="421"/>
    <x v="413"/>
    <s v=""/>
    <x v="1035"/>
    <n v="2017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846"/>
    <n v="8.2151999999999994"/>
    <n v="8.2151999999999994"/>
    <n v="0"/>
    <n v="0"/>
    <n v="1"/>
    <n v="0"/>
    <n v="0"/>
    <x v="0"/>
    <x v="0"/>
    <m/>
    <m/>
    <m/>
    <m/>
    <m/>
    <m/>
    <n v="8.2878443999999991"/>
    <m/>
    <m/>
    <m/>
    <m/>
    <m/>
    <m/>
    <m/>
    <m/>
    <m/>
    <m/>
    <m/>
    <s v="509190,5"/>
    <s v="6260032,84"/>
    <n v="8.2878443999999991"/>
    <n v="0"/>
    <n v="0"/>
  </r>
  <r>
    <n v="421"/>
    <x v="413"/>
    <s v=""/>
    <x v="1036"/>
    <n v="2017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847"/>
    <n v="23.9"/>
    <n v="23.9"/>
    <n v="20.1492"/>
    <n v="20.1492"/>
    <n v="0.24250054385059208"/>
    <n v="0.75749945614940795"/>
    <n v="0"/>
    <x v="0"/>
    <x v="0"/>
    <m/>
    <m/>
    <m/>
    <m/>
    <m/>
    <m/>
    <n v="49.278239999999997"/>
    <m/>
    <m/>
    <m/>
    <m/>
    <m/>
    <m/>
    <m/>
    <m/>
    <m/>
    <m/>
    <m/>
    <s v="509501"/>
    <s v="6259422"/>
    <n v="49.278239999999997"/>
    <n v="0"/>
    <n v="0"/>
  </r>
  <r>
    <n v="421"/>
    <x v="414"/>
    <s v=""/>
    <x v="1038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9501"/>
    <s v="6259422"/>
    <n v="0"/>
    <n v="0"/>
    <n v="0"/>
  </r>
  <r>
    <n v="421"/>
    <x v="414"/>
    <s v=""/>
    <x v="1039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848"/>
    <n v="30"/>
    <n v="30"/>
    <n v="0"/>
    <n v="0"/>
    <n v="1"/>
    <n v="0"/>
    <n v="0"/>
    <x v="0"/>
    <x v="0"/>
    <m/>
    <m/>
    <m/>
    <m/>
    <m/>
    <m/>
    <m/>
    <m/>
    <m/>
    <m/>
    <m/>
    <m/>
    <n v="31.675000000000001"/>
    <m/>
    <m/>
    <m/>
    <m/>
    <m/>
    <s v="509501"/>
    <s v="6259422"/>
    <n v="0"/>
    <n v="31.675000000000001"/>
    <n v="0"/>
  </r>
  <r>
    <n v="422"/>
    <x v="415"/>
    <s v=""/>
    <x v="1040"/>
    <n v="2017"/>
    <n v="42615919"/>
    <x v="178"/>
    <x v="413"/>
    <x v="412"/>
    <n v="9970"/>
    <s v="Strandby"/>
    <n v="813"/>
    <n v="290"/>
    <x v="163"/>
    <m/>
    <s v="FJ"/>
    <s v="Fjernvarmeværk"/>
    <n v="353000"/>
    <n v="350030"/>
    <x v="576"/>
    <x v="0"/>
    <s v="fvv"/>
    <d v="2000-01-01T00:00:00"/>
    <d v="2017-12-31T00:00:00"/>
    <n v="11"/>
    <n v="0"/>
    <n v="10"/>
    <x v="849"/>
    <n v="34.036920000000002"/>
    <n v="34.036920000000002"/>
    <n v="0"/>
    <n v="0"/>
    <n v="1"/>
    <n v="0"/>
    <n v="0"/>
    <x v="0"/>
    <x v="0"/>
    <m/>
    <m/>
    <m/>
    <m/>
    <m/>
    <m/>
    <n v="31.555418399999997"/>
    <m/>
    <m/>
    <m/>
    <m/>
    <m/>
    <m/>
    <m/>
    <m/>
    <m/>
    <m/>
    <m/>
    <s v="589749"/>
    <s v="6373466"/>
    <n v="31.555418399999997"/>
    <n v="0"/>
    <n v="0"/>
  </r>
  <r>
    <n v="422"/>
    <x v="416"/>
    <s v=""/>
    <x v="1041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850"/>
    <n v="16.473600000000001"/>
    <n v="16.473600000000001"/>
    <n v="14.871600000000001"/>
    <n v="14.8392"/>
    <n v="0.23659512318302342"/>
    <n v="0.76340487681697655"/>
    <n v="0"/>
    <x v="0"/>
    <x v="0"/>
    <m/>
    <m/>
    <m/>
    <m/>
    <m/>
    <m/>
    <n v="34.813904399999998"/>
    <m/>
    <m/>
    <m/>
    <m/>
    <m/>
    <m/>
    <m/>
    <m/>
    <m/>
    <m/>
    <m/>
    <s v="589219,11"/>
    <s v="6372620,37"/>
    <n v="34.813904399999998"/>
    <n v="0"/>
    <n v="0"/>
  </r>
  <r>
    <n v="422"/>
    <x v="416"/>
    <s v=""/>
    <x v="1042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851"/>
    <n v="13.3344"/>
    <n v="13.3344"/>
    <n v="0"/>
    <n v="0"/>
    <n v="1"/>
    <n v="0"/>
    <n v="0"/>
    <x v="0"/>
    <x v="0"/>
    <m/>
    <m/>
    <m/>
    <m/>
    <m/>
    <m/>
    <m/>
    <m/>
    <m/>
    <m/>
    <m/>
    <m/>
    <m/>
    <m/>
    <m/>
    <n v="13.3344"/>
    <m/>
    <m/>
    <s v="589219,11"/>
    <s v="6372620,37"/>
    <n v="0"/>
    <n v="13.3344"/>
    <n v="0"/>
  </r>
  <r>
    <n v="422"/>
    <x v="416"/>
    <s v=""/>
    <x v="1043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852"/>
    <n v="17.269200000000001"/>
    <n v="17.269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7.269200000000001"/>
    <s v="589219,11"/>
    <s v="6372620,37"/>
    <n v="0"/>
    <n v="0"/>
    <n v="17.269200000000001"/>
  </r>
  <r>
    <n v="423"/>
    <x v="417"/>
    <s v=""/>
    <x v="1044"/>
    <n v="2017"/>
    <n v="26203562"/>
    <x v="17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853"/>
    <n v="0.66"/>
    <n v="0.66"/>
    <n v="0"/>
    <n v="0"/>
    <n v="1"/>
    <n v="0"/>
    <n v="0"/>
    <x v="0"/>
    <x v="0"/>
    <m/>
    <m/>
    <m/>
    <m/>
    <m/>
    <m/>
    <n v="0.7179084"/>
    <m/>
    <m/>
    <m/>
    <m/>
    <m/>
    <m/>
    <m/>
    <m/>
    <m/>
    <m/>
    <m/>
    <s v="472359,54"/>
    <s v="6266254,12"/>
    <n v="0.7179084"/>
    <n v="0"/>
    <n v="0"/>
  </r>
  <r>
    <n v="423"/>
    <x v="418"/>
    <s v=""/>
    <x v="1045"/>
    <n v="2017"/>
    <n v="26203562"/>
    <x v="17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854"/>
    <n v="0.223"/>
    <n v="0.223"/>
    <n v="0"/>
    <n v="0"/>
    <n v="1"/>
    <n v="0"/>
    <n v="0"/>
    <x v="0"/>
    <x v="0"/>
    <m/>
    <m/>
    <m/>
    <m/>
    <m/>
    <m/>
    <n v="0.24262919999999999"/>
    <m/>
    <m/>
    <m/>
    <m/>
    <m/>
    <m/>
    <m/>
    <m/>
    <m/>
    <m/>
    <m/>
    <s v="474615"/>
    <s v="6259110"/>
    <n v="0.24262919999999999"/>
    <n v="0"/>
    <n v="0"/>
  </r>
  <r>
    <n v="423"/>
    <x v="419"/>
    <s v=""/>
    <x v="1046"/>
    <n v="2017"/>
    <n v="26203562"/>
    <x v="17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855"/>
    <n v="2.1000000000000001E-2"/>
    <n v="2.1000000000000001E-2"/>
    <n v="0"/>
    <n v="0"/>
    <n v="1"/>
    <n v="0"/>
    <n v="0"/>
    <x v="0"/>
    <x v="0"/>
    <m/>
    <m/>
    <m/>
    <n v="2.410464E-2"/>
    <m/>
    <m/>
    <m/>
    <m/>
    <m/>
    <m/>
    <m/>
    <m/>
    <m/>
    <m/>
    <m/>
    <m/>
    <m/>
    <m/>
    <s v="477397,88"/>
    <s v="6254844,8"/>
    <n v="2.410464E-2"/>
    <n v="0"/>
    <n v="0"/>
  </r>
  <r>
    <n v="423"/>
    <x v="420"/>
    <s v=""/>
    <x v="1047"/>
    <n v="2017"/>
    <n v="26203562"/>
    <x v="17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856"/>
    <n v="7.5170000000000003"/>
    <n v="7.5170000000000003"/>
    <n v="0"/>
    <n v="0"/>
    <n v="1"/>
    <n v="0"/>
    <n v="0"/>
    <x v="0"/>
    <x v="0"/>
    <m/>
    <m/>
    <m/>
    <m/>
    <m/>
    <m/>
    <n v="7.3695204000000007"/>
    <m/>
    <m/>
    <m/>
    <m/>
    <m/>
    <m/>
    <m/>
    <m/>
    <m/>
    <m/>
    <m/>
    <s v="474219"/>
    <s v="6260739"/>
    <n v="7.3695204000000007"/>
    <n v="0"/>
    <n v="0"/>
  </r>
  <r>
    <n v="423"/>
    <x v="421"/>
    <s v=""/>
    <x v="1048"/>
    <n v="2017"/>
    <n v="26203562"/>
    <x v="17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857"/>
    <n v="3.2000000000000001E-2"/>
    <n v="3.2000000000000001E-2"/>
    <n v="0"/>
    <n v="0"/>
    <n v="1"/>
    <n v="0"/>
    <n v="0"/>
    <x v="0"/>
    <x v="0"/>
    <m/>
    <m/>
    <m/>
    <n v="3.4973249999999997E-2"/>
    <m/>
    <m/>
    <m/>
    <m/>
    <m/>
    <m/>
    <m/>
    <m/>
    <m/>
    <m/>
    <m/>
    <m/>
    <m/>
    <m/>
    <s v="473405,14"/>
    <s v="6259927,28"/>
    <n v="3.4973249999999997E-2"/>
    <n v="0"/>
    <n v="0"/>
  </r>
  <r>
    <n v="423"/>
    <x v="422"/>
    <s v=""/>
    <x v="1049"/>
    <n v="2017"/>
    <n v="26203562"/>
    <x v="17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858"/>
    <n v="0.28299999999999997"/>
    <n v="0.28299999999999997"/>
    <n v="0"/>
    <n v="0"/>
    <n v="1"/>
    <n v="0"/>
    <n v="0"/>
    <x v="0"/>
    <x v="0"/>
    <m/>
    <m/>
    <m/>
    <n v="0.32408545"/>
    <m/>
    <m/>
    <m/>
    <m/>
    <m/>
    <m/>
    <m/>
    <m/>
    <m/>
    <m/>
    <m/>
    <m/>
    <m/>
    <m/>
    <s v="474148,58"/>
    <s v="6262610,39"/>
    <n v="0.32408545"/>
    <n v="0"/>
    <n v="0"/>
  </r>
  <r>
    <n v="423"/>
    <x v="423"/>
    <s v=""/>
    <x v="1050"/>
    <n v="2017"/>
    <n v="26203562"/>
    <x v="17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474610,8"/>
    <s v="6255902,82"/>
    <n v="0"/>
    <n v="0"/>
    <n v="0"/>
  </r>
  <r>
    <n v="426"/>
    <x v="424"/>
    <s v=""/>
    <x v="1051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859"/>
    <n v="68.047200000000004"/>
    <n v="68.047200000000004"/>
    <n v="50.677199999999999"/>
    <n v="50.677199999999999"/>
    <n v="0.27767458712541843"/>
    <n v="0.72232541287458152"/>
    <n v="0"/>
    <x v="0"/>
    <x v="0"/>
    <m/>
    <m/>
    <m/>
    <m/>
    <m/>
    <m/>
    <n v="122.53047840000001"/>
    <m/>
    <m/>
    <m/>
    <m/>
    <m/>
    <m/>
    <m/>
    <m/>
    <m/>
    <m/>
    <m/>
    <s v="549899,25"/>
    <s v="6305186,35"/>
    <n v="122.53047840000001"/>
    <n v="0"/>
    <n v="0"/>
  </r>
  <r>
    <n v="426"/>
    <x v="424"/>
    <s v=""/>
    <x v="1052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860"/>
    <n v="3.5999999999999999E-3"/>
    <n v="3.5999999999999999E-3"/>
    <n v="0"/>
    <n v="0"/>
    <n v="1"/>
    <n v="0"/>
    <n v="0"/>
    <x v="0"/>
    <x v="0"/>
    <m/>
    <m/>
    <m/>
    <n v="7.4250899999999996E-3"/>
    <m/>
    <m/>
    <m/>
    <m/>
    <m/>
    <m/>
    <m/>
    <m/>
    <m/>
    <m/>
    <m/>
    <m/>
    <m/>
    <m/>
    <s v="549899,25"/>
    <s v="6305186,35"/>
    <n v="7.4250899999999996E-3"/>
    <n v="0"/>
    <n v="0"/>
  </r>
  <r>
    <n v="426"/>
    <x v="424"/>
    <s v=""/>
    <x v="1053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861"/>
    <n v="3.5528400000000002"/>
    <n v="3.5528400000000002"/>
    <n v="0"/>
    <n v="0"/>
    <n v="1"/>
    <n v="0"/>
    <n v="0"/>
    <x v="0"/>
    <x v="0"/>
    <m/>
    <m/>
    <m/>
    <m/>
    <m/>
    <m/>
    <n v="3.6035603999999997"/>
    <m/>
    <m/>
    <m/>
    <m/>
    <m/>
    <m/>
    <m/>
    <m/>
    <m/>
    <m/>
    <m/>
    <s v="549899,25"/>
    <s v="6305186,35"/>
    <n v="3.6035603999999997"/>
    <n v="0"/>
    <n v="0"/>
  </r>
  <r>
    <n v="426"/>
    <x v="424"/>
    <s v=""/>
    <x v="1054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862"/>
    <n v="38.180520000000001"/>
    <n v="38.180520000000001"/>
    <n v="0"/>
    <n v="0"/>
    <n v="1"/>
    <n v="0"/>
    <n v="0"/>
    <x v="0"/>
    <x v="0"/>
    <m/>
    <m/>
    <m/>
    <n v="0"/>
    <m/>
    <m/>
    <n v="37.698526799999996"/>
    <m/>
    <m/>
    <m/>
    <m/>
    <m/>
    <m/>
    <m/>
    <m/>
    <m/>
    <m/>
    <m/>
    <s v="549899,25"/>
    <s v="6305186,35"/>
    <n v="37.698526799999996"/>
    <n v="0"/>
    <n v="0"/>
  </r>
  <r>
    <n v="426"/>
    <x v="424"/>
    <s v=""/>
    <x v="1055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863"/>
    <n v="55.314"/>
    <n v="55.314"/>
    <n v="41.417999999999999"/>
    <n v="41.417999999999999"/>
    <n v="0.2777009850260882"/>
    <n v="0.7222990149739118"/>
    <n v="0"/>
    <x v="0"/>
    <x v="0"/>
    <m/>
    <m/>
    <m/>
    <m/>
    <m/>
    <m/>
    <n v="99.592732799999993"/>
    <m/>
    <m/>
    <m/>
    <m/>
    <m/>
    <m/>
    <m/>
    <m/>
    <m/>
    <m/>
    <m/>
    <s v="549899,25"/>
    <s v="6305186,35"/>
    <n v="99.592732799999993"/>
    <n v="0"/>
    <n v="0"/>
  </r>
  <r>
    <n v="426"/>
    <x v="424"/>
    <s v=""/>
    <x v="1056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864"/>
    <n v="76.384799999999998"/>
    <n v="76.384799999999998"/>
    <n v="57.103200000000001"/>
    <n v="57.103200000000001"/>
    <n v="0.27741562024356353"/>
    <n v="0.72258437975643641"/>
    <n v="0"/>
    <x v="0"/>
    <x v="0"/>
    <m/>
    <m/>
    <m/>
    <m/>
    <m/>
    <m/>
    <n v="137.67213240000001"/>
    <m/>
    <m/>
    <m/>
    <m/>
    <m/>
    <m/>
    <m/>
    <m/>
    <m/>
    <m/>
    <m/>
    <s v="549899,25"/>
    <s v="6305186,35"/>
    <n v="137.67213240000001"/>
    <n v="0"/>
    <n v="0"/>
  </r>
  <r>
    <n v="429"/>
    <x v="425"/>
    <s v=""/>
    <x v="1057"/>
    <n v="2017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865"/>
    <n v="1.3406400000000001"/>
    <n v="1.3406400000000001"/>
    <n v="0"/>
    <n v="0"/>
    <n v="1"/>
    <n v="0"/>
    <n v="0"/>
    <x v="0"/>
    <x v="0"/>
    <m/>
    <m/>
    <m/>
    <n v="1.764804"/>
    <m/>
    <m/>
    <m/>
    <m/>
    <m/>
    <m/>
    <m/>
    <m/>
    <m/>
    <m/>
    <m/>
    <m/>
    <m/>
    <m/>
    <s v="501102"/>
    <s v="6228857"/>
    <n v="1.764804"/>
    <n v="0"/>
    <n v="0"/>
  </r>
  <r>
    <n v="429"/>
    <x v="425"/>
    <s v=""/>
    <x v="1058"/>
    <n v="2017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7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866"/>
    <n v="10.36584"/>
    <n v="10.36584"/>
    <n v="0"/>
    <n v="0"/>
    <n v="1"/>
    <n v="0"/>
    <n v="0"/>
    <x v="0"/>
    <x v="0"/>
    <m/>
    <m/>
    <m/>
    <m/>
    <m/>
    <m/>
    <n v="9.9011087999999994"/>
    <m/>
    <m/>
    <m/>
    <m/>
    <m/>
    <m/>
    <m/>
    <m/>
    <m/>
    <m/>
    <m/>
    <s v="499879,11"/>
    <s v="6229520,04"/>
    <n v="9.9011087999999994"/>
    <n v="0"/>
    <n v="0"/>
  </r>
  <r>
    <n v="429"/>
    <x v="426"/>
    <s v=""/>
    <x v="1060"/>
    <n v="2017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867"/>
    <n v="1.1462399999999999"/>
    <n v="1.1462399999999999"/>
    <n v="0"/>
    <n v="0"/>
    <n v="1"/>
    <n v="0"/>
    <n v="0"/>
    <x v="0"/>
    <x v="0"/>
    <m/>
    <m/>
    <m/>
    <n v="1.5495840000000001"/>
    <m/>
    <m/>
    <m/>
    <m/>
    <m/>
    <m/>
    <m/>
    <m/>
    <m/>
    <m/>
    <m/>
    <m/>
    <m/>
    <m/>
    <s v="499879,11"/>
    <s v="6229520,04"/>
    <n v="1.5495840000000001"/>
    <n v="0"/>
    <n v="0"/>
  </r>
  <r>
    <n v="430"/>
    <x v="427"/>
    <s v=""/>
    <x v="1061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868"/>
    <n v="1.0871999999999999"/>
    <n v="1.044"/>
    <n v="0"/>
    <n v="0"/>
    <n v="1"/>
    <n v="0"/>
    <n v="0"/>
    <x v="0"/>
    <x v="0"/>
    <m/>
    <m/>
    <m/>
    <m/>
    <m/>
    <m/>
    <m/>
    <m/>
    <m/>
    <m/>
    <n v="1.1564000000000001"/>
    <m/>
    <m/>
    <m/>
    <m/>
    <m/>
    <m/>
    <m/>
    <s v="644145,2"/>
    <s v="6169860,42"/>
    <n v="0"/>
    <n v="1.1564000000000001"/>
    <n v="0"/>
  </r>
  <r>
    <n v="430"/>
    <x v="427"/>
    <s v=""/>
    <x v="1062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644145,2"/>
    <s v="6169860,42"/>
    <n v="0"/>
    <n v="0"/>
    <n v="0"/>
  </r>
  <r>
    <n v="430"/>
    <x v="427"/>
    <s v=""/>
    <x v="1063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869"/>
    <n v="2.52E-2"/>
    <n v="2.52E-2"/>
    <n v="0"/>
    <n v="0"/>
    <n v="1"/>
    <n v="0"/>
    <n v="0"/>
    <x v="0"/>
    <x v="0"/>
    <m/>
    <m/>
    <m/>
    <m/>
    <m/>
    <m/>
    <m/>
    <m/>
    <m/>
    <m/>
    <m/>
    <m/>
    <m/>
    <n v="2.9159999999999998E-2"/>
    <m/>
    <m/>
    <m/>
    <m/>
    <s v="644145,2"/>
    <s v="6169860,42"/>
    <n v="0"/>
    <n v="2.9159999999999998E-2"/>
    <n v="0"/>
  </r>
  <r>
    <n v="430"/>
    <x v="427"/>
    <s v=""/>
    <x v="1064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2"/>
    <x v="0"/>
    <s v="fvv"/>
    <d v="2005-01-01T00:00:00"/>
    <d v="2017-06-01T00:00:00"/>
    <n v="0.4"/>
    <n v="0"/>
    <n v="0.4"/>
    <x v="870"/>
    <n v="1.9763999999999999"/>
    <n v="1.8972"/>
    <n v="0"/>
    <n v="0"/>
    <n v="1"/>
    <n v="0"/>
    <n v="0"/>
    <x v="0"/>
    <x v="0"/>
    <m/>
    <m/>
    <m/>
    <m/>
    <m/>
    <m/>
    <m/>
    <m/>
    <n v="2.0419584"/>
    <m/>
    <m/>
    <m/>
    <m/>
    <m/>
    <m/>
    <m/>
    <m/>
    <m/>
    <s v="644145,2"/>
    <s v="6169860,42"/>
    <n v="0"/>
    <n v="2.0419584"/>
    <n v="0"/>
  </r>
  <r>
    <n v="430"/>
    <x v="427"/>
    <s v=""/>
    <x v="1065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871"/>
    <n v="36.18"/>
    <n v="34.732799999999997"/>
    <n v="0"/>
    <n v="0"/>
    <n v="1"/>
    <n v="0"/>
    <n v="0"/>
    <x v="0"/>
    <x v="0"/>
    <m/>
    <m/>
    <m/>
    <m/>
    <m/>
    <m/>
    <m/>
    <m/>
    <m/>
    <m/>
    <n v="34.583500000000001"/>
    <m/>
    <m/>
    <m/>
    <m/>
    <m/>
    <m/>
    <m/>
    <s v="644145,2"/>
    <s v="6169860,42"/>
    <n v="0"/>
    <n v="34.583500000000001"/>
    <n v="0"/>
  </r>
  <r>
    <n v="430"/>
    <x v="427"/>
    <s v=""/>
    <x v="1066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872"/>
    <n v="17.532"/>
    <n v="16.829999999999998"/>
    <n v="0"/>
    <n v="0"/>
    <n v="1"/>
    <n v="0"/>
    <n v="0"/>
    <x v="0"/>
    <x v="0"/>
    <m/>
    <m/>
    <m/>
    <m/>
    <m/>
    <m/>
    <m/>
    <m/>
    <m/>
    <m/>
    <m/>
    <m/>
    <m/>
    <m/>
    <m/>
    <n v="17.532"/>
    <m/>
    <m/>
    <s v="644145,2"/>
    <s v="6169860,42"/>
    <n v="0"/>
    <n v="17.532"/>
    <n v="0"/>
  </r>
  <r>
    <n v="431"/>
    <x v="428"/>
    <s v=""/>
    <x v="1067"/>
    <n v="2017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873"/>
    <n v="18.3384"/>
    <n v="18.3384"/>
    <n v="0"/>
    <n v="0"/>
    <n v="1"/>
    <n v="0"/>
    <n v="0"/>
    <x v="0"/>
    <x v="0"/>
    <m/>
    <m/>
    <m/>
    <n v="0"/>
    <m/>
    <m/>
    <m/>
    <m/>
    <m/>
    <m/>
    <m/>
    <m/>
    <m/>
    <n v="20.948725"/>
    <m/>
    <m/>
    <m/>
    <m/>
    <s v="602619,01"/>
    <s v="6102845,41"/>
    <n v="0"/>
    <n v="20.948725"/>
    <n v="0"/>
  </r>
  <r>
    <n v="431"/>
    <x v="428"/>
    <s v=""/>
    <x v="1068"/>
    <n v="2017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874"/>
    <n v="0.23147999999999999"/>
    <n v="0.23147999999999999"/>
    <n v="0"/>
    <n v="0"/>
    <n v="1"/>
    <n v="0"/>
    <n v="0"/>
    <x v="0"/>
    <x v="0"/>
    <m/>
    <m/>
    <m/>
    <n v="0"/>
    <m/>
    <m/>
    <m/>
    <m/>
    <m/>
    <m/>
    <m/>
    <m/>
    <m/>
    <n v="0.28469"/>
    <m/>
    <m/>
    <m/>
    <m/>
    <s v="602619,01"/>
    <s v="6102845,41"/>
    <n v="0"/>
    <n v="0.28469"/>
    <n v="0"/>
  </r>
  <r>
    <n v="431"/>
    <x v="429"/>
    <s v=""/>
    <x v="1069"/>
    <n v="2017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875"/>
    <n v="8.9496000000000002"/>
    <n v="8.9496000000000002"/>
    <n v="0"/>
    <n v="0"/>
    <n v="1"/>
    <n v="0"/>
    <n v="0"/>
    <x v="0"/>
    <x v="0"/>
    <m/>
    <m/>
    <m/>
    <n v="0"/>
    <m/>
    <m/>
    <m/>
    <m/>
    <m/>
    <m/>
    <m/>
    <m/>
    <m/>
    <n v="10.92112"/>
    <m/>
    <m/>
    <m/>
    <m/>
    <s v="601408,16"/>
    <s v="6102070,2"/>
    <n v="0"/>
    <n v="10.92112"/>
    <n v="0"/>
  </r>
  <r>
    <n v="431"/>
    <x v="429"/>
    <s v=""/>
    <x v="1070"/>
    <n v="2017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876"/>
    <n v="0.97919999999999996"/>
    <n v="0.97919999999999996"/>
    <n v="0"/>
    <n v="0"/>
    <n v="1"/>
    <n v="0"/>
    <n v="0"/>
    <x v="0"/>
    <x v="0"/>
    <m/>
    <m/>
    <m/>
    <n v="0"/>
    <m/>
    <m/>
    <m/>
    <m/>
    <m/>
    <m/>
    <m/>
    <m/>
    <m/>
    <n v="1.22451"/>
    <m/>
    <m/>
    <m/>
    <m/>
    <s v="601408,16"/>
    <s v="6102070,2"/>
    <n v="0"/>
    <n v="1.22451"/>
    <n v="0"/>
  </r>
  <r>
    <n v="431"/>
    <x v="430"/>
    <s v=""/>
    <x v="1071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877"/>
    <n v="5.1840000000000002"/>
    <n v="5.1840000000000002"/>
    <n v="4.4783999999999997"/>
    <n v="4.4783999999999997"/>
    <n v="0.23959348971245453"/>
    <n v="0.76040651028754547"/>
    <n v="0"/>
    <x v="0"/>
    <x v="0"/>
    <m/>
    <m/>
    <m/>
    <m/>
    <m/>
    <m/>
    <n v="10.818324"/>
    <m/>
    <m/>
    <m/>
    <m/>
    <m/>
    <m/>
    <m/>
    <m/>
    <m/>
    <m/>
    <m/>
    <s v="600750,16"/>
    <s v="6104933,18"/>
    <n v="10.818324"/>
    <n v="0"/>
    <n v="0"/>
  </r>
  <r>
    <n v="431"/>
    <x v="430"/>
    <s v=""/>
    <x v="1072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878"/>
    <n v="4.0464000000000002"/>
    <n v="4.0464000000000002"/>
    <n v="3.4272"/>
    <n v="3.4272"/>
    <n v="0.24658964762251601"/>
    <n v="0.75341035237748399"/>
    <n v="0"/>
    <x v="0"/>
    <x v="0"/>
    <m/>
    <m/>
    <m/>
    <m/>
    <m/>
    <m/>
    <n v="8.2047240000000006"/>
    <m/>
    <m/>
    <m/>
    <m/>
    <m/>
    <m/>
    <m/>
    <m/>
    <m/>
    <m/>
    <m/>
    <s v="600750,16"/>
    <s v="6104933,18"/>
    <n v="8.2047240000000006"/>
    <n v="0"/>
    <n v="0"/>
  </r>
  <r>
    <n v="431"/>
    <x v="430"/>
    <s v=""/>
    <x v="1073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879"/>
    <n v="4.7051999999999996"/>
    <n v="4.7051999999999996"/>
    <n v="4.3632"/>
    <n v="4.3632"/>
    <n v="0.24011434366296544"/>
    <n v="0.75988565633703453"/>
    <n v="0"/>
    <x v="0"/>
    <x v="0"/>
    <m/>
    <m/>
    <m/>
    <m/>
    <m/>
    <m/>
    <n v="9.7978319999999997"/>
    <m/>
    <m/>
    <m/>
    <m/>
    <m/>
    <m/>
    <m/>
    <m/>
    <m/>
    <m/>
    <m/>
    <s v="600750,16"/>
    <s v="6104933,18"/>
    <n v="9.7978319999999997"/>
    <n v="0"/>
    <n v="0"/>
  </r>
  <r>
    <n v="431"/>
    <x v="430"/>
    <s v=""/>
    <x v="1074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880"/>
    <n v="89.802000000000007"/>
    <n v="89.802000000000007"/>
    <n v="0"/>
    <n v="0"/>
    <n v="1"/>
    <n v="0"/>
    <n v="0"/>
    <x v="0"/>
    <x v="0"/>
    <m/>
    <m/>
    <m/>
    <m/>
    <m/>
    <m/>
    <n v="87.942888000000011"/>
    <m/>
    <m/>
    <m/>
    <m/>
    <m/>
    <m/>
    <m/>
    <m/>
    <m/>
    <m/>
    <m/>
    <s v="600750,16"/>
    <s v="6104933,18"/>
    <n v="87.942888000000011"/>
    <n v="0"/>
    <n v="0"/>
  </r>
  <r>
    <n v="431"/>
    <x v="430"/>
    <s v=""/>
    <x v="1075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881"/>
    <n v="60.0732"/>
    <n v="60.0732"/>
    <n v="0"/>
    <n v="0"/>
    <n v="1"/>
    <n v="0"/>
    <n v="0"/>
    <x v="0"/>
    <x v="0"/>
    <m/>
    <m/>
    <m/>
    <m/>
    <m/>
    <m/>
    <n v="59.022374400000004"/>
    <m/>
    <m/>
    <m/>
    <m/>
    <m/>
    <m/>
    <m/>
    <m/>
    <m/>
    <m/>
    <m/>
    <s v="600750,16"/>
    <s v="6104933,18"/>
    <n v="59.022374400000004"/>
    <n v="0"/>
    <n v="0"/>
  </r>
  <r>
    <n v="431"/>
    <x v="430"/>
    <s v=""/>
    <x v="1076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882"/>
    <n v="50.223599999999998"/>
    <n v="50.2235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50.274000000000001"/>
    <s v="600750,16"/>
    <s v="6104933,18"/>
    <n v="0"/>
    <n v="0"/>
    <n v="50.274000000000001"/>
  </r>
  <r>
    <n v="433"/>
    <x v="431"/>
    <s v=""/>
    <x v="1077"/>
    <n v="2017"/>
    <n v="33054521"/>
    <x v="184"/>
    <x v="429"/>
    <x v="427"/>
    <n v="5700"/>
    <s v="Svendborg"/>
    <n v="479"/>
    <n v="87"/>
    <x v="166"/>
    <n v="1"/>
    <s v="ER"/>
    <s v="Erhvervsværk"/>
    <n v="382120"/>
    <n v="383900"/>
    <x v="328"/>
    <x v="8"/>
    <s v="pev"/>
    <d v="1999-05-01T00:00:00"/>
    <m/>
    <n v="20"/>
    <n v="4.5"/>
    <n v="13.8"/>
    <x v="883"/>
    <n v="398.88144"/>
    <n v="397.06992000000002"/>
    <n v="72.776026799999997"/>
    <n v="57.933734399999999"/>
    <n v="0.64333084127196816"/>
    <n v="0.35373414243271284"/>
    <n v="2.935016295319004E-3"/>
    <x v="1"/>
    <x v="0"/>
    <m/>
    <m/>
    <m/>
    <m/>
    <m/>
    <m/>
    <n v="2.4810192"/>
    <n v="502.77803399999999"/>
    <m/>
    <n v="2.07959"/>
    <m/>
    <n v="111.93884"/>
    <m/>
    <m/>
    <m/>
    <m/>
    <m/>
    <m/>
    <s v="600750,16"/>
    <s v="6104933,18"/>
    <n v="228.7311345"/>
    <n v="390.54634870000007"/>
    <n v="0"/>
  </r>
  <r>
    <n v="433"/>
    <x v="431"/>
    <s v=""/>
    <x v="1078"/>
    <n v="2017"/>
    <n v="33054521"/>
    <x v="184"/>
    <x v="429"/>
    <x v="427"/>
    <n v="5700"/>
    <s v="Svendborg"/>
    <n v="479"/>
    <n v="87"/>
    <x v="166"/>
    <n v="1"/>
    <s v="ER"/>
    <s v="Erhvervsværk"/>
    <n v="382120"/>
    <n v="383900"/>
    <x v="17"/>
    <x v="5"/>
    <s v="pel"/>
    <d v="1999-05-01T00:00:00"/>
    <m/>
    <n v="0.76"/>
    <n v="0.3"/>
    <n v="0"/>
    <x v="884"/>
    <n v="0"/>
    <n v="0"/>
    <n v="0"/>
    <n v="0"/>
    <n v="0"/>
    <n v="1"/>
    <n v="0"/>
    <x v="0"/>
    <x v="0"/>
    <m/>
    <m/>
    <m/>
    <n v="6.4566000000000005E-4"/>
    <m/>
    <m/>
    <m/>
    <m/>
    <m/>
    <m/>
    <m/>
    <m/>
    <m/>
    <m/>
    <m/>
    <m/>
    <m/>
    <m/>
    <s v="600750,16"/>
    <s v="6104933,18"/>
    <n v="6.4566000000000005E-4"/>
    <n v="0"/>
    <n v="0"/>
  </r>
  <r>
    <n v="434"/>
    <x v="432"/>
    <s v=""/>
    <x v="1079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1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1083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885"/>
    <n v="111.0996"/>
    <n v="111.0996"/>
    <n v="76.841999999999999"/>
    <n v="76.366799999999998"/>
    <n v="0.30356501656195489"/>
    <n v="0.69643498343804511"/>
    <n v="0"/>
    <x v="0"/>
    <x v="0"/>
    <m/>
    <m/>
    <m/>
    <m/>
    <m/>
    <m/>
    <n v="182.9914416"/>
    <m/>
    <m/>
    <m/>
    <m/>
    <m/>
    <m/>
    <m/>
    <m/>
    <m/>
    <m/>
    <n v="0"/>
    <s v="590389,43"/>
    <s v="6353880,87"/>
    <n v="182.9914416"/>
    <n v="0"/>
    <n v="0"/>
  </r>
  <r>
    <n v="436"/>
    <x v="433"/>
    <s v=""/>
    <x v="1085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885"/>
    <n v="111.0996"/>
    <n v="111.0996"/>
    <n v="76.841999999999999"/>
    <n v="76.366799999999998"/>
    <n v="0.30356501656195489"/>
    <n v="0.69643498343804511"/>
    <n v="0"/>
    <x v="0"/>
    <x v="0"/>
    <m/>
    <m/>
    <m/>
    <m/>
    <m/>
    <m/>
    <n v="182.9914416"/>
    <m/>
    <m/>
    <m/>
    <m/>
    <m/>
    <m/>
    <m/>
    <m/>
    <n v="0"/>
    <m/>
    <m/>
    <s v="590389,43"/>
    <s v="6353880,87"/>
    <n v="182.9914416"/>
    <n v="0"/>
    <n v="0"/>
  </r>
  <r>
    <n v="436"/>
    <x v="433"/>
    <s v=""/>
    <x v="1086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90389,43"/>
    <s v="6353880,87"/>
    <n v="4.3043999999999998E-4"/>
    <n v="0"/>
    <n v="0"/>
  </r>
  <r>
    <n v="436"/>
    <x v="433"/>
    <s v=""/>
    <x v="1087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886"/>
    <n v="12.978"/>
    <n v="12.978"/>
    <n v="0"/>
    <n v="0"/>
    <n v="1"/>
    <n v="0"/>
    <n v="0"/>
    <x v="0"/>
    <x v="0"/>
    <m/>
    <m/>
    <m/>
    <m/>
    <m/>
    <m/>
    <m/>
    <m/>
    <m/>
    <m/>
    <m/>
    <m/>
    <m/>
    <m/>
    <m/>
    <m/>
    <m/>
    <n v="12.978"/>
    <s v="590389,43"/>
    <s v="6353880,87"/>
    <n v="0"/>
    <n v="0"/>
    <n v="12.978"/>
  </r>
  <r>
    <n v="436"/>
    <x v="433"/>
    <s v=""/>
    <x v="1088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887"/>
    <n v="16.779599999999999"/>
    <n v="16.779599999999999"/>
    <n v="0"/>
    <n v="0"/>
    <n v="1"/>
    <n v="0"/>
    <n v="0"/>
    <x v="0"/>
    <x v="0"/>
    <m/>
    <m/>
    <m/>
    <m/>
    <m/>
    <m/>
    <m/>
    <m/>
    <m/>
    <m/>
    <m/>
    <m/>
    <m/>
    <m/>
    <m/>
    <n v="16.779599999999999"/>
    <m/>
    <m/>
    <s v="590389,43"/>
    <s v="6353880,87"/>
    <n v="0"/>
    <n v="16.779599999999999"/>
    <n v="0"/>
  </r>
  <r>
    <n v="436"/>
    <x v="433"/>
    <s v=""/>
    <x v="1089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888"/>
    <n v="41.112000000000002"/>
    <n v="41.112000000000002"/>
    <n v="0"/>
    <n v="0"/>
    <n v="1"/>
    <n v="0"/>
    <n v="0"/>
    <x v="0"/>
    <x v="0"/>
    <m/>
    <m/>
    <m/>
    <m/>
    <m/>
    <m/>
    <n v="38.954163600000001"/>
    <m/>
    <m/>
    <m/>
    <m/>
    <m/>
    <m/>
    <m/>
    <m/>
    <m/>
    <m/>
    <m/>
    <s v="590389,43"/>
    <s v="6353880,87"/>
    <n v="38.954163600000001"/>
    <n v="0"/>
    <n v="0"/>
  </r>
  <r>
    <n v="438"/>
    <x v="434"/>
    <s v=""/>
    <x v="1090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4"/>
    <s v=""/>
    <x v="1091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4"/>
    <s v=""/>
    <x v="1092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5"/>
    <s v=""/>
    <x v="1093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0849"/>
    <s v="6086721"/>
    <n v="0"/>
    <n v="0"/>
    <n v="0"/>
  </r>
  <r>
    <n v="438"/>
    <x v="435"/>
    <s v=""/>
    <x v="1094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50849"/>
    <s v="6086721"/>
    <n v="0"/>
    <n v="0"/>
    <n v="0"/>
  </r>
  <r>
    <n v="438"/>
    <x v="435"/>
    <s v=""/>
    <x v="1095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50849"/>
    <s v="6086721"/>
    <n v="0"/>
    <n v="0"/>
    <n v="0"/>
  </r>
  <r>
    <n v="438"/>
    <x v="436"/>
    <s v=""/>
    <x v="1096"/>
    <n v="2017"/>
    <n v="35602313"/>
    <x v="187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890"/>
    <n v="5.0872999999999999"/>
    <n v="5.0872999999999999"/>
    <n v="0"/>
    <n v="0"/>
    <n v="1"/>
    <n v="0"/>
    <n v="0"/>
    <x v="0"/>
    <x v="0"/>
    <m/>
    <m/>
    <m/>
    <n v="0"/>
    <m/>
    <m/>
    <n v="4.9562568000000002"/>
    <m/>
    <m/>
    <m/>
    <m/>
    <m/>
    <m/>
    <m/>
    <m/>
    <m/>
    <m/>
    <m/>
    <s v="545809"/>
    <s v="6085420"/>
    <n v="4.9562568000000002"/>
    <n v="0"/>
    <n v="0"/>
  </r>
  <r>
    <n v="438"/>
    <x v="436"/>
    <s v=""/>
    <x v="1097"/>
    <n v="2017"/>
    <n v="35602313"/>
    <x v="187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890"/>
    <n v="5.0872999999999999"/>
    <n v="5.0872999999999999"/>
    <n v="0"/>
    <n v="0"/>
    <n v="1"/>
    <n v="0"/>
    <n v="0"/>
    <x v="0"/>
    <x v="0"/>
    <m/>
    <m/>
    <m/>
    <n v="0"/>
    <m/>
    <m/>
    <n v="4.9562568000000002"/>
    <m/>
    <m/>
    <m/>
    <m/>
    <m/>
    <m/>
    <m/>
    <m/>
    <m/>
    <m/>
    <m/>
    <s v="545809"/>
    <s v="6085420"/>
    <n v="4.9562568000000002"/>
    <n v="0"/>
    <n v="0"/>
  </r>
  <r>
    <n v="438"/>
    <x v="437"/>
    <s v=""/>
    <x v="1098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099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100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101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8"/>
    <s v=""/>
    <x v="1102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892"/>
    <n v="5.0835999999999997"/>
    <n v="5.0835999999999997"/>
    <n v="0"/>
    <n v="0"/>
    <n v="1"/>
    <n v="0"/>
    <n v="0"/>
    <x v="0"/>
    <x v="0"/>
    <m/>
    <m/>
    <m/>
    <m/>
    <m/>
    <m/>
    <m/>
    <m/>
    <m/>
    <m/>
    <m/>
    <m/>
    <m/>
    <m/>
    <m/>
    <n v="5.0836000000000006"/>
    <m/>
    <m/>
    <s v="555587"/>
    <s v="6086643"/>
    <n v="0"/>
    <n v="5.0836000000000006"/>
    <n v="0"/>
  </r>
  <r>
    <n v="438"/>
    <x v="438"/>
    <s v=""/>
    <x v="1103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893"/>
    <n v="7.1509999999999998"/>
    <n v="7.1509999999999998"/>
    <n v="0"/>
    <n v="0"/>
    <n v="1"/>
    <n v="0"/>
    <n v="0"/>
    <x v="0"/>
    <x v="0"/>
    <m/>
    <m/>
    <m/>
    <m/>
    <m/>
    <m/>
    <m/>
    <m/>
    <m/>
    <m/>
    <m/>
    <m/>
    <m/>
    <n v="7.1509999999999998"/>
    <m/>
    <m/>
    <m/>
    <m/>
    <s v="555587"/>
    <s v="6086643"/>
    <n v="0"/>
    <n v="7.1509999999999998"/>
    <n v="0"/>
  </r>
  <r>
    <n v="438"/>
    <x v="438"/>
    <s v=""/>
    <x v="1104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894"/>
    <n v="2.5832999999999999"/>
    <n v="2.5832999999999999"/>
    <n v="0"/>
    <n v="0"/>
    <n v="1"/>
    <n v="0"/>
    <n v="0"/>
    <x v="0"/>
    <x v="0"/>
    <m/>
    <m/>
    <m/>
    <m/>
    <m/>
    <m/>
    <m/>
    <m/>
    <m/>
    <m/>
    <m/>
    <m/>
    <m/>
    <m/>
    <m/>
    <n v="2.5833000000000004"/>
    <m/>
    <m/>
    <s v="555587"/>
    <s v="6086643"/>
    <n v="0"/>
    <n v="2.5833000000000004"/>
    <n v="0"/>
  </r>
  <r>
    <n v="438"/>
    <x v="439"/>
    <s v=""/>
    <x v="1105"/>
    <n v="2017"/>
    <n v="35602313"/>
    <x v="187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895"/>
    <n v="400.41399999999999"/>
    <n v="400.41399999999999"/>
    <n v="0"/>
    <n v="0"/>
    <n v="1"/>
    <n v="0"/>
    <n v="0"/>
    <x v="0"/>
    <x v="0"/>
    <m/>
    <m/>
    <m/>
    <m/>
    <m/>
    <m/>
    <m/>
    <m/>
    <m/>
    <m/>
    <n v="386.07159999999999"/>
    <m/>
    <m/>
    <m/>
    <m/>
    <m/>
    <m/>
    <m/>
    <s v="550220"/>
    <s v="6087162"/>
    <n v="0"/>
    <n v="386.07159999999999"/>
    <n v="0"/>
  </r>
  <r>
    <n v="438"/>
    <x v="440"/>
    <s v=""/>
    <x v="1106"/>
    <n v="2017"/>
    <n v="35602313"/>
    <x v="187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896"/>
    <n v="35.875100000000003"/>
    <n v="35.875100000000003"/>
    <n v="0"/>
    <n v="0"/>
    <n v="1"/>
    <n v="0"/>
    <n v="0"/>
    <x v="0"/>
    <x v="0"/>
    <m/>
    <m/>
    <m/>
    <m/>
    <m/>
    <m/>
    <m/>
    <m/>
    <m/>
    <m/>
    <m/>
    <m/>
    <m/>
    <m/>
    <n v="35.875099999999996"/>
    <m/>
    <m/>
    <n v="5.7769200000000005"/>
    <s v="553684,45"/>
    <s v="6087085,8"/>
    <n v="0"/>
    <n v="35.875099999999996"/>
    <n v="5.7769200000000005"/>
  </r>
  <r>
    <n v="438"/>
    <x v="441"/>
    <s v=""/>
    <x v="1107"/>
    <n v="2017"/>
    <n v="35602313"/>
    <x v="18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897"/>
    <n v="61.512500000000003"/>
    <n v="61.512500000000003"/>
    <n v="0"/>
    <n v="0"/>
    <n v="1"/>
    <n v="0"/>
    <n v="0"/>
    <x v="0"/>
    <x v="0"/>
    <m/>
    <m/>
    <m/>
    <m/>
    <m/>
    <m/>
    <m/>
    <m/>
    <m/>
    <n v="0"/>
    <n v="67.701599999999999"/>
    <n v="0"/>
    <n v="0"/>
    <m/>
    <m/>
    <m/>
    <m/>
    <m/>
    <s v="555686,23"/>
    <s v="6087072,99"/>
    <n v="0"/>
    <n v="67.701599999999999"/>
    <n v="0"/>
  </r>
  <r>
    <n v="439"/>
    <x v="442"/>
    <s v=""/>
    <x v="1108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898"/>
    <n v="0.71316000000000002"/>
    <n v="0.71316000000000002"/>
    <n v="0.47592000000000001"/>
    <n v="0.47026800000000002"/>
    <n v="0.29579349105004449"/>
    <n v="0.70420650894995551"/>
    <n v="0"/>
    <x v="0"/>
    <x v="0"/>
    <m/>
    <m/>
    <m/>
    <m/>
    <m/>
    <m/>
    <n v="1.2055032000000001"/>
    <m/>
    <m/>
    <m/>
    <m/>
    <m/>
    <m/>
    <m/>
    <m/>
    <m/>
    <m/>
    <m/>
    <s v="544372,69"/>
    <s v="6318214,71"/>
    <n v="1.2055032000000001"/>
    <n v="0"/>
    <n v="0"/>
  </r>
  <r>
    <n v="439"/>
    <x v="442"/>
    <s v=""/>
    <x v="1109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899"/>
    <n v="7.01532"/>
    <n v="7.01532"/>
    <n v="0"/>
    <n v="0"/>
    <n v="1"/>
    <n v="0"/>
    <n v="0"/>
    <x v="0"/>
    <x v="0"/>
    <m/>
    <m/>
    <m/>
    <m/>
    <m/>
    <m/>
    <n v="7.3085364000000004"/>
    <m/>
    <m/>
    <m/>
    <m/>
    <m/>
    <m/>
    <m/>
    <m/>
    <m/>
    <m/>
    <m/>
    <s v="544372,69"/>
    <s v="6318214,71"/>
    <n v="7.3085364000000004"/>
    <n v="0"/>
    <n v="0"/>
  </r>
  <r>
    <n v="439"/>
    <x v="442"/>
    <s v=""/>
    <x v="1110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900"/>
    <n v="20.85444"/>
    <n v="20.85444"/>
    <n v="0"/>
    <n v="0"/>
    <n v="1"/>
    <n v="0"/>
    <n v="0"/>
    <x v="0"/>
    <x v="0"/>
    <m/>
    <m/>
    <m/>
    <m/>
    <m/>
    <m/>
    <m/>
    <m/>
    <m/>
    <m/>
    <m/>
    <m/>
    <n v="22.46265"/>
    <m/>
    <m/>
    <m/>
    <m/>
    <m/>
    <s v="544372,69"/>
    <s v="6318214,71"/>
    <n v="0"/>
    <n v="22.46265"/>
    <n v="0"/>
  </r>
  <r>
    <n v="443"/>
    <x v="443"/>
    <s v=""/>
    <x v="1111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901"/>
    <n v="11.1492"/>
    <n v="11.1492"/>
    <n v="0"/>
    <n v="0"/>
    <n v="1"/>
    <n v="0"/>
    <n v="0"/>
    <x v="0"/>
    <x v="0"/>
    <m/>
    <m/>
    <m/>
    <m/>
    <m/>
    <m/>
    <n v="11.1864852"/>
    <m/>
    <m/>
    <m/>
    <m/>
    <m/>
    <m/>
    <m/>
    <m/>
    <m/>
    <m/>
    <m/>
    <s v="482681"/>
    <s v="6313740"/>
    <n v="11.1864852"/>
    <n v="0"/>
    <n v="0"/>
  </r>
  <r>
    <n v="443"/>
    <x v="443"/>
    <s v=""/>
    <x v="1112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902"/>
    <n v="77.147999999999996"/>
    <n v="77.147999999999996"/>
    <n v="0"/>
    <n v="0"/>
    <n v="1"/>
    <n v="0"/>
    <n v="0"/>
    <x v="0"/>
    <x v="0"/>
    <m/>
    <m/>
    <m/>
    <m/>
    <m/>
    <m/>
    <m/>
    <m/>
    <m/>
    <m/>
    <m/>
    <m/>
    <m/>
    <m/>
    <n v="77.147999999999996"/>
    <m/>
    <m/>
    <m/>
    <s v="482681"/>
    <s v="6313740"/>
    <n v="0"/>
    <n v="77.147999999999996"/>
    <n v="0"/>
  </r>
  <r>
    <n v="443"/>
    <x v="443"/>
    <s v=""/>
    <x v="1113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903"/>
    <n v="109.7136"/>
    <n v="109.7136"/>
    <n v="0"/>
    <n v="0"/>
    <n v="1"/>
    <n v="0"/>
    <n v="0"/>
    <x v="0"/>
    <x v="0"/>
    <m/>
    <m/>
    <m/>
    <m/>
    <m/>
    <m/>
    <m/>
    <m/>
    <m/>
    <n v="121.5245"/>
    <m/>
    <m/>
    <m/>
    <m/>
    <m/>
    <m/>
    <m/>
    <m/>
    <s v="482681"/>
    <s v="6313740"/>
    <n v="0"/>
    <n v="121.5245"/>
    <n v="0"/>
  </r>
  <r>
    <n v="443"/>
    <x v="443"/>
    <s v=""/>
    <x v="1114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7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904"/>
    <n v="10.5372"/>
    <n v="10.5372"/>
    <n v="0"/>
    <n v="0"/>
    <n v="1"/>
    <n v="0"/>
    <n v="0"/>
    <x v="0"/>
    <x v="0"/>
    <m/>
    <m/>
    <m/>
    <m/>
    <m/>
    <m/>
    <n v="10.3734576"/>
    <m/>
    <m/>
    <m/>
    <m/>
    <m/>
    <m/>
    <m/>
    <m/>
    <m/>
    <m/>
    <m/>
    <s v="480861"/>
    <s v="6312658"/>
    <n v="10.3734576"/>
    <n v="0"/>
    <n v="0"/>
  </r>
  <r>
    <n v="443"/>
    <x v="445"/>
    <s v=""/>
    <x v="1116"/>
    <n v="2017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905"/>
    <n v="1.6524000000000001"/>
    <n v="1.6524000000000001"/>
    <n v="0"/>
    <n v="0"/>
    <n v="1"/>
    <n v="0"/>
    <n v="0"/>
    <x v="0"/>
    <x v="0"/>
    <m/>
    <m/>
    <m/>
    <n v="0"/>
    <m/>
    <n v="0"/>
    <n v="1.607958"/>
    <m/>
    <m/>
    <m/>
    <m/>
    <m/>
    <m/>
    <m/>
    <m/>
    <m/>
    <m/>
    <m/>
    <s v="481976"/>
    <s v="6313361"/>
    <n v="1.607958"/>
    <n v="0"/>
    <n v="0"/>
  </r>
  <r>
    <n v="443"/>
    <x v="445"/>
    <s v=""/>
    <x v="1117"/>
    <n v="2017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906"/>
    <n v="0.3024"/>
    <n v="0.3024"/>
    <n v="0.2016"/>
    <n v="0.2016"/>
    <n v="0.24955436720142604"/>
    <n v="0.75044563279857401"/>
    <n v="0"/>
    <x v="0"/>
    <x v="0"/>
    <m/>
    <m/>
    <m/>
    <m/>
    <m/>
    <m/>
    <n v="0.60587999999999997"/>
    <m/>
    <m/>
    <m/>
    <m/>
    <m/>
    <m/>
    <m/>
    <m/>
    <m/>
    <m/>
    <m/>
    <s v="481976"/>
    <s v="6313361"/>
    <n v="0.60587999999999997"/>
    <n v="0"/>
    <n v="0"/>
  </r>
  <r>
    <n v="443"/>
    <x v="446"/>
    <s v=""/>
    <x v="1118"/>
    <n v="2017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907"/>
    <n v="3.0927600000000002"/>
    <n v="3.0927600000000002"/>
    <n v="1.9026000000000001"/>
    <n v="1.8792"/>
    <n v="0.30384375972611266"/>
    <n v="0.69615624027388734"/>
    <n v="0"/>
    <x v="0"/>
    <x v="0"/>
    <m/>
    <m/>
    <m/>
    <m/>
    <m/>
    <m/>
    <n v="5.0893920000000001"/>
    <m/>
    <m/>
    <m/>
    <m/>
    <m/>
    <m/>
    <m/>
    <m/>
    <m/>
    <m/>
    <m/>
    <s v="470391,88"/>
    <s v="6321996,25"/>
    <n v="5.0893920000000001"/>
    <n v="0"/>
    <n v="0"/>
  </r>
  <r>
    <n v="443"/>
    <x v="446"/>
    <s v=""/>
    <x v="1119"/>
    <n v="2017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908"/>
    <n v="32.25996"/>
    <n v="32.25996"/>
    <n v="0"/>
    <n v="0"/>
    <n v="1"/>
    <n v="0"/>
    <n v="0"/>
    <x v="0"/>
    <x v="0"/>
    <m/>
    <m/>
    <m/>
    <m/>
    <m/>
    <m/>
    <n v="30.063527999999998"/>
    <m/>
    <m/>
    <m/>
    <m/>
    <m/>
    <m/>
    <m/>
    <m/>
    <m/>
    <m/>
    <m/>
    <s v="470391,88"/>
    <s v="6321996,25"/>
    <n v="30.063527999999998"/>
    <n v="0"/>
    <n v="0"/>
  </r>
  <r>
    <n v="443"/>
    <x v="447"/>
    <s v=""/>
    <x v="1120"/>
    <n v="2017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909"/>
    <n v="0.23400000000000001"/>
    <n v="0.23400000000000001"/>
    <n v="5.04E-4"/>
    <n v="5.04E-4"/>
    <n v="0.4989943344950945"/>
    <n v="0.50100566550490555"/>
    <n v="0"/>
    <x v="0"/>
    <x v="0"/>
    <m/>
    <m/>
    <m/>
    <m/>
    <m/>
    <m/>
    <n v="0.2344716"/>
    <m/>
    <m/>
    <m/>
    <m/>
    <m/>
    <m/>
    <m/>
    <m/>
    <m/>
    <m/>
    <m/>
    <s v="483384,22"/>
    <s v="6318781,91"/>
    <n v="0.2344716"/>
    <n v="0"/>
    <n v="0"/>
  </r>
  <r>
    <n v="443"/>
    <x v="447"/>
    <s v=""/>
    <x v="1121"/>
    <n v="2017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910"/>
    <n v="0"/>
    <n v="0"/>
    <n v="0"/>
    <n v="0"/>
    <n v="1"/>
    <n v="0"/>
    <n v="0"/>
    <x v="0"/>
    <x v="0"/>
    <m/>
    <m/>
    <m/>
    <m/>
    <m/>
    <m/>
    <n v="5.9400000000000002E-4"/>
    <m/>
    <m/>
    <m/>
    <m/>
    <m/>
    <m/>
    <m/>
    <m/>
    <m/>
    <m/>
    <m/>
    <s v="483384,22"/>
    <s v="6318781,91"/>
    <n v="5.9400000000000002E-4"/>
    <n v="0"/>
    <n v="0"/>
  </r>
  <r>
    <n v="444"/>
    <x v="448"/>
    <s v=""/>
    <x v="1122"/>
    <n v="2017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911"/>
    <n v="35.344799999999999"/>
    <n v="33.433199999999999"/>
    <n v="0"/>
    <n v="0"/>
    <n v="1"/>
    <n v="0"/>
    <n v="0"/>
    <x v="0"/>
    <x v="0"/>
    <m/>
    <m/>
    <m/>
    <m/>
    <m/>
    <m/>
    <m/>
    <m/>
    <m/>
    <n v="36.612499999999997"/>
    <m/>
    <m/>
    <m/>
    <m/>
    <m/>
    <m/>
    <m/>
    <m/>
    <s v="590380"/>
    <s v="6245903"/>
    <n v="0"/>
    <n v="36.612499999999997"/>
    <n v="0"/>
  </r>
  <r>
    <n v="444"/>
    <x v="448"/>
    <s v=""/>
    <x v="1123"/>
    <n v="2017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912"/>
    <n v="54.975239999999999"/>
    <n v="54.975239999999999"/>
    <n v="44.063639999999999"/>
    <n v="43.033320000000003"/>
    <n v="0.24734262408672436"/>
    <n v="0.75265737591327564"/>
    <n v="0"/>
    <x v="0"/>
    <x v="0"/>
    <m/>
    <m/>
    <m/>
    <m/>
    <m/>
    <m/>
    <n v="6.1609283999999995"/>
    <m/>
    <n v="104.970827"/>
    <m/>
    <m/>
    <m/>
    <m/>
    <m/>
    <m/>
    <m/>
    <m/>
    <m/>
    <s v="549085"/>
    <s v="6239709"/>
    <n v="6.1609283999999995"/>
    <n v="104.970827"/>
    <n v="0"/>
  </r>
  <r>
    <n v="445"/>
    <x v="449"/>
    <s v=""/>
    <x v="1125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913"/>
    <n v="4.4639999999999999E-2"/>
    <n v="4.4639999999999999E-2"/>
    <n v="0"/>
    <n v="0"/>
    <n v="1"/>
    <n v="0"/>
    <n v="0"/>
    <x v="0"/>
    <x v="0"/>
    <m/>
    <m/>
    <m/>
    <m/>
    <m/>
    <m/>
    <n v="2.0314800000000001E-2"/>
    <m/>
    <n v="2.3E-2"/>
    <m/>
    <m/>
    <m/>
    <m/>
    <m/>
    <m/>
    <m/>
    <m/>
    <m/>
    <s v="549085"/>
    <s v="6239709"/>
    <n v="2.0314800000000001E-2"/>
    <n v="2.3E-2"/>
    <n v="0"/>
  </r>
  <r>
    <n v="445"/>
    <x v="449"/>
    <s v=""/>
    <x v="1126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914"/>
    <n v="0.70920000000000005"/>
    <n v="0.70920000000000005"/>
    <n v="0"/>
    <n v="0"/>
    <n v="1"/>
    <n v="0"/>
    <n v="0"/>
    <x v="0"/>
    <x v="0"/>
    <m/>
    <m/>
    <m/>
    <m/>
    <m/>
    <m/>
    <n v="0.67323960000000005"/>
    <m/>
    <m/>
    <m/>
    <m/>
    <m/>
    <m/>
    <m/>
    <m/>
    <m/>
    <m/>
    <m/>
    <s v="549085"/>
    <s v="6239709"/>
    <n v="0.67323960000000005"/>
    <n v="0"/>
    <n v="0"/>
  </r>
  <r>
    <n v="446"/>
    <x v="450"/>
    <s v=""/>
    <x v="1127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915"/>
    <n v="2.6063999999999998"/>
    <n v="2.6063999999999998"/>
    <n v="1.6379999999999999"/>
    <n v="1.6379999999999999"/>
    <n v="0.26421969064399536"/>
    <n v="0.73578030935600469"/>
    <n v="0"/>
    <x v="0"/>
    <x v="0"/>
    <m/>
    <m/>
    <m/>
    <m/>
    <m/>
    <m/>
    <n v="4.9322592000000007"/>
    <m/>
    <m/>
    <m/>
    <m/>
    <m/>
    <m/>
    <m/>
    <m/>
    <m/>
    <m/>
    <m/>
    <s v="457454"/>
    <s v="6227450"/>
    <n v="4.9322592000000007"/>
    <n v="0"/>
    <n v="0"/>
  </r>
  <r>
    <n v="446"/>
    <x v="450"/>
    <s v=""/>
    <x v="1128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916"/>
    <n v="24.508800000000001"/>
    <n v="24.508800000000001"/>
    <n v="0"/>
    <n v="0"/>
    <n v="1"/>
    <n v="0"/>
    <n v="0"/>
    <x v="0"/>
    <x v="0"/>
    <m/>
    <m/>
    <m/>
    <m/>
    <m/>
    <m/>
    <n v="23.36598"/>
    <m/>
    <m/>
    <m/>
    <m/>
    <m/>
    <m/>
    <m/>
    <m/>
    <m/>
    <m/>
    <m/>
    <s v="457454"/>
    <s v="6227450"/>
    <n v="23.36598"/>
    <n v="0"/>
    <n v="0"/>
  </r>
  <r>
    <n v="446"/>
    <x v="450"/>
    <s v=""/>
    <x v="1129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917"/>
    <n v="6.3827999999999996"/>
    <n v="6.3827999999999996"/>
    <n v="0"/>
    <n v="0"/>
    <n v="1"/>
    <n v="0"/>
    <n v="0"/>
    <x v="0"/>
    <x v="0"/>
    <m/>
    <m/>
    <m/>
    <m/>
    <m/>
    <m/>
    <m/>
    <m/>
    <m/>
    <m/>
    <m/>
    <m/>
    <m/>
    <m/>
    <m/>
    <n v="6.3828000000000005"/>
    <m/>
    <m/>
    <s v="457454"/>
    <s v="6227450"/>
    <n v="0"/>
    <n v="6.3828000000000005"/>
    <n v="0"/>
  </r>
  <r>
    <n v="448"/>
    <x v="451"/>
    <s v=""/>
    <x v="1130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918"/>
    <n v="51.982199999999999"/>
    <n v="51.982199999999999"/>
    <n v="0"/>
    <n v="0"/>
    <n v="1"/>
    <n v="0"/>
    <n v="0"/>
    <x v="0"/>
    <x v="0"/>
    <m/>
    <m/>
    <m/>
    <m/>
    <m/>
    <m/>
    <n v="48.994189200000001"/>
    <m/>
    <m/>
    <m/>
    <m/>
    <m/>
    <m/>
    <m/>
    <m/>
    <m/>
    <m/>
    <m/>
    <s v="504538"/>
    <s v="6116395"/>
    <n v="48.994189200000001"/>
    <n v="0"/>
    <n v="0"/>
  </r>
  <r>
    <n v="448"/>
    <x v="451"/>
    <s v=""/>
    <x v="1131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919"/>
    <n v="12.332267999999999"/>
    <n v="12.332267999999999"/>
    <n v="8.6101200000000002"/>
    <n v="8.6101200000000002"/>
    <n v="0.29286167878306846"/>
    <n v="0.70713832121693154"/>
    <n v="0"/>
    <x v="0"/>
    <x v="0"/>
    <m/>
    <m/>
    <m/>
    <m/>
    <m/>
    <m/>
    <n v="21.0547656"/>
    <m/>
    <m/>
    <m/>
    <m/>
    <m/>
    <m/>
    <m/>
    <m/>
    <m/>
    <m/>
    <m/>
    <s v="504538"/>
    <s v="6116395"/>
    <n v="21.0547656"/>
    <n v="0"/>
    <n v="0"/>
  </r>
  <r>
    <n v="448"/>
    <x v="451"/>
    <s v=""/>
    <x v="1132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920"/>
    <n v="0"/>
    <n v="0"/>
    <n v="0"/>
    <n v="0"/>
    <n v="1"/>
    <n v="0"/>
    <n v="0"/>
    <x v="0"/>
    <x v="0"/>
    <m/>
    <m/>
    <m/>
    <n v="1.9190450000000002E-4"/>
    <m/>
    <m/>
    <m/>
    <m/>
    <m/>
    <m/>
    <m/>
    <m/>
    <m/>
    <m/>
    <m/>
    <m/>
    <m/>
    <m/>
    <s v="504538"/>
    <s v="6116395"/>
    <n v="1.9190450000000002E-4"/>
    <n v="0"/>
    <n v="0"/>
  </r>
  <r>
    <n v="448"/>
    <x v="451"/>
    <s v=""/>
    <x v="1133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921"/>
    <n v="21.974399999999999"/>
    <n v="21.974399999999999"/>
    <n v="0"/>
    <n v="0"/>
    <n v="1"/>
    <n v="0"/>
    <n v="0"/>
    <x v="0"/>
    <x v="0"/>
    <m/>
    <m/>
    <m/>
    <m/>
    <m/>
    <m/>
    <m/>
    <m/>
    <m/>
    <m/>
    <m/>
    <m/>
    <m/>
    <m/>
    <m/>
    <n v="21.974400000000003"/>
    <m/>
    <m/>
    <s v="504538"/>
    <s v="6116395"/>
    <n v="0"/>
    <n v="21.974400000000003"/>
    <n v="0"/>
  </r>
  <r>
    <n v="448"/>
    <x v="451"/>
    <s v=""/>
    <x v="1134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922"/>
    <n v="7.8731999999999998"/>
    <n v="7.8731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8.0244"/>
    <s v="504538"/>
    <s v="6116395"/>
    <n v="0"/>
    <n v="0"/>
    <n v="8.0244"/>
  </r>
  <r>
    <n v="449"/>
    <x v="452"/>
    <s v=""/>
    <x v="1135"/>
    <n v="2017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923"/>
    <n v="59.140799999999999"/>
    <n v="58.780799999999999"/>
    <n v="0"/>
    <n v="0"/>
    <n v="1"/>
    <n v="0"/>
    <n v="0"/>
    <x v="0"/>
    <x v="0"/>
    <m/>
    <m/>
    <m/>
    <m/>
    <m/>
    <m/>
    <m/>
    <m/>
    <m/>
    <m/>
    <n v="53.896500000000003"/>
    <m/>
    <m/>
    <m/>
    <m/>
    <m/>
    <m/>
    <m/>
    <s v="576444"/>
    <s v="6131555"/>
    <n v="0"/>
    <n v="53.896500000000003"/>
    <n v="0"/>
  </r>
  <r>
    <n v="449"/>
    <x v="452"/>
    <s v=""/>
    <x v="1136"/>
    <n v="2017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924"/>
    <n v="3.8808000000000002E-2"/>
    <n v="3.8808000000000002E-2"/>
    <n v="0"/>
    <n v="0"/>
    <n v="1"/>
    <n v="0"/>
    <n v="0"/>
    <x v="0"/>
    <x v="0"/>
    <m/>
    <m/>
    <m/>
    <m/>
    <m/>
    <m/>
    <n v="5.5043999999999996E-2"/>
    <m/>
    <m/>
    <m/>
    <m/>
    <m/>
    <m/>
    <m/>
    <m/>
    <m/>
    <m/>
    <m/>
    <s v="576444"/>
    <s v="6131555"/>
    <n v="5.5043999999999996E-2"/>
    <n v="0"/>
    <n v="0"/>
  </r>
  <r>
    <n v="449"/>
    <x v="453"/>
    <s v=""/>
    <x v="1137"/>
    <n v="2017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925"/>
    <n v="26.935199999999998"/>
    <n v="26.64"/>
    <n v="0"/>
    <n v="0"/>
    <n v="1"/>
    <n v="0"/>
    <n v="0"/>
    <x v="0"/>
    <x v="0"/>
    <m/>
    <m/>
    <m/>
    <m/>
    <m/>
    <m/>
    <m/>
    <m/>
    <m/>
    <m/>
    <m/>
    <m/>
    <m/>
    <m/>
    <m/>
    <n v="26.935200000000002"/>
    <m/>
    <m/>
    <s v="576144,78"/>
    <s v="6131879,87"/>
    <n v="0"/>
    <n v="26.935200000000002"/>
    <n v="0"/>
  </r>
  <r>
    <n v="450"/>
    <x v="454"/>
    <s v=""/>
    <x v="1138"/>
    <n v="2017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5039,1"/>
    <s v="6134094,31"/>
    <n v="0"/>
    <n v="0"/>
    <n v="0"/>
  </r>
  <r>
    <n v="450"/>
    <x v="454"/>
    <s v=""/>
    <x v="1139"/>
    <n v="2017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926"/>
    <n v="19.508400000000002"/>
    <n v="18.72"/>
    <n v="0"/>
    <n v="0"/>
    <n v="1"/>
    <n v="0"/>
    <n v="0"/>
    <x v="0"/>
    <x v="0"/>
    <m/>
    <m/>
    <m/>
    <m/>
    <m/>
    <m/>
    <n v="17.836315200000001"/>
    <m/>
    <m/>
    <m/>
    <m/>
    <m/>
    <m/>
    <m/>
    <m/>
    <m/>
    <m/>
    <m/>
    <s v="575039,1"/>
    <s v="6134094,31"/>
    <n v="17.836315200000001"/>
    <n v="0"/>
    <n v="0"/>
  </r>
  <r>
    <n v="451"/>
    <x v="455"/>
    <s v=""/>
    <x v="1140"/>
    <n v="2017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927"/>
    <n v="0.2016"/>
    <n v="0.2016"/>
    <n v="0"/>
    <n v="0"/>
    <n v="1"/>
    <n v="0"/>
    <n v="0"/>
    <x v="0"/>
    <x v="0"/>
    <m/>
    <m/>
    <m/>
    <n v="0.2016"/>
    <m/>
    <m/>
    <m/>
    <m/>
    <m/>
    <m/>
    <m/>
    <m/>
    <m/>
    <m/>
    <m/>
    <m/>
    <m/>
    <m/>
    <s v="570311,25"/>
    <s v="6216709,5"/>
    <n v="0.2016"/>
    <n v="0"/>
    <n v="0"/>
  </r>
  <r>
    <n v="451"/>
    <x v="455"/>
    <s v=""/>
    <x v="1141"/>
    <n v="2017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928"/>
    <n v="48.045960000000001"/>
    <n v="47.104559999999999"/>
    <n v="0"/>
    <n v="0"/>
    <n v="1"/>
    <n v="0"/>
    <n v="0"/>
    <x v="0"/>
    <x v="0"/>
    <m/>
    <m/>
    <m/>
    <m/>
    <m/>
    <m/>
    <n v="46.851433200000002"/>
    <m/>
    <m/>
    <m/>
    <m/>
    <m/>
    <m/>
    <m/>
    <m/>
    <m/>
    <m/>
    <m/>
    <s v="567207,89"/>
    <s v="6361257,55"/>
    <n v="46.851433200000002"/>
    <n v="0"/>
    <n v="0"/>
  </r>
  <r>
    <n v="460"/>
    <x v="456"/>
    <s v=""/>
    <x v="1143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929"/>
    <n v="11.92032"/>
    <n v="11.92032"/>
    <n v="11.543760000000001"/>
    <n v="11.34792"/>
    <n v="0.22674851855397557"/>
    <n v="0.7732514814460244"/>
    <n v="0"/>
    <x v="0"/>
    <x v="0"/>
    <m/>
    <m/>
    <m/>
    <m/>
    <m/>
    <m/>
    <n v="26.285331600000003"/>
    <m/>
    <m/>
    <m/>
    <m/>
    <m/>
    <m/>
    <m/>
    <m/>
    <m/>
    <m/>
    <m/>
    <s v="567207,89"/>
    <s v="6361257,55"/>
    <n v="26.285331600000003"/>
    <n v="0"/>
    <n v="0"/>
  </r>
  <r>
    <n v="460"/>
    <x v="456"/>
    <s v=""/>
    <x v="1145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930"/>
    <n v="8.8959600000000005"/>
    <n v="8.8959600000000005"/>
    <n v="0"/>
    <n v="0"/>
    <n v="1"/>
    <n v="0"/>
    <n v="0"/>
    <x v="0"/>
    <x v="0"/>
    <m/>
    <m/>
    <m/>
    <m/>
    <m/>
    <m/>
    <m/>
    <m/>
    <m/>
    <m/>
    <m/>
    <m/>
    <m/>
    <m/>
    <m/>
    <n v="8.8959599999999988"/>
    <m/>
    <m/>
    <s v="567207,89"/>
    <s v="6361257,55"/>
    <n v="0"/>
    <n v="8.8959599999999988"/>
    <n v="0"/>
  </r>
  <r>
    <n v="460"/>
    <x v="456"/>
    <s v=""/>
    <x v="1147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931"/>
    <n v="3.9823200000000001"/>
    <n v="3.9823200000000001"/>
    <n v="0"/>
    <n v="0"/>
    <n v="1"/>
    <n v="0"/>
    <n v="0"/>
    <x v="0"/>
    <x v="0"/>
    <m/>
    <m/>
    <m/>
    <m/>
    <m/>
    <m/>
    <m/>
    <m/>
    <m/>
    <m/>
    <m/>
    <m/>
    <m/>
    <m/>
    <m/>
    <n v="3.9823200000000001"/>
    <m/>
    <m/>
    <s v="567207,89"/>
    <s v="6361257,55"/>
    <n v="0"/>
    <n v="3.9823200000000001"/>
    <n v="0"/>
  </r>
  <r>
    <n v="462"/>
    <x v="457"/>
    <s v=""/>
    <x v="1148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932"/>
    <n v="1.0900000000000001"/>
    <n v="1.0900000000000001"/>
    <n v="0"/>
    <n v="0"/>
    <n v="1"/>
    <n v="0"/>
    <n v="0"/>
    <x v="0"/>
    <x v="0"/>
    <m/>
    <m/>
    <m/>
    <n v="0"/>
    <m/>
    <m/>
    <n v="1.0902276"/>
    <m/>
    <m/>
    <m/>
    <m/>
    <m/>
    <m/>
    <m/>
    <m/>
    <m/>
    <m/>
    <m/>
    <s v="491938"/>
    <s v="6088062"/>
    <n v="1.0902276"/>
    <n v="0"/>
    <n v="0"/>
  </r>
  <r>
    <n v="462"/>
    <x v="457"/>
    <s v=""/>
    <x v="1149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933"/>
    <n v="1.0999999999999999E-2"/>
    <n v="1.0999999999999999E-2"/>
    <n v="0"/>
    <n v="0"/>
    <n v="1"/>
    <n v="0"/>
    <n v="0"/>
    <x v="0"/>
    <x v="0"/>
    <m/>
    <m/>
    <m/>
    <n v="0"/>
    <m/>
    <m/>
    <n v="1.07712E-2"/>
    <m/>
    <m/>
    <m/>
    <m/>
    <m/>
    <m/>
    <m/>
    <m/>
    <m/>
    <m/>
    <m/>
    <s v="491938"/>
    <s v="6088062"/>
    <n v="1.07712E-2"/>
    <n v="0"/>
    <n v="0"/>
  </r>
  <r>
    <n v="462"/>
    <x v="457"/>
    <s v=""/>
    <x v="1150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938"/>
    <s v="6088062"/>
    <n v="0"/>
    <n v="0"/>
    <n v="0"/>
  </r>
  <r>
    <n v="462"/>
    <x v="458"/>
    <s v=""/>
    <x v="1151"/>
    <n v="2017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934"/>
    <n v="42.738"/>
    <n v="42.738"/>
    <n v="0"/>
    <n v="0"/>
    <n v="1"/>
    <n v="0"/>
    <n v="0"/>
    <x v="0"/>
    <x v="0"/>
    <m/>
    <m/>
    <m/>
    <m/>
    <m/>
    <m/>
    <n v="42.737666400000002"/>
    <m/>
    <m/>
    <m/>
    <m/>
    <m/>
    <m/>
    <m/>
    <m/>
    <m/>
    <m/>
    <m/>
    <s v="490913,9"/>
    <s v="6086971,9"/>
    <n v="42.737666400000002"/>
    <n v="0"/>
    <n v="0"/>
  </r>
  <r>
    <n v="462"/>
    <x v="458"/>
    <s v=""/>
    <x v="1152"/>
    <n v="2017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935"/>
    <n v="47.33"/>
    <n v="47.33"/>
    <n v="0"/>
    <n v="0"/>
    <n v="1"/>
    <n v="0"/>
    <n v="0"/>
    <x v="0"/>
    <x v="0"/>
    <m/>
    <m/>
    <m/>
    <m/>
    <m/>
    <m/>
    <n v="47.330197200000001"/>
    <m/>
    <m/>
    <m/>
    <m/>
    <m/>
    <m/>
    <m/>
    <m/>
    <m/>
    <m/>
    <m/>
    <s v="490913,9"/>
    <s v="6086971,9"/>
    <n v="47.330197200000001"/>
    <n v="0"/>
    <n v="0"/>
  </r>
  <r>
    <n v="462"/>
    <x v="459"/>
    <s v=""/>
    <x v="1153"/>
    <n v="2017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936"/>
    <n v="188.76"/>
    <n v="188.76"/>
    <n v="0"/>
    <n v="0"/>
    <n v="1"/>
    <n v="0"/>
    <n v="0"/>
    <x v="0"/>
    <x v="0"/>
    <m/>
    <m/>
    <m/>
    <m/>
    <m/>
    <m/>
    <n v="188.76025080000002"/>
    <m/>
    <m/>
    <m/>
    <m/>
    <m/>
    <m/>
    <m/>
    <m/>
    <m/>
    <m/>
    <m/>
    <s v="490521,51"/>
    <s v="6087023,57"/>
    <n v="188.76025080000002"/>
    <n v="0"/>
    <n v="0"/>
  </r>
  <r>
    <n v="463"/>
    <x v="460"/>
    <s v=""/>
    <x v="1154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937"/>
    <n v="3.9024000000000001"/>
    <n v="3.9024000000000001"/>
    <n v="0"/>
    <n v="0"/>
    <n v="1"/>
    <n v="0"/>
    <n v="0"/>
    <x v="0"/>
    <x v="0"/>
    <m/>
    <m/>
    <m/>
    <m/>
    <m/>
    <m/>
    <n v="3.70458"/>
    <m/>
    <m/>
    <m/>
    <m/>
    <m/>
    <m/>
    <m/>
    <m/>
    <m/>
    <m/>
    <m/>
    <s v="530353,5"/>
    <s v="6190486,3"/>
    <n v="3.70458"/>
    <n v="0"/>
    <n v="0"/>
  </r>
  <r>
    <n v="463"/>
    <x v="460"/>
    <s v=""/>
    <x v="1155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938"/>
    <n v="1.1052"/>
    <n v="1.1052"/>
    <n v="0"/>
    <n v="0"/>
    <n v="1"/>
    <n v="0"/>
    <n v="0"/>
    <x v="0"/>
    <x v="0"/>
    <m/>
    <m/>
    <m/>
    <m/>
    <m/>
    <m/>
    <n v="1.0506672000000001"/>
    <m/>
    <m/>
    <m/>
    <m/>
    <m/>
    <m/>
    <m/>
    <m/>
    <m/>
    <m/>
    <m/>
    <s v="530353,5"/>
    <s v="6190486,3"/>
    <n v="1.0506672000000001"/>
    <n v="0"/>
    <n v="0"/>
  </r>
  <r>
    <n v="463"/>
    <x v="460"/>
    <s v=""/>
    <x v="1156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939"/>
    <n v="25.9848"/>
    <n v="25.9848"/>
    <n v="0"/>
    <n v="0"/>
    <n v="1"/>
    <n v="0"/>
    <n v="0"/>
    <x v="0"/>
    <x v="0"/>
    <m/>
    <m/>
    <m/>
    <m/>
    <m/>
    <m/>
    <n v="24.671354399999998"/>
    <m/>
    <m/>
    <m/>
    <m/>
    <m/>
    <m/>
    <m/>
    <m/>
    <m/>
    <m/>
    <m/>
    <s v="530353,5"/>
    <s v="6190486,3"/>
    <n v="24.671354399999998"/>
    <n v="0"/>
    <n v="0"/>
  </r>
  <r>
    <n v="463"/>
    <x v="460"/>
    <s v=""/>
    <x v="1157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940"/>
    <n v="16.577999999999999"/>
    <n v="16.577999999999999"/>
    <n v="15.139969199999999"/>
    <n v="15.139969199999999"/>
    <n v="0.2352957767550459"/>
    <n v="0.76470422324495413"/>
    <n v="0"/>
    <x v="0"/>
    <x v="0"/>
    <m/>
    <m/>
    <m/>
    <m/>
    <m/>
    <m/>
    <n v="35.228001600000006"/>
    <m/>
    <m/>
    <m/>
    <m/>
    <m/>
    <m/>
    <m/>
    <m/>
    <m/>
    <m/>
    <m/>
    <s v="530353,5"/>
    <s v="6190486,3"/>
    <n v="35.228001600000006"/>
    <n v="0"/>
    <n v="0"/>
  </r>
  <r>
    <n v="463"/>
    <x v="460"/>
    <s v=""/>
    <x v="1158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941"/>
    <n v="23.194800000000001"/>
    <n v="23.194800000000001"/>
    <n v="0"/>
    <n v="0"/>
    <n v="1"/>
    <n v="0"/>
    <n v="0"/>
    <x v="0"/>
    <x v="0"/>
    <m/>
    <m/>
    <m/>
    <m/>
    <m/>
    <m/>
    <m/>
    <m/>
    <m/>
    <m/>
    <m/>
    <m/>
    <n v="24.08"/>
    <m/>
    <m/>
    <m/>
    <m/>
    <m/>
    <s v="530353,5"/>
    <s v="6190486,3"/>
    <n v="0"/>
    <n v="24.08"/>
    <n v="0"/>
  </r>
  <r>
    <n v="463"/>
    <x v="461"/>
    <s v=""/>
    <x v="1160"/>
    <n v="2017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942"/>
    <n v="7.1496000000000004"/>
    <n v="7.1496000000000004"/>
    <n v="0"/>
    <n v="0"/>
    <n v="1"/>
    <n v="0"/>
    <n v="0"/>
    <x v="0"/>
    <x v="0"/>
    <m/>
    <m/>
    <m/>
    <m/>
    <m/>
    <m/>
    <m/>
    <m/>
    <m/>
    <m/>
    <m/>
    <m/>
    <m/>
    <m/>
    <m/>
    <n v="7.1496000000000004"/>
    <m/>
    <m/>
    <s v="530745,91"/>
    <s v="6190185,85"/>
    <n v="0"/>
    <n v="7.1496000000000004"/>
    <n v="0"/>
  </r>
  <r>
    <n v="463"/>
    <x v="461"/>
    <s v=""/>
    <x v="1161"/>
    <n v="2017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943"/>
    <n v="13.1472"/>
    <n v="13.1472"/>
    <n v="0"/>
    <n v="0"/>
    <n v="1"/>
    <n v="0"/>
    <n v="0"/>
    <x v="0"/>
    <x v="0"/>
    <m/>
    <m/>
    <m/>
    <m/>
    <m/>
    <m/>
    <m/>
    <m/>
    <m/>
    <m/>
    <m/>
    <m/>
    <m/>
    <m/>
    <m/>
    <n v="13.147200000000002"/>
    <m/>
    <m/>
    <s v="530745,91"/>
    <s v="6190185,85"/>
    <n v="0"/>
    <n v="13.147200000000002"/>
    <n v="0"/>
  </r>
  <r>
    <n v="465"/>
    <x v="462"/>
    <s v=""/>
    <x v="1162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13"/>
    <x v="0"/>
    <s v="fvv"/>
    <d v="1986-03-01T00:00:00"/>
    <d v="2017-06-01T00:00:00"/>
    <n v="2.38"/>
    <n v="0"/>
    <n v="2.5"/>
    <x v="944"/>
    <n v="12.433999999999999"/>
    <n v="12.36"/>
    <n v="0"/>
    <n v="0"/>
    <n v="1"/>
    <n v="0"/>
    <n v="0"/>
    <x v="0"/>
    <x v="0"/>
    <m/>
    <m/>
    <m/>
    <n v="0"/>
    <m/>
    <m/>
    <m/>
    <m/>
    <m/>
    <m/>
    <n v="12.3597"/>
    <m/>
    <m/>
    <m/>
    <m/>
    <m/>
    <m/>
    <m/>
    <s v="536861,71"/>
    <s v="6189755,69"/>
    <n v="0"/>
    <n v="12.3597"/>
    <n v="0"/>
  </r>
  <r>
    <n v="465"/>
    <x v="462"/>
    <s v=""/>
    <x v="1163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945"/>
    <n v="39.155000000000001"/>
    <n v="38.920999999999999"/>
    <n v="0"/>
    <n v="0"/>
    <n v="1"/>
    <n v="0"/>
    <n v="0"/>
    <x v="0"/>
    <x v="0"/>
    <m/>
    <m/>
    <m/>
    <m/>
    <m/>
    <m/>
    <m/>
    <m/>
    <m/>
    <m/>
    <n v="38.920499999999997"/>
    <m/>
    <m/>
    <m/>
    <m/>
    <m/>
    <m/>
    <m/>
    <s v="536861,71"/>
    <s v="6189755,69"/>
    <n v="0"/>
    <n v="38.920499999999997"/>
    <n v="0"/>
  </r>
  <r>
    <n v="465"/>
    <x v="462"/>
    <s v=""/>
    <x v="1164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946"/>
    <n v="0.34560000000000002"/>
    <n v="0.34560000000000002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536861,71"/>
    <s v="6189755,69"/>
    <n v="0.376635"/>
    <n v="0"/>
    <n v="0"/>
  </r>
  <r>
    <n v="465"/>
    <x v="462"/>
    <s v=""/>
    <x v="1165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947"/>
    <n v="35.448999999999998"/>
    <n v="35.238"/>
    <n v="0"/>
    <n v="0"/>
    <n v="1"/>
    <n v="0"/>
    <n v="0"/>
    <x v="0"/>
    <x v="0"/>
    <m/>
    <m/>
    <m/>
    <m/>
    <m/>
    <m/>
    <m/>
    <m/>
    <m/>
    <m/>
    <n v="35.237699999999997"/>
    <m/>
    <m/>
    <m/>
    <m/>
    <m/>
    <m/>
    <m/>
    <s v="536861,71"/>
    <s v="6189755,69"/>
    <n v="0"/>
    <n v="35.237699999999997"/>
    <n v="0"/>
  </r>
  <r>
    <n v="466"/>
    <x v="463"/>
    <s v=""/>
    <x v="1166"/>
    <n v="2017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948"/>
    <n v="87.901200000000003"/>
    <n v="87.901200000000003"/>
    <n v="0"/>
    <n v="0"/>
    <n v="1"/>
    <n v="0"/>
    <n v="0"/>
    <x v="0"/>
    <x v="0"/>
    <m/>
    <m/>
    <m/>
    <m/>
    <m/>
    <m/>
    <m/>
    <m/>
    <m/>
    <m/>
    <n v="81.375"/>
    <m/>
    <m/>
    <m/>
    <m/>
    <m/>
    <m/>
    <m/>
    <s v="458021"/>
    <s v="6237509"/>
    <n v="0"/>
    <n v="81.375"/>
    <n v="0"/>
  </r>
  <r>
    <n v="466"/>
    <x v="464"/>
    <s v=""/>
    <x v="1167"/>
    <n v="2017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949"/>
    <n v="0.14399999999999999"/>
    <n v="0.14399999999999999"/>
    <n v="0"/>
    <n v="0"/>
    <n v="1"/>
    <n v="0"/>
    <n v="0"/>
    <x v="0"/>
    <x v="0"/>
    <m/>
    <m/>
    <m/>
    <m/>
    <m/>
    <m/>
    <m/>
    <m/>
    <m/>
    <m/>
    <m/>
    <m/>
    <m/>
    <n v="0.55164999999999997"/>
    <m/>
    <m/>
    <m/>
    <m/>
    <s v="458005"/>
    <s v="6236933"/>
    <n v="0"/>
    <n v="0.55164999999999997"/>
    <n v="0"/>
  </r>
  <r>
    <n v="469"/>
    <x v="465"/>
    <s v=""/>
    <x v="1168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950"/>
    <n v="7.5060000000000002"/>
    <n v="7.5060000000000002"/>
    <n v="0"/>
    <n v="0"/>
    <n v="1"/>
    <n v="0"/>
    <n v="0"/>
    <x v="0"/>
    <x v="0"/>
    <m/>
    <m/>
    <m/>
    <m/>
    <m/>
    <m/>
    <m/>
    <m/>
    <m/>
    <m/>
    <m/>
    <m/>
    <m/>
    <m/>
    <m/>
    <n v="7.5060000000000002"/>
    <m/>
    <m/>
    <s v="576089,73"/>
    <s v="6326689,04"/>
    <n v="0"/>
    <n v="7.5060000000000002"/>
    <n v="0"/>
  </r>
  <r>
    <n v="469"/>
    <x v="465"/>
    <s v=""/>
    <x v="1171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951"/>
    <n v="37.551600000000001"/>
    <n v="37.551600000000001"/>
    <n v="0"/>
    <n v="0"/>
    <n v="1"/>
    <n v="0"/>
    <n v="0"/>
    <x v="0"/>
    <x v="0"/>
    <m/>
    <m/>
    <m/>
    <m/>
    <m/>
    <m/>
    <m/>
    <m/>
    <m/>
    <n v="41.034999999999997"/>
    <m/>
    <m/>
    <n v="0"/>
    <m/>
    <m/>
    <m/>
    <m/>
    <m/>
    <s v="576089,73"/>
    <s v="6326689,04"/>
    <n v="0"/>
    <n v="41.034999999999997"/>
    <n v="0"/>
  </r>
  <r>
    <n v="473"/>
    <x v="466"/>
    <s v=""/>
    <x v="1172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952"/>
    <n v="73.141199999999998"/>
    <n v="73.141199999999998"/>
    <n v="0"/>
    <n v="0"/>
    <n v="1"/>
    <n v="0"/>
    <n v="0"/>
    <x v="0"/>
    <x v="0"/>
    <m/>
    <m/>
    <m/>
    <m/>
    <m/>
    <m/>
    <n v="71.96028840000001"/>
    <m/>
    <m/>
    <m/>
    <m/>
    <m/>
    <m/>
    <m/>
    <m/>
    <m/>
    <m/>
    <m/>
    <s v="517817,45"/>
    <s v="6142367,11"/>
    <n v="71.96028840000001"/>
    <n v="0"/>
    <n v="0"/>
  </r>
  <r>
    <n v="473"/>
    <x v="466"/>
    <s v=""/>
    <x v="1175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953"/>
    <n v="3.5999999999999997E-2"/>
    <n v="3.5999999999999997E-2"/>
    <n v="2.9520000000000001E-2"/>
    <n v="2.9520000000000001E-2"/>
    <n v="0.22076029846792353"/>
    <n v="0.77923970153207645"/>
    <n v="0"/>
    <x v="0"/>
    <x v="0"/>
    <m/>
    <m/>
    <m/>
    <m/>
    <m/>
    <m/>
    <n v="8.1536399999999995E-2"/>
    <m/>
    <m/>
    <m/>
    <m/>
    <m/>
    <m/>
    <m/>
    <m/>
    <m/>
    <m/>
    <m/>
    <s v="517817,45"/>
    <s v="6142367,11"/>
    <n v="8.1536399999999995E-2"/>
    <n v="0"/>
    <n v="0"/>
  </r>
  <r>
    <n v="473"/>
    <x v="467"/>
    <s v=""/>
    <x v="1176"/>
    <n v="2017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954"/>
    <n v="1.8E-3"/>
    <n v="1.8E-3"/>
    <n v="0"/>
    <n v="0"/>
    <n v="1"/>
    <n v="0"/>
    <n v="0"/>
    <x v="0"/>
    <x v="0"/>
    <m/>
    <m/>
    <m/>
    <m/>
    <m/>
    <m/>
    <n v="2.5344E-3"/>
    <m/>
    <m/>
    <m/>
    <m/>
    <m/>
    <m/>
    <m/>
    <m/>
    <m/>
    <m/>
    <m/>
    <s v="518742,42"/>
    <s v="6142113,03"/>
    <n v="2.5344E-3"/>
    <n v="0"/>
    <n v="0"/>
  </r>
  <r>
    <n v="475"/>
    <x v="468"/>
    <s v=""/>
    <x v="1177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955"/>
    <n v="93.099599999999995"/>
    <n v="93.099599999999995"/>
    <n v="0"/>
    <n v="0"/>
    <n v="1"/>
    <n v="0"/>
    <n v="0"/>
    <x v="0"/>
    <x v="0"/>
    <m/>
    <m/>
    <m/>
    <m/>
    <m/>
    <m/>
    <m/>
    <m/>
    <m/>
    <m/>
    <n v="85.23360000000001"/>
    <m/>
    <m/>
    <m/>
    <m/>
    <m/>
    <m/>
    <m/>
    <s v="508674"/>
    <s v="6147053"/>
    <n v="0"/>
    <n v="85.23360000000001"/>
    <n v="0"/>
  </r>
  <r>
    <n v="475"/>
    <x v="468"/>
    <s v=""/>
    <x v="1178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956"/>
    <n v="120.6828"/>
    <n v="120.6828"/>
    <n v="0"/>
    <n v="0"/>
    <n v="1"/>
    <n v="0"/>
    <n v="0"/>
    <x v="0"/>
    <x v="0"/>
    <m/>
    <m/>
    <m/>
    <m/>
    <m/>
    <m/>
    <m/>
    <m/>
    <m/>
    <m/>
    <n v="114.27119999999999"/>
    <m/>
    <m/>
    <m/>
    <m/>
    <m/>
    <m/>
    <m/>
    <s v="508674"/>
    <s v="6147053"/>
    <n v="0"/>
    <n v="114.27119999999999"/>
    <n v="0"/>
  </r>
  <r>
    <n v="475"/>
    <x v="469"/>
    <s v=""/>
    <x v="1180"/>
    <n v="2017"/>
    <n v="57301414"/>
    <x v="204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957"/>
    <n v="1.4256"/>
    <n v="1.4256"/>
    <n v="0"/>
    <n v="0"/>
    <n v="1"/>
    <n v="0"/>
    <n v="0"/>
    <x v="0"/>
    <x v="0"/>
    <m/>
    <m/>
    <m/>
    <m/>
    <m/>
    <m/>
    <n v="1.5630516000000001"/>
    <m/>
    <m/>
    <m/>
    <m/>
    <m/>
    <m/>
    <m/>
    <m/>
    <m/>
    <m/>
    <m/>
    <s v="510935,91"/>
    <s v="6146997,2"/>
    <n v="1.5630516000000001"/>
    <n v="0"/>
    <n v="0"/>
  </r>
  <r>
    <n v="475"/>
    <x v="469"/>
    <s v=""/>
    <x v="1181"/>
    <n v="2017"/>
    <n v="57301414"/>
    <x v="204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958"/>
    <n v="146.4444"/>
    <n v="146.4444"/>
    <n v="0"/>
    <n v="0"/>
    <n v="1"/>
    <n v="0"/>
    <n v="0"/>
    <x v="0"/>
    <x v="0"/>
    <m/>
    <m/>
    <m/>
    <m/>
    <m/>
    <m/>
    <m/>
    <m/>
    <m/>
    <n v="159.761"/>
    <m/>
    <m/>
    <m/>
    <m/>
    <m/>
    <m/>
    <m/>
    <m/>
    <s v="510935,91"/>
    <s v="6146997,2"/>
    <n v="0"/>
    <n v="159.761"/>
    <n v="0"/>
  </r>
  <r>
    <n v="475"/>
    <x v="470"/>
    <s v=""/>
    <x v="1182"/>
    <n v="2017"/>
    <n v="57301414"/>
    <x v="204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959"/>
    <n v="1.728"/>
    <n v="1.728"/>
    <n v="0"/>
    <n v="0"/>
    <n v="1"/>
    <n v="0"/>
    <n v="0"/>
    <x v="0"/>
    <x v="0"/>
    <m/>
    <m/>
    <m/>
    <m/>
    <m/>
    <m/>
    <n v="1.6570224"/>
    <m/>
    <m/>
    <m/>
    <m/>
    <m/>
    <m/>
    <m/>
    <m/>
    <m/>
    <m/>
    <m/>
    <s v="507851"/>
    <s v="6147432"/>
    <n v="1.6570224"/>
    <n v="0"/>
    <n v="0"/>
  </r>
  <r>
    <n v="481"/>
    <x v="471"/>
    <s v=""/>
    <x v="1183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960"/>
    <n v="622.27345600000001"/>
    <n v="622.27345600000001"/>
    <n v="138.33756"/>
    <n v="108.48416400000001"/>
    <n v="0.3251587074052591"/>
    <n v="0.6748412925947409"/>
    <n v="0"/>
    <x v="0"/>
    <x v="0"/>
    <m/>
    <n v="0.1792665"/>
    <m/>
    <m/>
    <m/>
    <n v="0"/>
    <m/>
    <m/>
    <m/>
    <m/>
    <n v="956.69723999999997"/>
    <n v="0"/>
    <m/>
    <m/>
    <m/>
    <m/>
    <m/>
    <m/>
    <s v="701707,28"/>
    <s v="6150777,72"/>
    <n v="0.1792665"/>
    <n v="956.69723999999997"/>
    <n v="0"/>
  </r>
  <r>
    <n v="481"/>
    <x v="471"/>
    <s v=""/>
    <x v="1184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961"/>
    <n v="976.56846780000001"/>
    <n v="976.56846780000001"/>
    <n v="298.70589974400002"/>
    <n v="270.45353447999997"/>
    <n v="0.32511048930122577"/>
    <n v="0.67488951069877423"/>
    <n v="0"/>
    <x v="0"/>
    <x v="0"/>
    <m/>
    <n v="0.50405999999999995"/>
    <m/>
    <m/>
    <m/>
    <n v="0"/>
    <m/>
    <m/>
    <m/>
    <m/>
    <n v="1501.3983700000001"/>
    <n v="0"/>
    <m/>
    <m/>
    <m/>
    <m/>
    <m/>
    <m/>
    <s v="701707,28"/>
    <s v="6150777,72"/>
    <n v="0.50405999999999995"/>
    <n v="1501.3983700000001"/>
    <n v="0"/>
  </r>
  <r>
    <n v="481"/>
    <x v="471"/>
    <s v=""/>
    <x v="1185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962"/>
    <n v="24.244"/>
    <n v="24.244"/>
    <n v="0"/>
    <n v="0"/>
    <n v="1"/>
    <n v="0"/>
    <n v="0"/>
    <x v="0"/>
    <x v="0"/>
    <m/>
    <m/>
    <m/>
    <n v="0"/>
    <m/>
    <n v="0"/>
    <m/>
    <m/>
    <n v="26.086378518"/>
    <m/>
    <m/>
    <m/>
    <m/>
    <m/>
    <m/>
    <m/>
    <m/>
    <m/>
    <s v="702461,49"/>
    <s v="6159598,27"/>
    <n v="0"/>
    <n v="26.086378518"/>
    <n v="0"/>
  </r>
  <r>
    <n v="481"/>
    <x v="472"/>
    <s v=""/>
    <x v="1188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963"/>
    <n v="0.879"/>
    <n v="0.879"/>
    <n v="0"/>
    <n v="0"/>
    <n v="1"/>
    <n v="0"/>
    <n v="0"/>
    <x v="0"/>
    <x v="0"/>
    <m/>
    <m/>
    <m/>
    <n v="1.04023"/>
    <m/>
    <n v="7.5899999999999995E-3"/>
    <m/>
    <m/>
    <m/>
    <m/>
    <m/>
    <m/>
    <m/>
    <n v="0"/>
    <m/>
    <m/>
    <m/>
    <m/>
    <s v="702461,49"/>
    <s v="6159598,27"/>
    <n v="1.04782"/>
    <n v="0"/>
    <n v="0"/>
  </r>
  <r>
    <n v="481"/>
    <x v="472"/>
    <s v=""/>
    <x v="1189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964"/>
    <n v="102.474"/>
    <n v="100.464"/>
    <n v="85.991479200000001"/>
    <n v="85.991479200000001"/>
    <n v="0.2476578257561321"/>
    <n v="0.75234217424386785"/>
    <n v="0"/>
    <x v="0"/>
    <x v="0"/>
    <m/>
    <m/>
    <m/>
    <m/>
    <m/>
    <m/>
    <m/>
    <m/>
    <n v="206.88625462799999"/>
    <m/>
    <m/>
    <m/>
    <m/>
    <m/>
    <m/>
    <m/>
    <m/>
    <m/>
    <s v="702461,49"/>
    <s v="6159598,27"/>
    <n v="0"/>
    <n v="206.88625462799999"/>
    <n v="0"/>
  </r>
  <r>
    <n v="482"/>
    <x v="473"/>
    <s v=""/>
    <x v="1190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965"/>
    <n v="2.9160000000000002E-3"/>
    <n v="2.9160000000000002E-3"/>
    <n v="0"/>
    <n v="0"/>
    <n v="1"/>
    <n v="0"/>
    <n v="0"/>
    <x v="0"/>
    <x v="0"/>
    <m/>
    <m/>
    <n v="0"/>
    <n v="3.0960000000000002E-3"/>
    <m/>
    <m/>
    <m/>
    <m/>
    <m/>
    <m/>
    <m/>
    <m/>
    <m/>
    <n v="0"/>
    <m/>
    <m/>
    <m/>
    <m/>
    <s v="459248,58"/>
    <s v="6244459,7"/>
    <n v="3.0960000000000002E-3"/>
    <n v="0"/>
    <n v="0"/>
  </r>
  <r>
    <n v="482"/>
    <x v="473"/>
    <s v=""/>
    <x v="1191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966"/>
    <n v="0.25430399999999997"/>
    <n v="0.25430399999999997"/>
    <n v="0"/>
    <n v="0"/>
    <n v="1"/>
    <n v="0"/>
    <n v="0"/>
    <x v="0"/>
    <x v="0"/>
    <m/>
    <m/>
    <m/>
    <n v="0.27345600000000003"/>
    <m/>
    <m/>
    <m/>
    <m/>
    <m/>
    <m/>
    <m/>
    <m/>
    <m/>
    <n v="0"/>
    <m/>
    <m/>
    <m/>
    <m/>
    <s v="459248,58"/>
    <s v="6244459,7"/>
    <n v="0.27345600000000003"/>
    <n v="0"/>
    <n v="0"/>
  </r>
  <r>
    <n v="482"/>
    <x v="473"/>
    <s v=""/>
    <x v="1192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967"/>
    <n v="37.66968"/>
    <n v="37.66968"/>
    <n v="0"/>
    <n v="0"/>
    <n v="1"/>
    <n v="0"/>
    <n v="0"/>
    <x v="0"/>
    <x v="0"/>
    <m/>
    <m/>
    <m/>
    <m/>
    <m/>
    <m/>
    <m/>
    <m/>
    <m/>
    <m/>
    <n v="33.827760000000005"/>
    <m/>
    <m/>
    <m/>
    <m/>
    <m/>
    <m/>
    <m/>
    <s v="459248,58"/>
    <s v="6244459,7"/>
    <n v="0"/>
    <n v="33.827760000000005"/>
    <n v="0"/>
  </r>
  <r>
    <n v="484"/>
    <x v="474"/>
    <s v=""/>
    <x v="1193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45762,14"/>
    <s v="6349398,66"/>
    <n v="0"/>
    <n v="0"/>
    <n v="0"/>
  </r>
  <r>
    <n v="484"/>
    <x v="474"/>
    <s v=""/>
    <x v="1194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968"/>
    <n v="0.10209600000000001"/>
    <n v="0.10209600000000001"/>
    <n v="0"/>
    <n v="0"/>
    <n v="1"/>
    <n v="0"/>
    <n v="0"/>
    <x v="0"/>
    <x v="0"/>
    <m/>
    <m/>
    <m/>
    <n v="0.10209600000000001"/>
    <m/>
    <m/>
    <m/>
    <m/>
    <m/>
    <m/>
    <m/>
    <m/>
    <m/>
    <m/>
    <m/>
    <m/>
    <m/>
    <m/>
    <s v="545762,14"/>
    <s v="6349398,66"/>
    <n v="0.10209600000000001"/>
    <n v="0"/>
    <n v="0"/>
  </r>
  <r>
    <n v="484"/>
    <x v="474"/>
    <s v=""/>
    <x v="1195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53"/>
    <x v="0"/>
    <s v="fvv"/>
    <d v="2014-10-31T00:00:00"/>
    <d v="2018-10-01T00:00:00"/>
    <n v="1"/>
    <n v="0"/>
    <n v="1"/>
    <x v="969"/>
    <n v="14.019983999999999"/>
    <n v="14.019983999999999"/>
    <n v="0"/>
    <n v="0"/>
    <n v="1"/>
    <n v="0"/>
    <n v="0"/>
    <x v="0"/>
    <x v="0"/>
    <m/>
    <m/>
    <m/>
    <m/>
    <m/>
    <m/>
    <m/>
    <m/>
    <m/>
    <m/>
    <m/>
    <m/>
    <n v="14.019984000000001"/>
    <m/>
    <m/>
    <m/>
    <m/>
    <m/>
    <s v="545762,14"/>
    <s v="6349398,66"/>
    <n v="0"/>
    <n v="14.019984000000001"/>
    <n v="0"/>
  </r>
  <r>
    <n v="486"/>
    <x v="475"/>
    <s v=""/>
    <x v="1196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970"/>
    <n v="53.380800000000001"/>
    <n v="51.246000000000002"/>
    <n v="0"/>
    <n v="0"/>
    <n v="1"/>
    <n v="0"/>
    <n v="0"/>
    <x v="0"/>
    <x v="0"/>
    <m/>
    <m/>
    <m/>
    <m/>
    <m/>
    <m/>
    <m/>
    <m/>
    <m/>
    <m/>
    <n v="51.196680000000001"/>
    <m/>
    <m/>
    <m/>
    <m/>
    <m/>
    <m/>
    <m/>
    <s v="458289,71"/>
    <s v="6291223,73"/>
    <n v="0"/>
    <n v="51.196680000000001"/>
    <n v="0"/>
  </r>
  <r>
    <n v="486"/>
    <x v="475"/>
    <s v=""/>
    <x v="1197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971"/>
    <n v="0.29160000000000003"/>
    <n v="0.28079999999999999"/>
    <n v="0"/>
    <n v="0"/>
    <n v="1"/>
    <n v="0"/>
    <n v="0"/>
    <x v="0"/>
    <x v="0"/>
    <m/>
    <m/>
    <m/>
    <n v="0.36360000000000003"/>
    <m/>
    <m/>
    <m/>
    <m/>
    <m/>
    <m/>
    <m/>
    <m/>
    <m/>
    <m/>
    <m/>
    <m/>
    <m/>
    <m/>
    <s v="458289,71"/>
    <s v="6291223,73"/>
    <n v="0.36360000000000003"/>
    <n v="0"/>
    <n v="0"/>
  </r>
  <r>
    <n v="486"/>
    <x v="475"/>
    <s v=""/>
    <x v="1198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972"/>
    <n v="8.8775999999999993"/>
    <n v="8.85168"/>
    <n v="0"/>
    <n v="0"/>
    <n v="1"/>
    <n v="0"/>
    <n v="0"/>
    <x v="0"/>
    <x v="0"/>
    <m/>
    <m/>
    <m/>
    <n v="0"/>
    <m/>
    <m/>
    <n v="8.4940812000000001"/>
    <m/>
    <m/>
    <m/>
    <m/>
    <m/>
    <m/>
    <m/>
    <m/>
    <m/>
    <m/>
    <m/>
    <s v="487240,18"/>
    <s v="6259219,84"/>
    <n v="8.4940812000000001"/>
    <n v="0"/>
    <n v="0"/>
  </r>
  <r>
    <n v="490"/>
    <x v="476"/>
    <s v=""/>
    <x v="1200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973"/>
    <n v="8.8775999999999993"/>
    <n v="8.85168"/>
    <n v="0"/>
    <n v="0"/>
    <n v="1"/>
    <n v="0"/>
    <n v="0"/>
    <x v="0"/>
    <x v="0"/>
    <m/>
    <m/>
    <m/>
    <n v="0"/>
    <m/>
    <m/>
    <n v="8.494120800000001"/>
    <m/>
    <m/>
    <m/>
    <m/>
    <m/>
    <m/>
    <m/>
    <m/>
    <m/>
    <m/>
    <m/>
    <s v="487240,18"/>
    <s v="6259219,84"/>
    <n v="8.494120800000001"/>
    <n v="0"/>
    <n v="0"/>
  </r>
  <r>
    <n v="490"/>
    <x v="476"/>
    <s v=""/>
    <x v="1201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974"/>
    <n v="7.1733599999999997"/>
    <n v="7.1524799999999997"/>
    <n v="5.4059400000000002"/>
    <n v="5.4059400000000002"/>
    <n v="0.2742944928422022"/>
    <n v="0.7257055071577978"/>
    <n v="0"/>
    <x v="0"/>
    <x v="0"/>
    <m/>
    <m/>
    <m/>
    <m/>
    <m/>
    <m/>
    <n v="13.076019000000001"/>
    <m/>
    <m/>
    <m/>
    <m/>
    <m/>
    <m/>
    <m/>
    <m/>
    <m/>
    <m/>
    <m/>
    <s v="487240,18"/>
    <s v="6259219,84"/>
    <n v="13.076019000000001"/>
    <n v="0"/>
    <n v="0"/>
  </r>
  <r>
    <n v="490"/>
    <x v="476"/>
    <s v=""/>
    <x v="1202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974"/>
    <n v="7.1733599999999997"/>
    <n v="7.1524799999999997"/>
    <n v="5.4059400000000002"/>
    <n v="5.4059400000000002"/>
    <n v="0.2742944928422022"/>
    <n v="0.7257055071577978"/>
    <n v="0"/>
    <x v="0"/>
    <x v="0"/>
    <m/>
    <m/>
    <m/>
    <m/>
    <m/>
    <m/>
    <n v="13.076019000000001"/>
    <m/>
    <m/>
    <m/>
    <m/>
    <m/>
    <m/>
    <m/>
    <m/>
    <m/>
    <m/>
    <m/>
    <s v="487240,18"/>
    <s v="6259219,84"/>
    <n v="13.076019000000001"/>
    <n v="0"/>
    <n v="0"/>
  </r>
  <r>
    <n v="490"/>
    <x v="476"/>
    <s v=""/>
    <x v="1203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975"/>
    <n v="96.5916"/>
    <n v="96.309359999999998"/>
    <n v="80.784360000000007"/>
    <n v="80.232479999999995"/>
    <n v="0.25489564377339707"/>
    <n v="0.74510435622660287"/>
    <n v="0"/>
    <x v="0"/>
    <x v="0"/>
    <m/>
    <m/>
    <m/>
    <m/>
    <m/>
    <m/>
    <n v="0.80843399999999999"/>
    <m/>
    <n v="188.6644"/>
    <m/>
    <m/>
    <m/>
    <m/>
    <m/>
    <m/>
    <m/>
    <m/>
    <m/>
    <s v="487240,18"/>
    <s v="6259219,84"/>
    <n v="0.80843399999999999"/>
    <n v="188.6644"/>
    <n v="0"/>
  </r>
  <r>
    <n v="490"/>
    <x v="476"/>
    <s v=""/>
    <x v="1204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976"/>
    <n v="10.183680000000001"/>
    <n v="10.1538"/>
    <n v="0"/>
    <n v="0"/>
    <n v="1"/>
    <n v="0"/>
    <n v="0"/>
    <x v="0"/>
    <x v="0"/>
    <m/>
    <m/>
    <m/>
    <m/>
    <m/>
    <m/>
    <m/>
    <m/>
    <m/>
    <m/>
    <m/>
    <m/>
    <m/>
    <m/>
    <m/>
    <m/>
    <m/>
    <n v="1.9902960000000001"/>
    <s v="487240,18"/>
    <s v="6259219,84"/>
    <n v="0"/>
    <n v="0"/>
    <n v="1.9902960000000001"/>
  </r>
  <r>
    <n v="490"/>
    <x v="477"/>
    <s v=""/>
    <x v="1205"/>
    <n v="2017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977"/>
    <n v="0.42192000000000002"/>
    <n v="0.41327999999999998"/>
    <n v="0.26963999999999999"/>
    <n v="0.26891999999999999"/>
    <n v="0.28605878361556825"/>
    <n v="0.71394121638443175"/>
    <n v="0"/>
    <x v="0"/>
    <x v="0"/>
    <m/>
    <m/>
    <m/>
    <m/>
    <m/>
    <m/>
    <n v="0.73747080000000009"/>
    <m/>
    <m/>
    <m/>
    <m/>
    <m/>
    <m/>
    <m/>
    <m/>
    <m/>
    <m/>
    <m/>
    <s v="492071,35"/>
    <s v="6256408,64"/>
    <n v="0.73747080000000009"/>
    <n v="0"/>
    <n v="0"/>
  </r>
  <r>
    <n v="490"/>
    <x v="477"/>
    <s v=""/>
    <x v="1206"/>
    <n v="2017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978"/>
    <n v="0.46439999999999998"/>
    <n v="0.45504"/>
    <n v="0"/>
    <n v="0"/>
    <n v="1"/>
    <n v="0"/>
    <n v="0"/>
    <x v="0"/>
    <x v="0"/>
    <m/>
    <m/>
    <m/>
    <m/>
    <m/>
    <m/>
    <n v="0.46141919999999997"/>
    <m/>
    <m/>
    <m/>
    <m/>
    <m/>
    <m/>
    <m/>
    <m/>
    <m/>
    <m/>
    <m/>
    <s v="492071,35"/>
    <s v="6256408,64"/>
    <n v="0.46141919999999997"/>
    <n v="0"/>
    <n v="0"/>
  </r>
  <r>
    <n v="492"/>
    <x v="478"/>
    <s v=""/>
    <x v="1207"/>
    <n v="2017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979"/>
    <n v="0.81720000000000004"/>
    <n v="0.81720000000000004"/>
    <n v="0"/>
    <n v="0"/>
    <n v="1"/>
    <n v="0"/>
    <n v="0"/>
    <x v="0"/>
    <x v="0"/>
    <m/>
    <m/>
    <m/>
    <n v="0.98209999999999997"/>
    <m/>
    <m/>
    <m/>
    <m/>
    <m/>
    <m/>
    <m/>
    <m/>
    <m/>
    <m/>
    <m/>
    <m/>
    <m/>
    <m/>
    <s v="589112"/>
    <s v="6260866"/>
    <n v="0.98209999999999997"/>
    <n v="0"/>
    <n v="0"/>
  </r>
  <r>
    <n v="492"/>
    <x v="479"/>
    <s v=""/>
    <x v="1208"/>
    <n v="2017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980"/>
    <n v="55.08"/>
    <n v="55.08"/>
    <n v="0"/>
    <n v="0"/>
    <n v="1"/>
    <n v="0"/>
    <n v="0"/>
    <x v="0"/>
    <x v="0"/>
    <m/>
    <m/>
    <m/>
    <m/>
    <m/>
    <m/>
    <m/>
    <m/>
    <m/>
    <m/>
    <n v="52.935600000000001"/>
    <m/>
    <m/>
    <m/>
    <m/>
    <m/>
    <m/>
    <m/>
    <s v="588990"/>
    <s v="6261309"/>
    <n v="0"/>
    <n v="52.935600000000001"/>
    <n v="0"/>
  </r>
  <r>
    <n v="493"/>
    <x v="480"/>
    <s v=""/>
    <x v="1209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981"/>
    <n v="2.1600000000000001E-2"/>
    <n v="2.1600000000000001E-2"/>
    <n v="0"/>
    <n v="0"/>
    <n v="1"/>
    <n v="0"/>
    <n v="0"/>
    <x v="0"/>
    <x v="0"/>
    <m/>
    <m/>
    <m/>
    <m/>
    <m/>
    <m/>
    <n v="2.1265200000000001E-2"/>
    <m/>
    <m/>
    <m/>
    <m/>
    <m/>
    <m/>
    <m/>
    <m/>
    <m/>
    <m/>
    <m/>
    <s v="518458"/>
    <s v="6123492"/>
    <n v="2.1265200000000001E-2"/>
    <n v="0"/>
    <n v="0"/>
  </r>
  <r>
    <n v="493"/>
    <x v="480"/>
    <s v=""/>
    <x v="1210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982"/>
    <n v="37.386000000000003"/>
    <n v="37.386000000000003"/>
    <n v="0"/>
    <n v="0"/>
    <n v="1"/>
    <n v="0"/>
    <n v="0"/>
    <x v="0"/>
    <x v="0"/>
    <m/>
    <m/>
    <m/>
    <m/>
    <m/>
    <m/>
    <n v="35.032536"/>
    <m/>
    <m/>
    <m/>
    <m/>
    <m/>
    <m/>
    <m/>
    <m/>
    <m/>
    <m/>
    <m/>
    <s v="518458"/>
    <s v="6123492"/>
    <n v="35.032536"/>
    <n v="0"/>
    <n v="0"/>
  </r>
  <r>
    <n v="493"/>
    <x v="480"/>
    <s v=""/>
    <x v="1211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8458"/>
    <s v="6123492"/>
    <n v="3.5870000000000005E-4"/>
    <n v="0"/>
    <n v="0"/>
  </r>
  <r>
    <n v="493"/>
    <x v="481"/>
    <s v=""/>
    <x v="1212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983"/>
    <n v="2.1888000000000001"/>
    <n v="2.1312000000000002"/>
    <n v="0"/>
    <n v="0"/>
    <n v="1"/>
    <n v="0"/>
    <n v="0"/>
    <x v="0"/>
    <x v="0"/>
    <m/>
    <m/>
    <m/>
    <n v="0"/>
    <m/>
    <m/>
    <n v="2.1459636"/>
    <m/>
    <m/>
    <m/>
    <m/>
    <m/>
    <m/>
    <m/>
    <m/>
    <m/>
    <m/>
    <m/>
    <s v="519682,87"/>
    <s v="6121737,75"/>
    <n v="2.1459636"/>
    <n v="0"/>
    <n v="0"/>
  </r>
  <r>
    <n v="493"/>
    <x v="481"/>
    <s v=""/>
    <x v="1213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984"/>
    <n v="12.0816"/>
    <n v="11.76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2.1752"/>
    <s v="519682,87"/>
    <s v="6121737,75"/>
    <n v="0"/>
    <n v="0"/>
    <n v="12.1752"/>
  </r>
  <r>
    <n v="493"/>
    <x v="481"/>
    <s v=""/>
    <x v="1214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985"/>
    <n v="1.4723999999999999"/>
    <n v="1.4328000000000001"/>
    <n v="1.3060799999999999"/>
    <n v="1.29888"/>
    <n v="0.22963079410707868"/>
    <n v="0.77036920589292135"/>
    <n v="0"/>
    <x v="0"/>
    <x v="0"/>
    <m/>
    <m/>
    <m/>
    <m/>
    <m/>
    <m/>
    <n v="3.206016"/>
    <m/>
    <m/>
    <m/>
    <m/>
    <m/>
    <m/>
    <m/>
    <m/>
    <m/>
    <m/>
    <m/>
    <s v="519682,87"/>
    <s v="6121737,75"/>
    <n v="3.206016"/>
    <n v="0"/>
    <n v="0"/>
  </r>
  <r>
    <n v="493"/>
    <x v="481"/>
    <s v=""/>
    <x v="1215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986"/>
    <n v="0.69840000000000002"/>
    <n v="0.6804"/>
    <n v="0.58320000000000005"/>
    <n v="0.57996000000000003"/>
    <n v="0.23076996279131734"/>
    <n v="0.76923003720868266"/>
    <n v="0"/>
    <x v="0"/>
    <x v="0"/>
    <m/>
    <m/>
    <m/>
    <m/>
    <m/>
    <m/>
    <n v="1.5131952000000002"/>
    <m/>
    <m/>
    <m/>
    <m/>
    <m/>
    <m/>
    <m/>
    <m/>
    <m/>
    <m/>
    <m/>
    <s v="519682,87"/>
    <s v="6121737,75"/>
    <n v="1.5131952000000002"/>
    <n v="0"/>
    <n v="0"/>
  </r>
  <r>
    <n v="493"/>
    <x v="481"/>
    <s v=""/>
    <x v="1216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987"/>
    <n v="0.4788"/>
    <n v="0.46439999999999998"/>
    <n v="0.4032"/>
    <n v="0.39995999999999998"/>
    <n v="0.23076896383000137"/>
    <n v="0.76923103616999866"/>
    <n v="0"/>
    <x v="0"/>
    <x v="0"/>
    <m/>
    <m/>
    <m/>
    <m/>
    <m/>
    <m/>
    <n v="1.0374011999999999"/>
    <m/>
    <m/>
    <m/>
    <m/>
    <m/>
    <m/>
    <m/>
    <m/>
    <m/>
    <m/>
    <m/>
    <s v="519682,87"/>
    <s v="6121737,75"/>
    <n v="1.0374011999999999"/>
    <n v="0"/>
    <n v="0"/>
  </r>
  <r>
    <n v="493"/>
    <x v="481"/>
    <s v=""/>
    <x v="1217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9682,87"/>
    <s v="6121737,75"/>
    <n v="3.5870000000000005E-4"/>
    <n v="0"/>
    <n v="0"/>
  </r>
  <r>
    <n v="493"/>
    <x v="482"/>
    <s v=""/>
    <x v="1218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988"/>
    <n v="82.962000000000003"/>
    <n v="82.962000000000003"/>
    <n v="0"/>
    <n v="0"/>
    <n v="1"/>
    <n v="0"/>
    <n v="0"/>
    <x v="0"/>
    <x v="0"/>
    <m/>
    <m/>
    <m/>
    <m/>
    <m/>
    <m/>
    <n v="76.794181200000011"/>
    <m/>
    <m/>
    <m/>
    <m/>
    <m/>
    <m/>
    <m/>
    <m/>
    <m/>
    <m/>
    <m/>
    <s v="518531"/>
    <s v="6121358"/>
    <n v="76.794181200000011"/>
    <n v="0"/>
    <n v="0"/>
  </r>
  <r>
    <n v="493"/>
    <x v="482"/>
    <s v=""/>
    <x v="1219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989"/>
    <n v="19.162800000000001"/>
    <n v="19.162800000000001"/>
    <n v="0"/>
    <n v="0"/>
    <n v="1"/>
    <n v="0"/>
    <n v="0"/>
    <x v="0"/>
    <x v="0"/>
    <m/>
    <m/>
    <m/>
    <m/>
    <m/>
    <m/>
    <m/>
    <m/>
    <m/>
    <m/>
    <m/>
    <m/>
    <m/>
    <m/>
    <m/>
    <n v="19.162800000000001"/>
    <m/>
    <m/>
    <s v="518531"/>
    <s v="6121358"/>
    <n v="0"/>
    <n v="19.162800000000001"/>
    <n v="0"/>
  </r>
  <r>
    <n v="493"/>
    <x v="482"/>
    <s v=""/>
    <x v="1220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990"/>
    <n v="43.851599999999998"/>
    <n v="43.851599999999998"/>
    <n v="0"/>
    <n v="0"/>
    <n v="1"/>
    <n v="0"/>
    <n v="0"/>
    <x v="0"/>
    <x v="0"/>
    <m/>
    <m/>
    <m/>
    <m/>
    <m/>
    <m/>
    <m/>
    <m/>
    <m/>
    <m/>
    <m/>
    <m/>
    <m/>
    <m/>
    <m/>
    <n v="43.851599999999998"/>
    <m/>
    <m/>
    <s v="518531"/>
    <s v="6121358"/>
    <n v="0"/>
    <n v="43.851599999999998"/>
    <n v="0"/>
  </r>
  <r>
    <n v="495"/>
    <x v="483"/>
    <s v=""/>
    <x v="1221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991"/>
    <n v="12.59928"/>
    <n v="12.59928"/>
    <n v="0"/>
    <n v="0"/>
    <n v="1"/>
    <n v="0"/>
    <n v="0"/>
    <x v="0"/>
    <x v="0"/>
    <m/>
    <m/>
    <m/>
    <m/>
    <m/>
    <m/>
    <n v="12.739399199999999"/>
    <m/>
    <m/>
    <m/>
    <m/>
    <m/>
    <m/>
    <m/>
    <m/>
    <m/>
    <m/>
    <m/>
    <s v="556797,54"/>
    <s v="6357207,13"/>
    <n v="12.739399199999999"/>
    <n v="0"/>
    <n v="0"/>
  </r>
  <r>
    <n v="495"/>
    <x v="483"/>
    <s v=""/>
    <x v="1222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3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7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992"/>
    <n v="17.37"/>
    <n v="17.37"/>
    <n v="0"/>
    <n v="0"/>
    <n v="1"/>
    <n v="0"/>
    <n v="0"/>
    <x v="0"/>
    <x v="0"/>
    <m/>
    <m/>
    <m/>
    <m/>
    <m/>
    <m/>
    <m/>
    <m/>
    <m/>
    <m/>
    <m/>
    <m/>
    <m/>
    <m/>
    <m/>
    <n v="17.37"/>
    <m/>
    <m/>
    <s v="557107,47"/>
    <s v="6358051,71"/>
    <n v="0"/>
    <n v="17.37"/>
    <n v="0"/>
  </r>
  <r>
    <n v="497"/>
    <x v="485"/>
    <s v=""/>
    <x v="1226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3"/>
    <x v="0"/>
    <s v="fvv"/>
    <d v="1985-12-05T00:00:00"/>
    <d v="2017-06-27T00:00:00"/>
    <n v="5.8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711450,44"/>
    <s v="6187486,44"/>
    <n v="0"/>
    <n v="0"/>
    <n v="0"/>
  </r>
  <r>
    <n v="497"/>
    <x v="485"/>
    <s v=""/>
    <x v="1227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6"/>
    <x v="0"/>
    <s v="fvv"/>
    <d v="1985-12-05T00:00:00"/>
    <m/>
    <n v="9.9"/>
    <n v="0"/>
    <n v="9.9"/>
    <x v="993"/>
    <n v="0.43919999999999998"/>
    <n v="0.43919999999999998"/>
    <n v="0"/>
    <n v="0"/>
    <n v="1"/>
    <n v="0"/>
    <n v="0"/>
    <x v="0"/>
    <x v="0"/>
    <m/>
    <m/>
    <m/>
    <m/>
    <m/>
    <m/>
    <n v="0.43891055999999995"/>
    <m/>
    <m/>
    <m/>
    <m/>
    <m/>
    <m/>
    <m/>
    <m/>
    <m/>
    <m/>
    <m/>
    <s v="711450,44"/>
    <s v="6187486,44"/>
    <n v="0.43891055999999995"/>
    <n v="0"/>
    <n v="0"/>
  </r>
  <r>
    <n v="497"/>
    <x v="485"/>
    <s v=""/>
    <x v="1228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3"/>
    <x v="0"/>
    <s v="fvv"/>
    <d v="1985-12-05T00:00:00"/>
    <m/>
    <n v="9.9"/>
    <n v="0"/>
    <n v="9.9"/>
    <x v="994"/>
    <n v="5.1984000000000004"/>
    <n v="5.1984000000000004"/>
    <n v="0"/>
    <n v="0"/>
    <n v="1"/>
    <n v="0"/>
    <n v="0"/>
    <x v="0"/>
    <x v="0"/>
    <m/>
    <m/>
    <m/>
    <m/>
    <m/>
    <m/>
    <n v="5.0474714400000007"/>
    <m/>
    <m/>
    <m/>
    <m/>
    <m/>
    <m/>
    <m/>
    <m/>
    <m/>
    <m/>
    <m/>
    <s v="711450,44"/>
    <s v="6187486,44"/>
    <n v="5.0474714400000007"/>
    <n v="0"/>
    <n v="0"/>
  </r>
  <r>
    <n v="499"/>
    <x v="486"/>
    <s v=""/>
    <x v="1229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7"/>
    <s v=""/>
    <x v="1233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13"/>
    <x v="0"/>
    <s v="fvv"/>
    <d v="1969-01-01T00:00:00"/>
    <d v="2017-12-31T00:00:00"/>
    <n v="9.3000000000000007"/>
    <n v="0"/>
    <n v="8.4"/>
    <x v="995"/>
    <n v="3.2"/>
    <n v="3.2"/>
    <n v="0"/>
    <n v="0"/>
    <n v="1"/>
    <n v="0"/>
    <n v="0"/>
    <x v="0"/>
    <x v="0"/>
    <m/>
    <n v="3.6360360000000003"/>
    <m/>
    <m/>
    <m/>
    <m/>
    <m/>
    <m/>
    <m/>
    <m/>
    <m/>
    <m/>
    <m/>
    <m/>
    <m/>
    <m/>
    <m/>
    <m/>
    <s v="526837,43"/>
    <s v="6099624,96"/>
    <n v="3.6360360000000003"/>
    <n v="0"/>
    <n v="0"/>
  </r>
  <r>
    <n v="499"/>
    <x v="487"/>
    <s v=""/>
    <x v="1234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16"/>
    <x v="0"/>
    <s v="fvv"/>
    <d v="1968-01-01T00:00:00"/>
    <d v="2017-12-31T00:00:00"/>
    <n v="12.2"/>
    <n v="0"/>
    <n v="11"/>
    <x v="996"/>
    <n v="5.1760000000000002"/>
    <n v="5.1760000000000002"/>
    <n v="0"/>
    <n v="0"/>
    <n v="1"/>
    <n v="0"/>
    <n v="0"/>
    <x v="0"/>
    <x v="0"/>
    <m/>
    <n v="5.8820309999999996"/>
    <m/>
    <m/>
    <m/>
    <m/>
    <m/>
    <m/>
    <m/>
    <m/>
    <m/>
    <m/>
    <m/>
    <m/>
    <m/>
    <m/>
    <m/>
    <m/>
    <s v="526837,43"/>
    <s v="6099624,96"/>
    <n v="5.8820309999999996"/>
    <n v="0"/>
    <n v="0"/>
  </r>
  <r>
    <n v="499"/>
    <x v="487"/>
    <s v=""/>
    <x v="1235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76"/>
    <x v="0"/>
    <s v="fvv"/>
    <d v="1995-01-01T00:00:00"/>
    <d v="2017-12-31T00:00:00"/>
    <n v="11.6"/>
    <n v="0"/>
    <n v="10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6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4"/>
    <x v="0"/>
    <s v="fvv"/>
    <d v="1996-01-01T00:00:00"/>
    <d v="2017-12-31T00:00:00"/>
    <n v="5.8"/>
    <n v="0"/>
    <n v="5.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8"/>
    <s v=""/>
    <x v="1237"/>
    <n v="2017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997"/>
    <n v="0.20100000000000001"/>
    <n v="0.20100000000000001"/>
    <n v="0"/>
    <n v="0"/>
    <n v="1"/>
    <n v="0"/>
    <n v="0"/>
    <x v="0"/>
    <x v="0"/>
    <m/>
    <n v="0.22636799999999999"/>
    <m/>
    <m/>
    <m/>
    <m/>
    <m/>
    <m/>
    <m/>
    <m/>
    <m/>
    <m/>
    <m/>
    <m/>
    <m/>
    <m/>
    <m/>
    <m/>
    <s v="526668,39"/>
    <s v="6098667,96"/>
    <n v="0.22636799999999999"/>
    <n v="0"/>
    <n v="0"/>
  </r>
  <r>
    <n v="499"/>
    <x v="489"/>
    <s v=""/>
    <x v="1238"/>
    <n v="2017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998"/>
    <n v="4.2000000000000003E-2"/>
    <n v="4.2000000000000003E-2"/>
    <n v="0"/>
    <n v="0"/>
    <n v="1"/>
    <n v="0"/>
    <n v="0"/>
    <x v="0"/>
    <x v="0"/>
    <m/>
    <m/>
    <m/>
    <n v="4.6630999999999999E-2"/>
    <m/>
    <m/>
    <m/>
    <m/>
    <m/>
    <m/>
    <m/>
    <m/>
    <m/>
    <n v="0"/>
    <m/>
    <m/>
    <m/>
    <m/>
    <s v="525897,03"/>
    <s v="6100440,47"/>
    <n v="4.6630999999999999E-2"/>
    <n v="0"/>
    <n v="0"/>
  </r>
  <r>
    <n v="499"/>
    <x v="490"/>
    <s v=""/>
    <x v="1239"/>
    <n v="2017"/>
    <n v="36152710"/>
    <x v="214"/>
    <x v="488"/>
    <x v="486"/>
    <n v="6200"/>
    <s v="Aabenraa"/>
    <n v="580"/>
    <n v="117"/>
    <x v="66"/>
    <m/>
    <s v="FJ"/>
    <s v="Fjernvarmeværk"/>
    <n v="353000"/>
    <n v="350030"/>
    <x v="76"/>
    <x v="0"/>
    <s v="fvv"/>
    <d v="1985-01-01T00:00:00"/>
    <d v="2017-12-31T00:00:00"/>
    <n v="9"/>
    <n v="0"/>
    <n v="8.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0"/>
    <s v=""/>
    <x v="1240"/>
    <n v="2017"/>
    <n v="36152710"/>
    <x v="214"/>
    <x v="488"/>
    <x v="486"/>
    <n v="6200"/>
    <s v="Aabenraa"/>
    <n v="580"/>
    <n v="117"/>
    <x v="66"/>
    <m/>
    <s v="FJ"/>
    <s v="Fjernvarmeværk"/>
    <n v="353000"/>
    <n v="350030"/>
    <x v="4"/>
    <x v="0"/>
    <s v="fvv"/>
    <d v="1971-01-01T00:00:00"/>
    <d v="2017-12-31T00:00:00"/>
    <n v="2.9"/>
    <n v="0"/>
    <n v="2.6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1"/>
    <s v=""/>
    <x v="1241"/>
    <n v="2017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999"/>
    <n v="1.2999999999999999E-2"/>
    <n v="1.2999999999999999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527789"/>
    <s v="6097272"/>
    <n v="1.4348000000000001E-2"/>
    <n v="0"/>
    <n v="0"/>
  </r>
  <r>
    <n v="499"/>
    <x v="492"/>
    <s v=""/>
    <x v="1242"/>
    <n v="2017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1000"/>
    <n v="6.4000000000000003E-3"/>
    <n v="6.4000000000000003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27148,78"/>
    <s v="6095589,52"/>
    <n v="7.1740000000000007E-3"/>
    <n v="0"/>
    <n v="0"/>
  </r>
  <r>
    <n v="499"/>
    <x v="493"/>
    <s v=""/>
    <x v="1243"/>
    <n v="2017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1001"/>
    <n v="0.35149999999999998"/>
    <n v="0.35149999999999998"/>
    <n v="0"/>
    <n v="0"/>
    <n v="1"/>
    <n v="0"/>
    <n v="0"/>
    <x v="0"/>
    <x v="0"/>
    <m/>
    <m/>
    <m/>
    <m/>
    <m/>
    <m/>
    <m/>
    <m/>
    <m/>
    <m/>
    <m/>
    <m/>
    <m/>
    <n v="0.41846"/>
    <m/>
    <m/>
    <m/>
    <m/>
    <s v="527217"/>
    <s v="6101111"/>
    <n v="0"/>
    <n v="0.41846"/>
    <n v="0"/>
  </r>
  <r>
    <n v="499"/>
    <x v="494"/>
    <s v=""/>
    <x v="1244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1002"/>
    <n v="334.024"/>
    <n v="334.024"/>
    <n v="0"/>
    <n v="0"/>
    <n v="1"/>
    <n v="0"/>
    <n v="0"/>
    <x v="0"/>
    <x v="0"/>
    <m/>
    <m/>
    <m/>
    <m/>
    <m/>
    <m/>
    <m/>
    <m/>
    <m/>
    <m/>
    <n v="330.71729999999997"/>
    <m/>
    <m/>
    <m/>
    <m/>
    <m/>
    <m/>
    <m/>
    <s v="524319,08"/>
    <s v="6103133,66"/>
    <n v="0"/>
    <n v="330.71729999999997"/>
    <n v="0"/>
  </r>
  <r>
    <n v="499"/>
    <x v="494"/>
    <s v=""/>
    <x v="1245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1003"/>
    <n v="355.29"/>
    <n v="355.29"/>
    <n v="0"/>
    <n v="0"/>
    <n v="1"/>
    <n v="0"/>
    <n v="0"/>
    <x v="0"/>
    <x v="0"/>
    <m/>
    <m/>
    <m/>
    <m/>
    <m/>
    <m/>
    <m/>
    <m/>
    <m/>
    <m/>
    <n v="351.77249999999998"/>
    <m/>
    <m/>
    <m/>
    <m/>
    <m/>
    <m/>
    <m/>
    <s v="524319,08"/>
    <s v="6103133,66"/>
    <n v="0"/>
    <n v="351.77249999999998"/>
    <n v="0"/>
  </r>
  <r>
    <n v="499"/>
    <x v="494"/>
    <s v=""/>
    <x v="1246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92"/>
    <n v="0.01"/>
    <n v="0.01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4319,08"/>
    <s v="6103133,66"/>
    <n v="1.0761E-2"/>
    <n v="0"/>
    <n v="0"/>
  </r>
  <r>
    <n v="499"/>
    <x v="495"/>
    <s v=""/>
    <x v="1247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1004"/>
    <n v="16.338999999999999"/>
    <n v="16.338999999999999"/>
    <n v="0"/>
    <n v="0"/>
    <n v="1"/>
    <n v="0"/>
    <n v="0"/>
    <x v="0"/>
    <x v="0"/>
    <m/>
    <m/>
    <m/>
    <m/>
    <m/>
    <m/>
    <m/>
    <m/>
    <m/>
    <n v="18.154"/>
    <m/>
    <m/>
    <m/>
    <m/>
    <m/>
    <m/>
    <m/>
    <m/>
    <s v="527212,24"/>
    <s v="6095600,57"/>
    <n v="0"/>
    <n v="18.154"/>
    <n v="0"/>
  </r>
  <r>
    <n v="499"/>
    <x v="495"/>
    <s v=""/>
    <x v="1248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1005"/>
    <n v="93.594999999999999"/>
    <n v="93.594999999999999"/>
    <n v="0"/>
    <n v="0"/>
    <n v="1"/>
    <n v="0"/>
    <n v="0"/>
    <x v="0"/>
    <x v="0"/>
    <m/>
    <m/>
    <m/>
    <m/>
    <m/>
    <m/>
    <m/>
    <m/>
    <m/>
    <n v="103.994"/>
    <m/>
    <m/>
    <m/>
    <m/>
    <m/>
    <m/>
    <m/>
    <m/>
    <s v="527212,24"/>
    <s v="6095600,57"/>
    <n v="0"/>
    <n v="103.994"/>
    <n v="0"/>
  </r>
  <r>
    <n v="499"/>
    <x v="495"/>
    <s v=""/>
    <x v="1249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1006"/>
    <n v="115.01"/>
    <n v="115.01"/>
    <n v="0"/>
    <n v="0"/>
    <n v="1"/>
    <n v="0"/>
    <n v="0"/>
    <x v="0"/>
    <x v="0"/>
    <m/>
    <m/>
    <m/>
    <m/>
    <m/>
    <m/>
    <m/>
    <m/>
    <m/>
    <n v="127.7885"/>
    <m/>
    <m/>
    <m/>
    <m/>
    <m/>
    <m/>
    <m/>
    <m/>
    <s v="527212,24"/>
    <s v="6095600,57"/>
    <n v="0"/>
    <n v="127.7885"/>
    <n v="0"/>
  </r>
  <r>
    <n v="503"/>
    <x v="496"/>
    <s v=""/>
    <x v="1250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1007"/>
    <n v="500.001012"/>
    <n v="498.19892399999998"/>
    <n v="94.238748000000001"/>
    <n v="81.282455999999996"/>
    <n v="0.63649922137400783"/>
    <n v="0.36119842999858431"/>
    <n v="2.3023486274078575E-3"/>
    <x v="0"/>
    <x v="0"/>
    <m/>
    <m/>
    <m/>
    <n v="0"/>
    <m/>
    <m/>
    <m/>
    <n v="618.74033799999995"/>
    <m/>
    <m/>
    <m/>
    <m/>
    <m/>
    <m/>
    <m/>
    <m/>
    <m/>
    <m/>
    <s v="571795,75"/>
    <s v="6232017,5"/>
    <n v="278.43315209999997"/>
    <n v="340.30718589999998"/>
    <n v="0"/>
  </r>
  <r>
    <n v="503"/>
    <x v="496"/>
    <s v=""/>
    <x v="1251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1008"/>
    <n v="509.80618800000002"/>
    <n v="507.96874800000001"/>
    <n v="96.086771999999996"/>
    <n v="82.876428000000004"/>
    <n v="0.63649927099308512"/>
    <n v="0.36119836449118781"/>
    <n v="2.3023645157270733E-3"/>
    <x v="0"/>
    <x v="0"/>
    <m/>
    <m/>
    <m/>
    <n v="0"/>
    <m/>
    <m/>
    <m/>
    <n v="630.511214"/>
    <m/>
    <m/>
    <m/>
    <m/>
    <m/>
    <m/>
    <m/>
    <m/>
    <m/>
    <m/>
    <s v="571795,75"/>
    <s v="6232017,5"/>
    <n v="283.73004630000003"/>
    <n v="346.78116770000003"/>
    <n v="0"/>
  </r>
  <r>
    <n v="503"/>
    <x v="496"/>
    <s v=""/>
    <x v="1252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1009"/>
    <n v="1081.7675999999999"/>
    <n v="1077.8687279999999"/>
    <n v="252.59327999999999"/>
    <n v="217.86588"/>
    <n v="0.41151291051686378"/>
    <n v="0.5869985629837825"/>
    <n v="1.4885264993537151E-3"/>
    <x v="0"/>
    <x v="0"/>
    <m/>
    <m/>
    <m/>
    <n v="0"/>
    <m/>
    <m/>
    <m/>
    <n v="1309.6414480000001"/>
    <m/>
    <m/>
    <m/>
    <m/>
    <m/>
    <m/>
    <m/>
    <m/>
    <m/>
    <m/>
    <s v="571795,75"/>
    <s v="6232017,5"/>
    <n v="589.33865160000005"/>
    <n v="720.30279640000015"/>
    <n v="0"/>
  </r>
  <r>
    <n v="503"/>
    <x v="497"/>
    <s v=""/>
    <x v="1253"/>
    <n v="2017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1010"/>
    <n v="30.686399999999999"/>
    <n v="30.686399999999999"/>
    <n v="0"/>
    <n v="0"/>
    <n v="1"/>
    <n v="0"/>
    <n v="0"/>
    <x v="0"/>
    <x v="0"/>
    <m/>
    <m/>
    <m/>
    <n v="31.53442897"/>
    <m/>
    <n v="6.8625000000000001E-5"/>
    <m/>
    <m/>
    <m/>
    <m/>
    <m/>
    <m/>
    <m/>
    <m/>
    <m/>
    <m/>
    <m/>
    <m/>
    <s v="575312"/>
    <s v="6223544,5"/>
    <n v="31.534497595000001"/>
    <n v="0"/>
    <n v="0"/>
  </r>
  <r>
    <n v="503"/>
    <x v="497"/>
    <s v=""/>
    <x v="1254"/>
    <n v="2017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7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781"/>
    <s v="6211313"/>
    <n v="0"/>
    <n v="0"/>
    <n v="0"/>
  </r>
  <r>
    <n v="503"/>
    <x v="499"/>
    <s v=""/>
    <x v="1256"/>
    <n v="2017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1011"/>
    <n v="0.31896000000000002"/>
    <n v="0.31896000000000002"/>
    <n v="0"/>
    <n v="0"/>
    <n v="1"/>
    <n v="0"/>
    <n v="0"/>
    <x v="0"/>
    <x v="0"/>
    <m/>
    <m/>
    <m/>
    <n v="0.44798042999999999"/>
    <m/>
    <m/>
    <m/>
    <m/>
    <m/>
    <m/>
    <m/>
    <m/>
    <m/>
    <m/>
    <m/>
    <m/>
    <m/>
    <m/>
    <s v="575340,69"/>
    <s v="6228871"/>
    <n v="0.44798042999999999"/>
    <n v="0"/>
    <n v="0"/>
  </r>
  <r>
    <n v="503"/>
    <x v="499"/>
    <s v=""/>
    <x v="1257"/>
    <n v="2017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0"/>
    <s v=""/>
    <x v="1258"/>
    <n v="2017"/>
    <n v="55133018"/>
    <x v="215"/>
    <x v="498"/>
    <x v="496"/>
    <n v="8530"/>
    <s v="Hjortshøj"/>
    <n v="751"/>
    <n v="206"/>
    <x v="69"/>
    <m/>
    <s v="FJ"/>
    <s v="Fjernvarmeværk"/>
    <n v="353000"/>
    <n v="350030"/>
    <x v="296"/>
    <x v="0"/>
    <s v="fvv"/>
    <d v="2012-01-01T00:00:00"/>
    <d v="2018-01-01T00:00:00"/>
    <n v="5.33"/>
    <n v="0"/>
    <n v="4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271,19"/>
    <s v="6234121"/>
    <n v="0"/>
    <n v="0"/>
    <n v="0"/>
  </r>
  <r>
    <n v="503"/>
    <x v="501"/>
    <s v=""/>
    <x v="1259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1012"/>
    <n v="15.742800000000001"/>
    <n v="15.742800000000001"/>
    <n v="0"/>
    <n v="0"/>
    <n v="1"/>
    <n v="0"/>
    <n v="0"/>
    <x v="0"/>
    <x v="0"/>
    <m/>
    <m/>
    <m/>
    <n v="17.171650529999997"/>
    <m/>
    <m/>
    <m/>
    <m/>
    <m/>
    <m/>
    <m/>
    <m/>
    <m/>
    <m/>
    <m/>
    <m/>
    <m/>
    <m/>
    <s v="570837,12"/>
    <s v="6219494"/>
    <n v="17.171650529999997"/>
    <n v="0"/>
    <n v="0"/>
  </r>
  <r>
    <n v="503"/>
    <x v="501"/>
    <s v=""/>
    <x v="1260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1013"/>
    <n v="1.0511999999999999"/>
    <n v="1.0511999999999999"/>
    <n v="0"/>
    <n v="0"/>
    <n v="1"/>
    <n v="0"/>
    <n v="0"/>
    <x v="0"/>
    <x v="0"/>
    <m/>
    <m/>
    <m/>
    <n v="1.33899123"/>
    <m/>
    <m/>
    <m/>
    <m/>
    <m/>
    <m/>
    <m/>
    <m/>
    <m/>
    <m/>
    <m/>
    <m/>
    <m/>
    <m/>
    <s v="572856,81"/>
    <s v="6221868,5"/>
    <n v="1.33899123"/>
    <n v="0"/>
    <n v="0"/>
  </r>
  <r>
    <n v="503"/>
    <x v="502"/>
    <s v=""/>
    <x v="1264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7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1014"/>
    <n v="5.0400000000000002E-3"/>
    <n v="5.0400000000000002E-3"/>
    <n v="0"/>
    <n v="0"/>
    <n v="1"/>
    <n v="0"/>
    <n v="0"/>
    <x v="0"/>
    <x v="0"/>
    <m/>
    <m/>
    <m/>
    <n v="5.7033300000000004E-3"/>
    <m/>
    <m/>
    <m/>
    <m/>
    <m/>
    <m/>
    <m/>
    <m/>
    <m/>
    <m/>
    <m/>
    <m/>
    <m/>
    <m/>
    <s v="574922"/>
    <s v="6218701"/>
    <n v="5.7033300000000004E-3"/>
    <n v="0"/>
    <n v="0"/>
  </r>
  <r>
    <n v="503"/>
    <x v="504"/>
    <s v=""/>
    <x v="1269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1015"/>
    <n v="32.990400000000001"/>
    <n v="32.990400000000001"/>
    <n v="0"/>
    <n v="0"/>
    <n v="1"/>
    <n v="0"/>
    <n v="0"/>
    <x v="0"/>
    <x v="0"/>
    <m/>
    <m/>
    <m/>
    <n v="35.420010849999997"/>
    <m/>
    <m/>
    <m/>
    <m/>
    <m/>
    <m/>
    <m/>
    <m/>
    <m/>
    <m/>
    <m/>
    <m/>
    <m/>
    <m/>
    <s v="570393,44"/>
    <s v="6224747,5"/>
    <n v="35.420010849999997"/>
    <n v="0"/>
    <n v="0"/>
  </r>
  <r>
    <n v="503"/>
    <x v="504"/>
    <s v=""/>
    <x v="1270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7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1016"/>
    <n v="0.88380000000000003"/>
    <n v="0.88380000000000003"/>
    <n v="0"/>
    <n v="0"/>
    <n v="1"/>
    <n v="0"/>
    <n v="0"/>
    <x v="0"/>
    <x v="0"/>
    <m/>
    <m/>
    <m/>
    <n v="0.98219234"/>
    <m/>
    <m/>
    <m/>
    <m/>
    <m/>
    <m/>
    <m/>
    <m/>
    <m/>
    <m/>
    <m/>
    <m/>
    <m/>
    <m/>
    <s v="575069,56"/>
    <s v="6213211"/>
    <n v="0.98219234"/>
    <n v="0"/>
    <n v="0"/>
  </r>
  <r>
    <n v="503"/>
    <x v="506"/>
    <s v=""/>
    <x v="1273"/>
    <n v="2017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1017"/>
    <n v="3.2039999999999999E-2"/>
    <n v="3.2039999999999999E-2"/>
    <n v="0"/>
    <n v="0"/>
    <n v="1"/>
    <n v="0"/>
    <n v="0"/>
    <x v="0"/>
    <x v="0"/>
    <m/>
    <m/>
    <m/>
    <n v="3.5762390000000005E-2"/>
    <m/>
    <m/>
    <m/>
    <m/>
    <m/>
    <m/>
    <m/>
    <m/>
    <m/>
    <m/>
    <m/>
    <m/>
    <m/>
    <m/>
    <s v="568556,82"/>
    <s v="6218500,5"/>
    <n v="3.5762390000000005E-2"/>
    <n v="0"/>
    <n v="0"/>
  </r>
  <r>
    <n v="503"/>
    <x v="507"/>
    <s v=""/>
    <x v="1274"/>
    <n v="2017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090,56"/>
    <s v="6234926,5"/>
    <n v="0"/>
    <n v="0"/>
    <n v="0"/>
  </r>
  <r>
    <n v="503"/>
    <x v="508"/>
    <s v=""/>
    <x v="1275"/>
    <n v="2017"/>
    <n v="55133018"/>
    <x v="215"/>
    <x v="506"/>
    <x v="492"/>
    <n v="8200"/>
    <s v="Århus N"/>
    <n v="751"/>
    <n v="206"/>
    <x v="69"/>
    <m/>
    <s v="FJ"/>
    <s v="Fjernvarmeværk"/>
    <n v="353000"/>
    <n v="350030"/>
    <x v="681"/>
    <x v="0"/>
    <s v="fvv"/>
    <d v="2012-01-01T00:00:00"/>
    <d v="2017-09-30T00:00:00"/>
    <n v="13.89"/>
    <n v="0"/>
    <n v="12.5"/>
    <x v="1018"/>
    <n v="1.44E-2"/>
    <n v="1.44E-2"/>
    <n v="0"/>
    <n v="0"/>
    <n v="1"/>
    <n v="0"/>
    <n v="0"/>
    <x v="0"/>
    <x v="0"/>
    <m/>
    <m/>
    <m/>
    <n v="1.61415E-2"/>
    <m/>
    <m/>
    <m/>
    <m/>
    <m/>
    <m/>
    <m/>
    <m/>
    <m/>
    <m/>
    <m/>
    <m/>
    <m/>
    <m/>
    <s v="571795,75"/>
    <s v="6232017,5"/>
    <n v="1.61415E-2"/>
    <n v="0"/>
    <n v="0"/>
  </r>
  <r>
    <n v="503"/>
    <x v="509"/>
    <s v=""/>
    <x v="1276"/>
    <n v="2017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7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1019"/>
    <n v="112.83083999999999"/>
    <n v="112.83083999999999"/>
    <n v="0"/>
    <n v="0"/>
    <n v="1"/>
    <n v="0"/>
    <n v="0"/>
    <x v="0"/>
    <x v="0"/>
    <m/>
    <m/>
    <m/>
    <m/>
    <m/>
    <m/>
    <m/>
    <m/>
    <m/>
    <n v="122.699"/>
    <m/>
    <m/>
    <m/>
    <m/>
    <m/>
    <m/>
    <m/>
    <m/>
    <s v="567483"/>
    <s v="6211672,5"/>
    <n v="0"/>
    <n v="122.699"/>
    <n v="0"/>
  </r>
  <r>
    <n v="503"/>
    <x v="511"/>
    <s v=""/>
    <x v="1278"/>
    <n v="2017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1020"/>
    <n v="1.4472"/>
    <n v="1.4472"/>
    <n v="0.72719999999999996"/>
    <n v="0.72719999999999996"/>
    <n v="0.27223527508516759"/>
    <n v="0.72776472491483246"/>
    <n v="0"/>
    <x v="0"/>
    <x v="0"/>
    <m/>
    <m/>
    <m/>
    <m/>
    <m/>
    <m/>
    <m/>
    <m/>
    <n v="2.6579950000000001"/>
    <m/>
    <m/>
    <m/>
    <m/>
    <m/>
    <m/>
    <m/>
    <m/>
    <m/>
    <s v="567062,94"/>
    <s v="6219141"/>
    <n v="0"/>
    <n v="2.6579950000000001"/>
    <n v="0"/>
  </r>
  <r>
    <n v="503"/>
    <x v="512"/>
    <s v=""/>
    <x v="1279"/>
    <n v="2017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1021"/>
    <n v="111.19607999999999"/>
    <n v="111.19607999999999"/>
    <n v="0"/>
    <n v="0"/>
    <n v="1"/>
    <n v="0"/>
    <n v="0"/>
    <x v="0"/>
    <x v="0"/>
    <m/>
    <m/>
    <m/>
    <m/>
    <m/>
    <m/>
    <m/>
    <m/>
    <m/>
    <n v="121.27800000000001"/>
    <m/>
    <m/>
    <m/>
    <m/>
    <m/>
    <m/>
    <m/>
    <m/>
    <s v="564866"/>
    <s v="6229718"/>
    <n v="0"/>
    <n v="121.27800000000001"/>
    <n v="0"/>
  </r>
  <r>
    <n v="503"/>
    <x v="513"/>
    <s v=""/>
    <x v="1280"/>
    <n v="2017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1022"/>
    <n v="117.27216"/>
    <n v="117.27216"/>
    <n v="0"/>
    <n v="0"/>
    <n v="1"/>
    <n v="0"/>
    <n v="0"/>
    <x v="0"/>
    <x v="0"/>
    <m/>
    <m/>
    <m/>
    <m/>
    <m/>
    <m/>
    <m/>
    <m/>
    <m/>
    <n v="127.28100000000001"/>
    <m/>
    <m/>
    <m/>
    <m/>
    <m/>
    <m/>
    <m/>
    <m/>
    <s v="561616,38"/>
    <s v="6223273,5"/>
    <n v="0"/>
    <n v="127.28100000000001"/>
    <n v="0"/>
  </r>
  <r>
    <n v="503"/>
    <x v="514"/>
    <s v=""/>
    <x v="1281"/>
    <n v="2017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1023"/>
    <n v="4.4459999999999997"/>
    <n v="4.4459999999999997"/>
    <n v="0"/>
    <n v="0"/>
    <n v="1"/>
    <n v="0"/>
    <n v="0"/>
    <x v="0"/>
    <x v="0"/>
    <m/>
    <m/>
    <m/>
    <n v="4.94213273"/>
    <m/>
    <m/>
    <m/>
    <m/>
    <m/>
    <m/>
    <m/>
    <m/>
    <m/>
    <m/>
    <m/>
    <m/>
    <m/>
    <m/>
    <s v="564866"/>
    <s v="6229718"/>
    <n v="4.94213273"/>
    <n v="0"/>
    <n v="0"/>
  </r>
  <r>
    <n v="503"/>
    <x v="515"/>
    <s v=""/>
    <x v="1282"/>
    <n v="2017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1024"/>
    <n v="5.5692000000000004"/>
    <n v="5.5692000000000004"/>
    <n v="0"/>
    <n v="0"/>
    <n v="1"/>
    <n v="0"/>
    <n v="0"/>
    <x v="0"/>
    <x v="0"/>
    <m/>
    <m/>
    <m/>
    <n v="6.19030112"/>
    <m/>
    <m/>
    <m/>
    <m/>
    <m/>
    <m/>
    <m/>
    <m/>
    <m/>
    <m/>
    <m/>
    <m/>
    <m/>
    <m/>
    <s v="561699"/>
    <s v="6223474"/>
    <n v="6.19030112"/>
    <n v="0"/>
    <n v="0"/>
  </r>
  <r>
    <n v="503"/>
    <x v="516"/>
    <s v=""/>
    <x v="1283"/>
    <n v="2017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1025"/>
    <n v="2.6856"/>
    <n v="2.6856"/>
    <n v="0"/>
    <n v="0"/>
    <n v="1"/>
    <n v="0"/>
    <n v="0"/>
    <x v="0"/>
    <x v="0"/>
    <m/>
    <m/>
    <m/>
    <n v="2.9842763899999998"/>
    <m/>
    <m/>
    <m/>
    <m/>
    <m/>
    <m/>
    <m/>
    <m/>
    <m/>
    <m/>
    <m/>
    <m/>
    <m/>
    <m/>
    <s v="567874"/>
    <s v="6229737"/>
    <n v="2.9842763899999998"/>
    <n v="0"/>
    <n v="0"/>
  </r>
  <r>
    <n v="503"/>
    <x v="517"/>
    <s v=""/>
    <x v="1284"/>
    <n v="2017"/>
    <n v="55133018"/>
    <x v="215"/>
    <x v="515"/>
    <x v="511"/>
    <n v="8210"/>
    <s v="Århus V"/>
    <n v="751"/>
    <n v="206"/>
    <x v="69"/>
    <m/>
    <s v="FJ"/>
    <s v="Fjernvarmeværk"/>
    <n v="353000"/>
    <n v="350030"/>
    <x v="367"/>
    <x v="0"/>
    <s v="fvv"/>
    <d v="2012-01-01T00:00:00"/>
    <d v="2017-06-30T00:00:00"/>
    <n v="2.8"/>
    <n v="0"/>
    <n v="2.5"/>
    <x v="1026"/>
    <n v="4.4881200000000003"/>
    <n v="4.4881200000000003"/>
    <n v="0"/>
    <n v="0"/>
    <n v="1"/>
    <n v="0"/>
    <n v="0"/>
    <x v="0"/>
    <x v="0"/>
    <m/>
    <m/>
    <m/>
    <n v="4.9885485099999993"/>
    <m/>
    <m/>
    <m/>
    <m/>
    <m/>
    <m/>
    <m/>
    <m/>
    <m/>
    <m/>
    <m/>
    <m/>
    <m/>
    <m/>
    <s v="571541"/>
    <s v="6232229"/>
    <n v="4.9885485099999993"/>
    <n v="0"/>
    <n v="0"/>
  </r>
  <r>
    <n v="503"/>
    <x v="518"/>
    <s v=""/>
    <x v="1285"/>
    <n v="2017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0356,75"/>
    <s v="6232645,5"/>
    <n v="0"/>
    <n v="0"/>
    <n v="0"/>
  </r>
  <r>
    <n v="503"/>
    <x v="519"/>
    <s v=""/>
    <x v="1286"/>
    <n v="2017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7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1027"/>
    <n v="93.473712000000006"/>
    <n v="93.473712000000006"/>
    <n v="0"/>
    <n v="0"/>
    <n v="1"/>
    <n v="0"/>
    <n v="0"/>
    <x v="0"/>
    <x v="0"/>
    <m/>
    <m/>
    <m/>
    <m/>
    <m/>
    <m/>
    <m/>
    <m/>
    <m/>
    <m/>
    <m/>
    <m/>
    <m/>
    <m/>
    <m/>
    <m/>
    <m/>
    <n v="93.473712000000006"/>
    <s v="583245,75"/>
    <s v="6234871"/>
    <n v="0"/>
    <n v="0"/>
    <n v="93.473712000000006"/>
  </r>
  <r>
    <n v="503"/>
    <x v="521"/>
    <s v=""/>
    <x v="1288"/>
    <n v="2017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1028"/>
    <n v="35.350524"/>
    <n v="35.350524"/>
    <n v="0"/>
    <n v="0"/>
    <n v="1"/>
    <n v="0"/>
    <n v="0"/>
    <x v="0"/>
    <x v="0"/>
    <m/>
    <m/>
    <m/>
    <m/>
    <m/>
    <m/>
    <m/>
    <m/>
    <m/>
    <m/>
    <m/>
    <m/>
    <m/>
    <m/>
    <n v="35.350524"/>
    <m/>
    <m/>
    <m/>
    <s v="569095,43"/>
    <s v="6217842"/>
    <n v="0"/>
    <n v="35.350524"/>
    <n v="0"/>
  </r>
  <r>
    <n v="503"/>
    <x v="522"/>
    <s v=""/>
    <x v="1289"/>
    <n v="2017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1029"/>
    <n v="4.56534"/>
    <n v="4.56534"/>
    <n v="0"/>
    <n v="0"/>
    <n v="1"/>
    <n v="0"/>
    <n v="0"/>
    <x v="0"/>
    <x v="0"/>
    <m/>
    <m/>
    <m/>
    <m/>
    <m/>
    <m/>
    <m/>
    <m/>
    <m/>
    <m/>
    <m/>
    <m/>
    <m/>
    <m/>
    <n v="4.56534"/>
    <m/>
    <m/>
    <m/>
    <s v="573206,25"/>
    <s v="6224500"/>
    <n v="0"/>
    <n v="4.56534"/>
    <n v="0"/>
  </r>
  <r>
    <n v="505"/>
    <x v="523"/>
    <s v=""/>
    <x v="1290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1030"/>
    <n v="38.664000000000001"/>
    <n v="38.664000000000001"/>
    <n v="0"/>
    <n v="0"/>
    <n v="1"/>
    <n v="0"/>
    <n v="0"/>
    <x v="0"/>
    <x v="0"/>
    <m/>
    <m/>
    <m/>
    <m/>
    <m/>
    <m/>
    <m/>
    <m/>
    <m/>
    <n v="38.664000000000001"/>
    <m/>
    <m/>
    <m/>
    <m/>
    <m/>
    <m/>
    <m/>
    <m/>
    <s v="590672,61"/>
    <s v="6082759,98"/>
    <n v="0"/>
    <n v="38.664000000000001"/>
    <n v="0"/>
  </r>
  <r>
    <n v="505"/>
    <x v="523"/>
    <s v=""/>
    <x v="1291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1031"/>
    <n v="9.7127999999999997"/>
    <n v="9.7127999999999997"/>
    <n v="0"/>
    <n v="0"/>
    <n v="1"/>
    <n v="0"/>
    <n v="0"/>
    <x v="0"/>
    <x v="0"/>
    <m/>
    <m/>
    <m/>
    <m/>
    <m/>
    <m/>
    <m/>
    <m/>
    <m/>
    <m/>
    <m/>
    <m/>
    <m/>
    <m/>
    <m/>
    <n v="9.7127999999999997"/>
    <m/>
    <m/>
    <s v="590672,61"/>
    <s v="6082759,98"/>
    <n v="0"/>
    <n v="9.7127999999999997"/>
    <n v="0"/>
  </r>
  <r>
    <n v="505"/>
    <x v="523"/>
    <s v=""/>
    <x v="1292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1032"/>
    <n v="5.8032000000000004"/>
    <n v="5.8032000000000004"/>
    <n v="0"/>
    <n v="0"/>
    <n v="1"/>
    <n v="0"/>
    <n v="0"/>
    <x v="0"/>
    <x v="0"/>
    <m/>
    <m/>
    <m/>
    <m/>
    <m/>
    <m/>
    <m/>
    <m/>
    <m/>
    <m/>
    <m/>
    <m/>
    <n v="5.8031999999999995"/>
    <m/>
    <m/>
    <m/>
    <m/>
    <m/>
    <s v="590672,61"/>
    <s v="6082759,98"/>
    <n v="0"/>
    <n v="5.8031999999999995"/>
    <n v="0"/>
  </r>
  <r>
    <n v="505"/>
    <x v="524"/>
    <s v=""/>
    <x v="1293"/>
    <n v="2017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1033"/>
    <n v="8.9603999999999999"/>
    <n v="8.9603999999999999"/>
    <n v="0"/>
    <n v="0"/>
    <n v="1"/>
    <n v="0"/>
    <n v="0"/>
    <x v="0"/>
    <x v="0"/>
    <m/>
    <m/>
    <m/>
    <m/>
    <m/>
    <m/>
    <m/>
    <m/>
    <m/>
    <m/>
    <m/>
    <m/>
    <n v="10.465"/>
    <m/>
    <m/>
    <m/>
    <m/>
    <m/>
    <s v="590438"/>
    <s v="6079290"/>
    <n v="0"/>
    <n v="10.465"/>
    <n v="0"/>
  </r>
  <r>
    <n v="505"/>
    <x v="525"/>
    <s v=""/>
    <x v="1295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1034"/>
    <n v="4.9104000000000001"/>
    <n v="4.9104000000000001"/>
    <n v="0"/>
    <n v="0"/>
    <n v="1"/>
    <n v="0"/>
    <n v="0"/>
    <x v="0"/>
    <x v="0"/>
    <m/>
    <m/>
    <m/>
    <m/>
    <m/>
    <m/>
    <m/>
    <m/>
    <m/>
    <m/>
    <m/>
    <m/>
    <m/>
    <m/>
    <m/>
    <n v="4.9103999999999992"/>
    <m/>
    <m/>
    <s v="590438"/>
    <s v="6079290"/>
    <n v="0"/>
    <n v="4.9103999999999992"/>
    <n v="0"/>
  </r>
  <r>
    <n v="505"/>
    <x v="525"/>
    <s v=""/>
    <x v="1296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0438"/>
    <s v="6079290"/>
    <n v="0"/>
    <n v="0"/>
    <n v="0"/>
  </r>
  <r>
    <n v="506"/>
    <x v="526"/>
    <s v=""/>
    <x v="1297"/>
    <n v="2017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1035"/>
    <n v="0.11700000000000001"/>
    <n v="0.11700000000000001"/>
    <n v="5.04E-2"/>
    <n v="5.04E-2"/>
    <n v="0.3014227152158187"/>
    <n v="0.69857728478418135"/>
    <n v="0"/>
    <x v="0"/>
    <x v="0"/>
    <m/>
    <m/>
    <m/>
    <m/>
    <m/>
    <m/>
    <n v="0.19407959999999999"/>
    <m/>
    <m/>
    <m/>
    <m/>
    <m/>
    <m/>
    <m/>
    <m/>
    <m/>
    <m/>
    <m/>
    <s v="476521"/>
    <s v="6185425"/>
    <n v="0.19407959999999999"/>
    <n v="0"/>
    <n v="0"/>
  </r>
  <r>
    <n v="506"/>
    <x v="527"/>
    <s v=""/>
    <x v="1298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1036"/>
    <n v="84.657600000000002"/>
    <n v="84.657600000000002"/>
    <n v="0"/>
    <n v="0"/>
    <n v="1"/>
    <n v="0"/>
    <n v="0"/>
    <x v="0"/>
    <x v="0"/>
    <m/>
    <m/>
    <m/>
    <m/>
    <m/>
    <m/>
    <m/>
    <m/>
    <m/>
    <m/>
    <n v="85.827600000000004"/>
    <m/>
    <m/>
    <m/>
    <m/>
    <m/>
    <m/>
    <m/>
    <s v="476466"/>
    <s v="6185152"/>
    <n v="0"/>
    <n v="85.827600000000004"/>
    <n v="0"/>
  </r>
  <r>
    <n v="506"/>
    <x v="527"/>
    <s v=""/>
    <x v="1299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1037"/>
    <n v="0.59040000000000004"/>
    <n v="0.59040000000000004"/>
    <n v="0"/>
    <n v="0"/>
    <n v="1"/>
    <n v="0"/>
    <n v="0"/>
    <x v="0"/>
    <x v="0"/>
    <m/>
    <m/>
    <m/>
    <n v="0.63131199999999998"/>
    <m/>
    <m/>
    <m/>
    <m/>
    <m/>
    <m/>
    <m/>
    <m/>
    <m/>
    <m/>
    <m/>
    <m/>
    <m/>
    <m/>
    <s v="476466"/>
    <s v="6185152"/>
    <n v="0.63131199999999998"/>
    <n v="0"/>
    <n v="0"/>
  </r>
  <r>
    <n v="506"/>
    <x v="527"/>
    <s v=""/>
    <x v="1300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1038"/>
    <n v="4.734"/>
    <n v="4.734"/>
    <n v="0"/>
    <n v="0"/>
    <n v="1"/>
    <n v="0"/>
    <n v="0"/>
    <x v="0"/>
    <x v="0"/>
    <m/>
    <m/>
    <m/>
    <m/>
    <m/>
    <m/>
    <m/>
    <m/>
    <m/>
    <m/>
    <m/>
    <m/>
    <n v="5.18"/>
    <m/>
    <m/>
    <m/>
    <m/>
    <m/>
    <s v="476466"/>
    <s v="6185152"/>
    <n v="0"/>
    <n v="5.18"/>
    <n v="0"/>
  </r>
  <r>
    <n v="507"/>
    <x v="528"/>
    <s v=""/>
    <x v="1301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1039"/>
    <n v="1.4483159999999999"/>
    <n v="1.4483159999999999"/>
    <n v="0.85111199999999998"/>
    <n v="0.85111199999999998"/>
    <n v="0.30822731180060647"/>
    <n v="0.69177268819939353"/>
    <n v="0"/>
    <x v="0"/>
    <x v="0"/>
    <m/>
    <m/>
    <m/>
    <m/>
    <m/>
    <m/>
    <n v="2.3494283999999999"/>
    <m/>
    <m/>
    <m/>
    <m/>
    <m/>
    <m/>
    <m/>
    <m/>
    <m/>
    <m/>
    <m/>
    <s v="473295"/>
    <s v="6228731"/>
    <n v="2.3494283999999999"/>
    <n v="0"/>
    <n v="0"/>
  </r>
  <r>
    <n v="507"/>
    <x v="528"/>
    <s v=""/>
    <x v="1302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1040"/>
    <n v="7.2215999999999996"/>
    <n v="7.2215999999999996"/>
    <n v="0"/>
    <n v="0"/>
    <n v="1"/>
    <n v="0"/>
    <n v="0"/>
    <x v="0"/>
    <x v="0"/>
    <m/>
    <m/>
    <m/>
    <m/>
    <m/>
    <m/>
    <m/>
    <m/>
    <m/>
    <m/>
    <m/>
    <m/>
    <m/>
    <m/>
    <m/>
    <n v="7.2216000000000005"/>
    <m/>
    <m/>
    <s v="473295"/>
    <s v="6228731"/>
    <n v="0"/>
    <n v="7.2216000000000005"/>
    <n v="0"/>
  </r>
  <r>
    <n v="507"/>
    <x v="528"/>
    <s v=""/>
    <x v="1303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1041"/>
    <n v="20.919204000000001"/>
    <n v="20.919204000000001"/>
    <n v="0"/>
    <n v="0"/>
    <n v="1"/>
    <n v="0"/>
    <n v="0"/>
    <x v="0"/>
    <x v="0"/>
    <m/>
    <m/>
    <m/>
    <m/>
    <m/>
    <m/>
    <n v="20.475694799999999"/>
    <m/>
    <m/>
    <m/>
    <m/>
    <m/>
    <m/>
    <m/>
    <m/>
    <m/>
    <m/>
    <m/>
    <s v="473295"/>
    <s v="6228731"/>
    <n v="20.475694799999999"/>
    <n v="0"/>
    <n v="0"/>
  </r>
  <r>
    <n v="507"/>
    <x v="528"/>
    <s v=""/>
    <x v="1304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1042"/>
    <n v="11.584512"/>
    <n v="11.584512"/>
    <n v="0"/>
    <n v="0"/>
    <n v="1"/>
    <n v="0"/>
    <n v="0"/>
    <x v="0"/>
    <x v="0"/>
    <m/>
    <m/>
    <m/>
    <m/>
    <m/>
    <m/>
    <m/>
    <m/>
    <m/>
    <n v="12.592799999999999"/>
    <m/>
    <m/>
    <m/>
    <m/>
    <m/>
    <m/>
    <m/>
    <m/>
    <s v="473295"/>
    <s v="6228731"/>
    <n v="0"/>
    <n v="12.592799999999999"/>
    <n v="0"/>
  </r>
  <r>
    <n v="508"/>
    <x v="529"/>
    <s v=""/>
    <x v="1305"/>
    <n v="2017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1043"/>
    <n v="62.747999999999998"/>
    <n v="61.702919999999999"/>
    <n v="0"/>
    <n v="0"/>
    <n v="1"/>
    <n v="0"/>
    <n v="0"/>
    <x v="0"/>
    <x v="0"/>
    <m/>
    <m/>
    <m/>
    <m/>
    <m/>
    <m/>
    <m/>
    <m/>
    <m/>
    <n v="68.976500000000001"/>
    <m/>
    <m/>
    <m/>
    <m/>
    <m/>
    <m/>
    <m/>
    <m/>
    <s v="581968"/>
    <s v="6262471"/>
    <n v="0"/>
    <n v="68.976500000000001"/>
    <n v="0"/>
  </r>
  <r>
    <n v="508"/>
    <x v="529"/>
    <s v=""/>
    <x v="1306"/>
    <n v="2017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1044"/>
    <n v="2.4029999999999999E-2"/>
    <n v="2.4E-2"/>
    <n v="0"/>
    <n v="0"/>
    <n v="1"/>
    <n v="0"/>
    <n v="0"/>
    <x v="0"/>
    <x v="0"/>
    <m/>
    <m/>
    <m/>
    <n v="2.4032900000000003E-2"/>
    <m/>
    <m/>
    <m/>
    <m/>
    <m/>
    <m/>
    <m/>
    <m/>
    <m/>
    <n v="0"/>
    <m/>
    <m/>
    <m/>
    <m/>
    <s v="581968"/>
    <s v="6262471"/>
    <n v="2.4032900000000003E-2"/>
    <n v="0"/>
    <n v="0"/>
  </r>
  <r>
    <n v="509"/>
    <x v="530"/>
    <s v=""/>
    <x v="1307"/>
    <n v="2017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1045"/>
    <n v="41.162399999999998"/>
    <n v="40.266359999999999"/>
    <n v="0"/>
    <n v="0"/>
    <n v="1"/>
    <n v="0"/>
    <n v="0"/>
    <x v="0"/>
    <x v="0"/>
    <m/>
    <m/>
    <m/>
    <m/>
    <m/>
    <m/>
    <n v="37.724860800000002"/>
    <m/>
    <m/>
    <m/>
    <m/>
    <m/>
    <m/>
    <m/>
    <m/>
    <m/>
    <m/>
    <m/>
    <s v="538556,04"/>
    <s v="6260006,65"/>
    <n v="37.724860800000002"/>
    <n v="0"/>
    <n v="0"/>
  </r>
  <r>
    <n v="509"/>
    <x v="530"/>
    <s v=""/>
    <x v="1308"/>
    <n v="2017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1046"/>
    <n v="2.0051999999999999"/>
    <n v="1.9616400000000001"/>
    <n v="1.2931919999999999"/>
    <n v="1.2860136"/>
    <n v="0.28189571579243566"/>
    <n v="0.71810428420756434"/>
    <n v="0"/>
    <x v="0"/>
    <x v="0"/>
    <m/>
    <m/>
    <m/>
    <m/>
    <m/>
    <m/>
    <n v="3.5566344000000001"/>
    <m/>
    <m/>
    <m/>
    <m/>
    <m/>
    <m/>
    <m/>
    <m/>
    <m/>
    <m/>
    <m/>
    <s v="538556,04"/>
    <s v="6260006,65"/>
    <n v="3.5566344000000001"/>
    <n v="0"/>
    <n v="0"/>
  </r>
  <r>
    <n v="509"/>
    <x v="531"/>
    <s v=""/>
    <x v="1309"/>
    <n v="2017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1047"/>
    <n v="8.0136000000000003"/>
    <n v="7.8390000000000004"/>
    <n v="0"/>
    <n v="0"/>
    <n v="1"/>
    <n v="0"/>
    <n v="0"/>
    <x v="0"/>
    <x v="0"/>
    <m/>
    <m/>
    <m/>
    <m/>
    <m/>
    <m/>
    <m/>
    <m/>
    <m/>
    <m/>
    <m/>
    <m/>
    <m/>
    <m/>
    <m/>
    <n v="8.0136000000000003"/>
    <m/>
    <m/>
    <s v="539092,55"/>
    <s v="6260220,78"/>
    <n v="0"/>
    <n v="8.0136000000000003"/>
    <n v="0"/>
  </r>
  <r>
    <n v="510"/>
    <x v="532"/>
    <s v=""/>
    <x v="1310"/>
    <n v="2017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1048"/>
    <n v="0.56879999999999997"/>
    <n v="0.56879999999999997"/>
    <n v="0"/>
    <n v="0"/>
    <n v="1"/>
    <n v="0"/>
    <n v="0"/>
    <x v="0"/>
    <x v="0"/>
    <m/>
    <m/>
    <m/>
    <n v="0.62413800000000008"/>
    <m/>
    <m/>
    <m/>
    <m/>
    <m/>
    <m/>
    <m/>
    <m/>
    <m/>
    <m/>
    <m/>
    <m/>
    <m/>
    <m/>
    <s v="546370,43"/>
    <s v="6202746,67"/>
    <n v="0.62413800000000008"/>
    <n v="0"/>
    <n v="0"/>
  </r>
  <r>
    <n v="510"/>
    <x v="532"/>
    <s v=""/>
    <x v="1311"/>
    <n v="2017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1049"/>
    <n v="54.928800000000003"/>
    <n v="54.928800000000003"/>
    <n v="0"/>
    <n v="0"/>
    <n v="1"/>
    <n v="0"/>
    <n v="0"/>
    <x v="0"/>
    <x v="0"/>
    <m/>
    <m/>
    <m/>
    <m/>
    <m/>
    <m/>
    <m/>
    <m/>
    <m/>
    <m/>
    <n v="52.311599999999999"/>
    <m/>
    <m/>
    <m/>
    <m/>
    <m/>
    <m/>
    <m/>
    <s v="546370,43"/>
    <s v="6202746,67"/>
    <n v="0"/>
    <n v="52.311599999999999"/>
    <n v="0"/>
  </r>
  <r>
    <n v="511"/>
    <x v="533"/>
    <s v=""/>
    <x v="1312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1050"/>
    <n v="0.53280000000000005"/>
    <n v="0.53280000000000005"/>
    <n v="0"/>
    <n v="0"/>
    <n v="1"/>
    <n v="0"/>
    <n v="0"/>
    <x v="0"/>
    <x v="0"/>
    <m/>
    <m/>
    <m/>
    <m/>
    <m/>
    <m/>
    <m/>
    <m/>
    <m/>
    <n v="0.5655"/>
    <m/>
    <n v="0"/>
    <m/>
    <n v="0"/>
    <m/>
    <m/>
    <m/>
    <m/>
    <s v="546417,74"/>
    <s v="6310060,79"/>
    <n v="0"/>
    <n v="0.5655"/>
    <n v="0"/>
  </r>
  <r>
    <n v="511"/>
    <x v="533"/>
    <s v=""/>
    <x v="1313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1051"/>
    <n v="8.0999999999999996E-3"/>
    <n v="8.0999999999999996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46417,74"/>
    <s v="6310060,79"/>
    <n v="8.9674999999999998E-3"/>
    <n v="0"/>
    <n v="0"/>
  </r>
  <r>
    <n v="511"/>
    <x v="533"/>
    <s v=""/>
    <x v="1314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1052"/>
    <n v="35.053199999999997"/>
    <n v="34.783200000000001"/>
    <n v="0"/>
    <n v="0"/>
    <n v="1"/>
    <n v="0"/>
    <n v="0"/>
    <x v="0"/>
    <x v="0"/>
    <m/>
    <m/>
    <m/>
    <m/>
    <m/>
    <m/>
    <m/>
    <m/>
    <m/>
    <n v="37.642000000000003"/>
    <m/>
    <m/>
    <m/>
    <m/>
    <m/>
    <m/>
    <m/>
    <m/>
    <s v="546417,74"/>
    <s v="6310060,79"/>
    <n v="0"/>
    <n v="37.642000000000003"/>
    <n v="0"/>
  </r>
  <r>
    <n v="512"/>
    <x v="534"/>
    <s v=""/>
    <x v="1315"/>
    <n v="2017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1053"/>
    <n v="23.716799999999999"/>
    <n v="23.716799999999999"/>
    <n v="0"/>
    <n v="0"/>
    <n v="1"/>
    <n v="0"/>
    <n v="0"/>
    <x v="0"/>
    <x v="0"/>
    <m/>
    <m/>
    <m/>
    <n v="0"/>
    <m/>
    <m/>
    <m/>
    <m/>
    <m/>
    <m/>
    <n v="23.324400000000001"/>
    <m/>
    <n v="0"/>
    <m/>
    <m/>
    <m/>
    <m/>
    <m/>
    <s v="491305,94"/>
    <s v="6320852,33"/>
    <n v="0"/>
    <n v="23.324400000000001"/>
    <n v="0"/>
  </r>
  <r>
    <n v="514"/>
    <x v="535"/>
    <s v=""/>
    <x v="1316"/>
    <n v="2017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1054"/>
    <n v="22.268000000000001"/>
    <n v="22.268000000000001"/>
    <n v="0"/>
    <n v="0"/>
    <n v="1"/>
    <n v="0"/>
    <n v="0"/>
    <x v="0"/>
    <x v="0"/>
    <m/>
    <m/>
    <m/>
    <m/>
    <m/>
    <m/>
    <m/>
    <m/>
    <m/>
    <m/>
    <n v="22.268000000000001"/>
    <n v="0"/>
    <m/>
    <m/>
    <m/>
    <m/>
    <m/>
    <m/>
    <s v="498967"/>
    <s v="6327725"/>
    <n v="0"/>
    <n v="22.268000000000001"/>
    <n v="0"/>
  </r>
  <r>
    <n v="525"/>
    <x v="536"/>
    <s v=""/>
    <x v="1317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1055"/>
    <n v="0.504"/>
    <n v="0.504"/>
    <n v="0.3528"/>
    <n v="0.3528"/>
    <n v="0.18973274787228275"/>
    <n v="0.81026725212771722"/>
    <n v="0"/>
    <x v="0"/>
    <x v="0"/>
    <m/>
    <m/>
    <m/>
    <m/>
    <m/>
    <m/>
    <n v="1.328184"/>
    <m/>
    <m/>
    <m/>
    <m/>
    <m/>
    <m/>
    <m/>
    <m/>
    <m/>
    <m/>
    <m/>
    <s v="521560"/>
    <s v="6276222"/>
    <n v="1.328184"/>
    <n v="0"/>
    <n v="0"/>
  </r>
  <r>
    <n v="525"/>
    <x v="536"/>
    <s v=""/>
    <x v="1318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1056"/>
    <n v="1.2707999999999999"/>
    <n v="1.2707999999999999"/>
    <n v="0"/>
    <n v="0"/>
    <n v="1"/>
    <n v="0"/>
    <n v="0"/>
    <x v="0"/>
    <x v="0"/>
    <m/>
    <m/>
    <m/>
    <m/>
    <m/>
    <m/>
    <n v="1.3692888000000001"/>
    <m/>
    <m/>
    <m/>
    <m/>
    <m/>
    <m/>
    <m/>
    <m/>
    <m/>
    <m/>
    <m/>
    <s v="521560"/>
    <s v="6276222"/>
    <n v="1.3692888000000001"/>
    <n v="0"/>
    <n v="0"/>
  </r>
  <r>
    <n v="525"/>
    <x v="536"/>
    <s v=""/>
    <x v="1319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1057"/>
    <n v="14.6844"/>
    <n v="13.95"/>
    <n v="0"/>
    <n v="0"/>
    <n v="1"/>
    <n v="0"/>
    <n v="0"/>
    <x v="0"/>
    <x v="0"/>
    <m/>
    <m/>
    <m/>
    <m/>
    <m/>
    <m/>
    <m/>
    <m/>
    <m/>
    <n v="15.8775"/>
    <m/>
    <m/>
    <m/>
    <m/>
    <m/>
    <m/>
    <m/>
    <m/>
    <s v="521560"/>
    <s v="6276222"/>
    <n v="0"/>
    <n v="15.8775"/>
    <n v="0"/>
  </r>
  <r>
    <n v="528"/>
    <x v="537"/>
    <s v=""/>
    <x v="1320"/>
    <n v="2017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1058"/>
    <n v="177.24299999999999"/>
    <n v="174.90799999999999"/>
    <n v="0"/>
    <n v="0"/>
    <n v="0.98682599594906428"/>
    <n v="0"/>
    <n v="1.3174004050935717E-2"/>
    <x v="0"/>
    <x v="0"/>
    <m/>
    <m/>
    <m/>
    <m/>
    <m/>
    <m/>
    <m/>
    <n v="209.59379999999999"/>
    <m/>
    <m/>
    <m/>
    <m/>
    <m/>
    <m/>
    <m/>
    <m/>
    <m/>
    <m/>
    <s v="865520"/>
    <s v="6123121"/>
    <n v="94.317210000000003"/>
    <n v="115.27659"/>
    <n v="0"/>
  </r>
  <r>
    <n v="542"/>
    <x v="538"/>
    <s v=""/>
    <x v="1321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1059"/>
    <n v="5.8895999999999997"/>
    <n v="5.8895999999999997"/>
    <n v="0"/>
    <n v="0"/>
    <n v="1"/>
    <n v="0"/>
    <n v="0"/>
    <x v="0"/>
    <x v="0"/>
    <m/>
    <m/>
    <m/>
    <m/>
    <m/>
    <m/>
    <m/>
    <m/>
    <m/>
    <n v="5.9305000000000003"/>
    <m/>
    <m/>
    <m/>
    <m/>
    <m/>
    <m/>
    <m/>
    <m/>
    <s v="529718"/>
    <s v="6104345"/>
    <n v="0"/>
    <n v="5.9305000000000003"/>
    <n v="0"/>
  </r>
  <r>
    <n v="542"/>
    <x v="538"/>
    <s v=""/>
    <x v="1322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529718"/>
    <s v="6104345"/>
    <n v="0"/>
    <n v="0"/>
    <n v="0"/>
  </r>
  <r>
    <n v="542"/>
    <x v="538"/>
    <s v=""/>
    <x v="1324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1060"/>
    <n v="65.721599999999995"/>
    <n v="65.721599999999995"/>
    <n v="0"/>
    <n v="0"/>
    <n v="1"/>
    <n v="0"/>
    <n v="0"/>
    <x v="0"/>
    <x v="0"/>
    <m/>
    <m/>
    <m/>
    <m/>
    <m/>
    <m/>
    <m/>
    <m/>
    <m/>
    <n v="66.177999999999997"/>
    <m/>
    <m/>
    <m/>
    <m/>
    <m/>
    <m/>
    <m/>
    <m/>
    <s v="529718"/>
    <s v="6104345"/>
    <n v="0"/>
    <n v="66.177999999999997"/>
    <n v="0"/>
  </r>
  <r>
    <n v="543"/>
    <x v="539"/>
    <s v=""/>
    <x v="1325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1061"/>
    <n v="2.0771999999999999"/>
    <n v="2.0232000000000001"/>
    <n v="1.728"/>
    <n v="1.7208000000000001"/>
    <n v="0.24061718098415347"/>
    <n v="0.75938281901584648"/>
    <n v="0"/>
    <x v="0"/>
    <x v="0"/>
    <m/>
    <m/>
    <m/>
    <m/>
    <m/>
    <m/>
    <n v="4.3163999999999998"/>
    <m/>
    <m/>
    <m/>
    <m/>
    <m/>
    <m/>
    <m/>
    <m/>
    <m/>
    <m/>
    <m/>
    <s v="574553"/>
    <s v="6264469,99"/>
    <n v="4.3163999999999998"/>
    <n v="0"/>
    <n v="0"/>
  </r>
  <r>
    <n v="543"/>
    <x v="539"/>
    <s v=""/>
    <x v="1326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1062"/>
    <n v="19.62"/>
    <n v="19.231200000000001"/>
    <n v="0"/>
    <n v="0"/>
    <n v="1"/>
    <n v="0"/>
    <n v="0"/>
    <x v="0"/>
    <x v="0"/>
    <m/>
    <m/>
    <m/>
    <m/>
    <m/>
    <m/>
    <n v="20.750400000000003"/>
    <m/>
    <m/>
    <m/>
    <m/>
    <m/>
    <m/>
    <m/>
    <m/>
    <m/>
    <m/>
    <m/>
    <s v="574553"/>
    <s v="6264469,99"/>
    <n v="20.750400000000003"/>
    <n v="0"/>
    <n v="0"/>
  </r>
  <r>
    <n v="543"/>
    <x v="539"/>
    <s v=""/>
    <x v="1327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1063"/>
    <n v="0.62639999999999996"/>
    <n v="0.60119999999999996"/>
    <n v="0"/>
    <n v="0"/>
    <n v="1"/>
    <n v="0"/>
    <n v="0"/>
    <x v="0"/>
    <x v="0"/>
    <m/>
    <m/>
    <m/>
    <m/>
    <m/>
    <m/>
    <m/>
    <m/>
    <m/>
    <n v="0.754"/>
    <m/>
    <m/>
    <m/>
    <m/>
    <m/>
    <m/>
    <m/>
    <m/>
    <s v="574553"/>
    <s v="6264469,99"/>
    <n v="0"/>
    <n v="0.754"/>
    <n v="0"/>
  </r>
  <r>
    <n v="545"/>
    <x v="540"/>
    <s v=""/>
    <x v="1328"/>
    <n v="2017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1064"/>
    <n v="33.145200000000003"/>
    <n v="17.495999999999999"/>
    <n v="0"/>
    <n v="0"/>
    <n v="0.52785923753665676"/>
    <n v="0"/>
    <n v="0.47214076246334324"/>
    <x v="0"/>
    <x v="0"/>
    <m/>
    <m/>
    <m/>
    <m/>
    <m/>
    <m/>
    <m/>
    <m/>
    <m/>
    <m/>
    <m/>
    <n v="37.6614"/>
    <m/>
    <m/>
    <m/>
    <m/>
    <m/>
    <m/>
    <s v="484526"/>
    <s v="6131328"/>
    <n v="0"/>
    <n v="37.6614"/>
    <n v="0"/>
  </r>
  <r>
    <n v="551"/>
    <x v="541"/>
    <s v=""/>
    <x v="1329"/>
    <n v="2017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1065"/>
    <n v="7.0380000000000003"/>
    <n v="7.0380000000000003"/>
    <n v="0"/>
    <n v="0"/>
    <n v="1"/>
    <n v="0"/>
    <n v="0"/>
    <x v="0"/>
    <x v="0"/>
    <m/>
    <m/>
    <m/>
    <m/>
    <m/>
    <m/>
    <n v="8.0903195999999991"/>
    <m/>
    <m/>
    <m/>
    <m/>
    <m/>
    <m/>
    <m/>
    <m/>
    <m/>
    <m/>
    <m/>
    <s v="557013"/>
    <s v="6246446"/>
    <n v="8.0903195999999991"/>
    <n v="0"/>
    <n v="0"/>
  </r>
  <r>
    <n v="551"/>
    <x v="541"/>
    <s v=""/>
    <x v="1330"/>
    <n v="2017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1066"/>
    <n v="2.7467999999999999"/>
    <n v="2.7467999999999999"/>
    <n v="2.4228000000000001"/>
    <n v="2.4228000000000001"/>
    <n v="0.23017174492505993"/>
    <n v="0.76982825507494002"/>
    <n v="0"/>
    <x v="0"/>
    <x v="0"/>
    <m/>
    <m/>
    <m/>
    <m/>
    <m/>
    <m/>
    <n v="5.9668488000000002"/>
    <m/>
    <m/>
    <m/>
    <m/>
    <m/>
    <m/>
    <m/>
    <m/>
    <m/>
    <m/>
    <m/>
    <s v="557013"/>
    <s v="6246446"/>
    <n v="5.9668488000000002"/>
    <n v="0"/>
    <n v="0"/>
  </r>
  <r>
    <n v="552"/>
    <x v="542"/>
    <s v=""/>
    <x v="1331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1067"/>
    <n v="6.7672800000000004"/>
    <n v="6.0400799999999997"/>
    <n v="0"/>
    <n v="0"/>
    <n v="1"/>
    <n v="0"/>
    <n v="0"/>
    <x v="0"/>
    <x v="0"/>
    <m/>
    <m/>
    <m/>
    <m/>
    <m/>
    <m/>
    <m/>
    <m/>
    <m/>
    <n v="6.7584065000000004"/>
    <m/>
    <m/>
    <m/>
    <m/>
    <m/>
    <m/>
    <m/>
    <m/>
    <s v="564830,85"/>
    <s v="6296194,71"/>
    <n v="0"/>
    <n v="6.7584065000000004"/>
    <n v="0"/>
  </r>
  <r>
    <n v="552"/>
    <x v="542"/>
    <s v=""/>
    <x v="1332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1068"/>
    <n v="58.885559999999998"/>
    <n v="58.50432"/>
    <n v="0"/>
    <n v="0"/>
    <n v="1"/>
    <n v="0"/>
    <n v="0"/>
    <x v="0"/>
    <x v="0"/>
    <m/>
    <m/>
    <m/>
    <m/>
    <m/>
    <m/>
    <m/>
    <m/>
    <m/>
    <n v="68.575168999999988"/>
    <m/>
    <m/>
    <m/>
    <m/>
    <m/>
    <m/>
    <m/>
    <m/>
    <s v="564830,85"/>
    <s v="6296194,71"/>
    <n v="0"/>
    <n v="68.575168999999988"/>
    <n v="0"/>
  </r>
  <r>
    <n v="553"/>
    <x v="543"/>
    <s v=""/>
    <x v="1334"/>
    <n v="2017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1069"/>
    <n v="8.8559999999999999"/>
    <n v="8.8559999999999999"/>
    <n v="0"/>
    <n v="0"/>
    <n v="1"/>
    <n v="0"/>
    <n v="0"/>
    <x v="0"/>
    <x v="0"/>
    <m/>
    <m/>
    <m/>
    <m/>
    <m/>
    <m/>
    <m/>
    <m/>
    <m/>
    <m/>
    <m/>
    <m/>
    <m/>
    <n v="9.702"/>
    <m/>
    <m/>
    <m/>
    <m/>
    <s v="449805,21"/>
    <s v="6274249,42"/>
    <n v="0"/>
    <n v="9.702"/>
    <n v="0"/>
  </r>
  <r>
    <n v="553"/>
    <x v="543"/>
    <s v=""/>
    <x v="1335"/>
    <n v="2017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1070"/>
    <n v="59.641199999999998"/>
    <n v="57.7836"/>
    <n v="21.029039999999998"/>
    <n v="21.029039999999998"/>
    <n v="0.32297373152182285"/>
    <n v="0.67702626847817715"/>
    <n v="0"/>
    <x v="0"/>
    <x v="0"/>
    <m/>
    <m/>
    <m/>
    <n v="1.4348000000000001E-2"/>
    <m/>
    <m/>
    <m/>
    <m/>
    <m/>
    <m/>
    <n v="92.316999999999993"/>
    <m/>
    <m/>
    <m/>
    <m/>
    <m/>
    <m/>
    <m/>
    <s v="449805,21"/>
    <s v="6274249,42"/>
    <n v="1.4348000000000001E-2"/>
    <n v="92.316999999999993"/>
    <n v="0"/>
  </r>
  <r>
    <n v="557"/>
    <x v="544"/>
    <s v=""/>
    <x v="1336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1071"/>
    <n v="0.66600000000000004"/>
    <n v="0.66600000000000004"/>
    <n v="0.4788"/>
    <n v="0.4788"/>
    <n v="0.23027020029773315"/>
    <n v="0.76972979970226685"/>
    <n v="0"/>
    <x v="0"/>
    <x v="0"/>
    <m/>
    <m/>
    <m/>
    <m/>
    <m/>
    <m/>
    <n v="0.58932719999999994"/>
    <m/>
    <n v="0.85680000000000001"/>
    <m/>
    <m/>
    <m/>
    <m/>
    <m/>
    <m/>
    <m/>
    <m/>
    <m/>
    <s v="653871,14"/>
    <s v="6130272,98"/>
    <n v="0.58932719999999994"/>
    <n v="0.85680000000000001"/>
    <n v="0"/>
  </r>
  <r>
    <n v="557"/>
    <x v="544"/>
    <s v=""/>
    <x v="1337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1072"/>
    <n v="3.5999999999999997E-2"/>
    <n v="3.5999999999999997E-2"/>
    <n v="0"/>
    <n v="0"/>
    <n v="1"/>
    <n v="0"/>
    <n v="0"/>
    <x v="0"/>
    <x v="0"/>
    <m/>
    <m/>
    <m/>
    <m/>
    <m/>
    <m/>
    <n v="9.7020000000000006E-3"/>
    <m/>
    <n v="3.2399999999999998E-2"/>
    <m/>
    <m/>
    <m/>
    <m/>
    <m/>
    <m/>
    <m/>
    <m/>
    <m/>
    <s v="653871,14"/>
    <s v="6130272,98"/>
    <n v="9.7020000000000006E-3"/>
    <n v="3.2399999999999998E-2"/>
    <n v="0"/>
  </r>
  <r>
    <n v="557"/>
    <x v="544"/>
    <s v=""/>
    <x v="1338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1073"/>
    <n v="13.035600000000001"/>
    <n v="13.035600000000001"/>
    <n v="0"/>
    <n v="0"/>
    <n v="1"/>
    <n v="0"/>
    <n v="0"/>
    <x v="0"/>
    <x v="0"/>
    <m/>
    <m/>
    <m/>
    <m/>
    <m/>
    <m/>
    <m/>
    <m/>
    <m/>
    <m/>
    <m/>
    <m/>
    <n v="13.560499999999999"/>
    <m/>
    <m/>
    <m/>
    <m/>
    <m/>
    <s v="653871,14"/>
    <s v="6130272,98"/>
    <n v="0"/>
    <n v="13.560499999999999"/>
    <n v="0"/>
  </r>
  <r>
    <n v="557"/>
    <x v="544"/>
    <s v=""/>
    <x v="1339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1074"/>
    <n v="54.756"/>
    <n v="54.756"/>
    <n v="46.580399999999997"/>
    <n v="46.580399999999997"/>
    <n v="0.23846077193310755"/>
    <n v="0.76153922806689245"/>
    <n v="0"/>
    <x v="0"/>
    <x v="0"/>
    <m/>
    <m/>
    <m/>
    <m/>
    <m/>
    <m/>
    <n v="5.4829368000000001"/>
    <m/>
    <n v="109.32839999999999"/>
    <m/>
    <m/>
    <m/>
    <m/>
    <m/>
    <m/>
    <m/>
    <m/>
    <m/>
    <s v="653871,14"/>
    <s v="6130272,98"/>
    <n v="5.4829368000000001"/>
    <n v="109.32839999999999"/>
    <n v="0"/>
  </r>
  <r>
    <n v="557"/>
    <x v="544"/>
    <s v=""/>
    <x v="1340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1075"/>
    <n v="4.4387999999999996"/>
    <n v="4.4387999999999996"/>
    <n v="20.188800000000001"/>
    <n v="17.888400000000001"/>
    <n v="4.4548016475178837E-2"/>
    <n v="0.95545198352482119"/>
    <n v="0"/>
    <x v="0"/>
    <x v="0"/>
    <m/>
    <m/>
    <m/>
    <m/>
    <m/>
    <m/>
    <m/>
    <m/>
    <n v="49.820399999999999"/>
    <m/>
    <m/>
    <m/>
    <m/>
    <m/>
    <m/>
    <m/>
    <m/>
    <m/>
    <s v="653871,14"/>
    <s v="6130272,98"/>
    <n v="0"/>
    <n v="49.820399999999999"/>
    <n v="0"/>
  </r>
  <r>
    <n v="559"/>
    <x v="545"/>
    <s v=""/>
    <x v="1341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1076"/>
    <n v="0.17388000000000001"/>
    <n v="0.17388000000000001"/>
    <n v="0.1242"/>
    <n v="0.1242"/>
    <n v="0.27218628136059331"/>
    <n v="0.72781371863940669"/>
    <n v="0"/>
    <x v="0"/>
    <x v="0"/>
    <m/>
    <m/>
    <m/>
    <m/>
    <m/>
    <m/>
    <n v="0.31941359999999996"/>
    <m/>
    <m/>
    <m/>
    <m/>
    <m/>
    <m/>
    <m/>
    <m/>
    <m/>
    <m/>
    <m/>
    <s v="513119"/>
    <s v="6284489"/>
    <n v="0.31941359999999996"/>
    <n v="0"/>
    <n v="0"/>
  </r>
  <r>
    <n v="559"/>
    <x v="545"/>
    <s v=""/>
    <x v="1342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1077"/>
    <n v="0.25325999999999999"/>
    <n v="0.25325999999999999"/>
    <n v="0"/>
    <n v="0"/>
    <n v="1"/>
    <n v="0"/>
    <n v="0"/>
    <x v="0"/>
    <x v="0"/>
    <m/>
    <m/>
    <m/>
    <m/>
    <m/>
    <m/>
    <n v="0.246114"/>
    <m/>
    <m/>
    <m/>
    <m/>
    <m/>
    <m/>
    <m/>
    <m/>
    <m/>
    <m/>
    <m/>
    <s v="513119"/>
    <s v="6284489"/>
    <n v="0.246114"/>
    <n v="0"/>
    <n v="0"/>
  </r>
  <r>
    <n v="559"/>
    <x v="545"/>
    <s v=""/>
    <x v="1343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1078"/>
    <n v="29.184480000000001"/>
    <n v="29.184480000000001"/>
    <n v="0"/>
    <n v="0"/>
    <n v="1"/>
    <n v="0"/>
    <n v="0"/>
    <x v="0"/>
    <x v="0"/>
    <m/>
    <m/>
    <m/>
    <m/>
    <m/>
    <m/>
    <m/>
    <m/>
    <m/>
    <m/>
    <n v="29.248000000000001"/>
    <m/>
    <m/>
    <m/>
    <m/>
    <m/>
    <m/>
    <m/>
    <s v="513119"/>
    <s v="6284489"/>
    <n v="0"/>
    <n v="29.248000000000001"/>
    <n v="0"/>
  </r>
  <r>
    <n v="565"/>
    <x v="546"/>
    <s v=""/>
    <x v="1344"/>
    <n v="2017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1079"/>
    <n v="11.275"/>
    <n v="3.504"/>
    <n v="0"/>
    <n v="0"/>
    <n v="0.31077605321507762"/>
    <n v="0"/>
    <n v="0.68922394678492238"/>
    <x v="0"/>
    <x v="0"/>
    <m/>
    <m/>
    <m/>
    <m/>
    <m/>
    <m/>
    <m/>
    <m/>
    <m/>
    <m/>
    <m/>
    <n v="11.274899999999999"/>
    <m/>
    <m/>
    <m/>
    <m/>
    <m/>
    <m/>
    <s v="499029,94"/>
    <s v="6327463,33"/>
    <n v="0"/>
    <n v="11.274899999999999"/>
    <n v="0"/>
  </r>
  <r>
    <n v="571"/>
    <x v="547"/>
    <s v=""/>
    <x v="1345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1080"/>
    <n v="2.1600000000000001E-2"/>
    <n v="2.1600000000000001E-2"/>
    <n v="0"/>
    <n v="0"/>
    <n v="1"/>
    <n v="0"/>
    <n v="0"/>
    <x v="0"/>
    <x v="0"/>
    <m/>
    <n v="2.3292449999999999E-2"/>
    <m/>
    <m/>
    <m/>
    <m/>
    <m/>
    <m/>
    <m/>
    <m/>
    <m/>
    <m/>
    <m/>
    <m/>
    <m/>
    <m/>
    <m/>
    <m/>
    <s v="718564,27"/>
    <s v="6168454,67"/>
    <n v="2.3292449999999999E-2"/>
    <n v="0"/>
    <n v="0"/>
  </r>
  <r>
    <n v="571"/>
    <x v="547"/>
    <s v=""/>
    <x v="1346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1081"/>
    <n v="19.558800000000002"/>
    <n v="19.558800000000002"/>
    <n v="0"/>
    <n v="0"/>
    <n v="1"/>
    <n v="0"/>
    <n v="0"/>
    <x v="0"/>
    <x v="0"/>
    <m/>
    <n v="21.032106750000001"/>
    <m/>
    <m/>
    <m/>
    <m/>
    <m/>
    <m/>
    <m/>
    <m/>
    <m/>
    <m/>
    <m/>
    <m/>
    <m/>
    <m/>
    <m/>
    <m/>
    <s v="718564,27"/>
    <s v="6168454,67"/>
    <n v="21.032106750000001"/>
    <n v="0"/>
    <n v="0"/>
  </r>
  <r>
    <n v="571"/>
    <x v="547"/>
    <s v=""/>
    <x v="1347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1082"/>
    <n v="0"/>
    <n v="0"/>
    <n v="0"/>
    <n v="0"/>
    <n v="1"/>
    <n v="0"/>
    <n v="0"/>
    <x v="0"/>
    <x v="0"/>
    <m/>
    <m/>
    <m/>
    <n v="1.5782799999999998E-3"/>
    <m/>
    <m/>
    <m/>
    <m/>
    <m/>
    <m/>
    <m/>
    <m/>
    <m/>
    <m/>
    <m/>
    <m/>
    <m/>
    <m/>
    <s v="718564,27"/>
    <s v="6168454,67"/>
    <n v="1.5782799999999998E-3"/>
    <n v="0"/>
    <n v="0"/>
  </r>
  <r>
    <n v="571"/>
    <x v="547"/>
    <s v=""/>
    <x v="1348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1083"/>
    <n v="53.287199999999999"/>
    <n v="53.287199999999999"/>
    <n v="0"/>
    <n v="0"/>
    <n v="1"/>
    <n v="0"/>
    <n v="0"/>
    <x v="0"/>
    <x v="0"/>
    <m/>
    <n v="57.296622150000005"/>
    <m/>
    <m/>
    <m/>
    <m/>
    <m/>
    <m/>
    <m/>
    <m/>
    <m/>
    <m/>
    <m/>
    <m/>
    <m/>
    <m/>
    <m/>
    <m/>
    <s v="718564,27"/>
    <s v="6168454,67"/>
    <n v="57.296622150000005"/>
    <n v="0"/>
    <n v="0"/>
  </r>
  <r>
    <n v="578"/>
    <x v="548"/>
    <s v=""/>
    <x v="1349"/>
    <n v="2017"/>
    <n v="27253598"/>
    <x v="237"/>
    <x v="546"/>
    <x v="540"/>
    <n v="2670"/>
    <s v="Greve"/>
    <n v="253"/>
    <n v="2"/>
    <x v="5"/>
    <m/>
    <s v="FJ"/>
    <s v="Fjernvarmeværk"/>
    <n v="353000"/>
    <n v="350030"/>
    <x v="711"/>
    <x v="0"/>
    <s v="fvv"/>
    <d v="1969-01-01T00:00:00"/>
    <d v="2018-12-31T00:00:00"/>
    <n v="5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509,81"/>
    <s v="6163863,14"/>
    <n v="0"/>
    <n v="0"/>
    <n v="0"/>
  </r>
  <r>
    <n v="585"/>
    <x v="549"/>
    <s v=""/>
    <x v="1350"/>
    <n v="2017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1084"/>
    <n v="21.35952"/>
    <n v="21.35952"/>
    <n v="0"/>
    <n v="0"/>
    <n v="1"/>
    <n v="0"/>
    <n v="0"/>
    <x v="0"/>
    <x v="0"/>
    <m/>
    <m/>
    <m/>
    <m/>
    <m/>
    <m/>
    <m/>
    <m/>
    <m/>
    <n v="26.187000000000001"/>
    <m/>
    <m/>
    <m/>
    <m/>
    <m/>
    <m/>
    <m/>
    <m/>
    <s v="651945,61"/>
    <s v="6079191,47"/>
    <n v="0"/>
    <n v="26.187000000000001"/>
    <n v="0"/>
  </r>
  <r>
    <n v="589"/>
    <x v="550"/>
    <s v=""/>
    <x v="1351"/>
    <n v="2017"/>
    <n v="21430277"/>
    <x v="239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1085"/>
    <n v="25.29"/>
    <n v="25.29"/>
    <n v="0"/>
    <n v="0"/>
    <n v="1"/>
    <n v="0"/>
    <n v="0"/>
    <x v="0"/>
    <x v="0"/>
    <m/>
    <m/>
    <m/>
    <m/>
    <m/>
    <m/>
    <m/>
    <m/>
    <m/>
    <m/>
    <n v="22.217700000000001"/>
    <m/>
    <m/>
    <m/>
    <m/>
    <m/>
    <m/>
    <m/>
    <s v="607267"/>
    <s v="6260221"/>
    <n v="0"/>
    <n v="22.217700000000001"/>
    <n v="0"/>
  </r>
  <r>
    <n v="589"/>
    <x v="550"/>
    <s v=""/>
    <x v="1352"/>
    <n v="2017"/>
    <n v="21430277"/>
    <x v="239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1086"/>
    <n v="0.388152"/>
    <n v="0.388152"/>
    <n v="0"/>
    <n v="0"/>
    <n v="1"/>
    <n v="0"/>
    <n v="0"/>
    <x v="0"/>
    <x v="0"/>
    <m/>
    <m/>
    <m/>
    <n v="0.64903999999999995"/>
    <m/>
    <m/>
    <m/>
    <m/>
    <m/>
    <m/>
    <m/>
    <m/>
    <m/>
    <m/>
    <m/>
    <m/>
    <m/>
    <m/>
    <s v="607267"/>
    <s v="6260221"/>
    <n v="0.64903999999999995"/>
    <n v="0"/>
    <n v="0"/>
  </r>
  <r>
    <n v="589"/>
    <x v="551"/>
    <s v=""/>
    <x v="1353"/>
    <n v="2017"/>
    <n v="21430277"/>
    <x v="239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1087"/>
    <n v="0.62920799999999999"/>
    <n v="0.62920799999999999"/>
    <n v="0"/>
    <n v="0"/>
    <n v="1"/>
    <n v="0"/>
    <n v="0"/>
    <x v="0"/>
    <x v="0"/>
    <m/>
    <m/>
    <m/>
    <n v="0.88814120000000008"/>
    <m/>
    <m/>
    <m/>
    <m/>
    <m/>
    <m/>
    <m/>
    <m/>
    <m/>
    <m/>
    <m/>
    <m/>
    <m/>
    <m/>
    <s v="604205,2"/>
    <s v="6256385,69"/>
    <n v="0.88814120000000008"/>
    <n v="0"/>
    <n v="0"/>
  </r>
  <r>
    <n v="589"/>
    <x v="551"/>
    <s v=""/>
    <x v="1354"/>
    <n v="2017"/>
    <n v="21430277"/>
    <x v="239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1088"/>
    <n v="25.495560000000001"/>
    <n v="25.495560000000001"/>
    <n v="0"/>
    <n v="0"/>
    <n v="1"/>
    <n v="0"/>
    <n v="0"/>
    <x v="0"/>
    <x v="0"/>
    <m/>
    <m/>
    <m/>
    <m/>
    <m/>
    <m/>
    <m/>
    <m/>
    <m/>
    <m/>
    <n v="22.533900000000003"/>
    <m/>
    <m/>
    <m/>
    <m/>
    <m/>
    <m/>
    <m/>
    <s v="604205,2"/>
    <s v="6256385,69"/>
    <n v="0"/>
    <n v="22.533900000000003"/>
    <n v="0"/>
  </r>
  <r>
    <n v="589"/>
    <x v="552"/>
    <s v=""/>
    <x v="1355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1089"/>
    <n v="47.1096"/>
    <n v="47.1096"/>
    <n v="0"/>
    <n v="0"/>
    <n v="1"/>
    <n v="0"/>
    <n v="0"/>
    <x v="0"/>
    <x v="0"/>
    <m/>
    <m/>
    <m/>
    <m/>
    <m/>
    <m/>
    <m/>
    <m/>
    <m/>
    <n v="45.776499999999999"/>
    <m/>
    <m/>
    <m/>
    <m/>
    <m/>
    <m/>
    <m/>
    <m/>
    <s v="599947,65"/>
    <s v="6188799,03"/>
    <n v="0"/>
    <n v="45.776499999999999"/>
    <n v="0"/>
  </r>
  <r>
    <n v="589"/>
    <x v="552"/>
    <s v=""/>
    <x v="1356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1090"/>
    <n v="0.12239999999999999"/>
    <n v="0.12239999999999999"/>
    <n v="0"/>
    <n v="0"/>
    <n v="1"/>
    <n v="0"/>
    <n v="0"/>
    <x v="0"/>
    <x v="0"/>
    <m/>
    <m/>
    <m/>
    <n v="0.1190884"/>
    <m/>
    <m/>
    <m/>
    <m/>
    <m/>
    <m/>
    <m/>
    <m/>
    <m/>
    <m/>
    <m/>
    <m/>
    <m/>
    <m/>
    <s v="599947,65"/>
    <s v="6188799,03"/>
    <n v="0.1190884"/>
    <n v="0"/>
    <n v="0"/>
  </r>
  <r>
    <n v="589"/>
    <x v="552"/>
    <s v=""/>
    <x v="1357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1091"/>
    <n v="1.777968"/>
    <n v="1.777968"/>
    <n v="0"/>
    <n v="0"/>
    <n v="1"/>
    <n v="0"/>
    <n v="0"/>
    <x v="0"/>
    <x v="0"/>
    <m/>
    <m/>
    <m/>
    <m/>
    <m/>
    <m/>
    <m/>
    <m/>
    <m/>
    <m/>
    <m/>
    <m/>
    <n v="1.9075"/>
    <m/>
    <m/>
    <m/>
    <m/>
    <m/>
    <s v="599947,65"/>
    <s v="6188799,03"/>
    <n v="0"/>
    <n v="1.9075"/>
    <n v="0"/>
  </r>
  <r>
    <n v="589"/>
    <x v="553"/>
    <s v=""/>
    <x v="1358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1092"/>
    <n v="0.90269999999999995"/>
    <n v="0.90269999999999995"/>
    <n v="0"/>
    <n v="0"/>
    <n v="1"/>
    <n v="0"/>
    <n v="0"/>
    <x v="0"/>
    <x v="0"/>
    <m/>
    <m/>
    <m/>
    <n v="1.1126874"/>
    <m/>
    <m/>
    <m/>
    <m/>
    <m/>
    <m/>
    <m/>
    <m/>
    <m/>
    <m/>
    <m/>
    <m/>
    <m/>
    <m/>
    <s v="611339,66"/>
    <s v="6242034,71"/>
    <n v="1.1126874"/>
    <n v="0"/>
    <n v="0"/>
  </r>
  <r>
    <n v="589"/>
    <x v="553"/>
    <s v=""/>
    <x v="1359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1093"/>
    <n v="9.4428000000000001"/>
    <n v="9.4428000000000001"/>
    <n v="0"/>
    <n v="0"/>
    <n v="1"/>
    <n v="0"/>
    <n v="0"/>
    <x v="0"/>
    <x v="0"/>
    <m/>
    <m/>
    <m/>
    <m/>
    <m/>
    <m/>
    <m/>
    <m/>
    <n v="11.996225000000001"/>
    <m/>
    <m/>
    <m/>
    <m/>
    <m/>
    <m/>
    <m/>
    <m/>
    <m/>
    <s v="611339,66"/>
    <s v="6242034,71"/>
    <n v="0"/>
    <n v="11.996225000000001"/>
    <n v="0"/>
  </r>
  <r>
    <n v="589"/>
    <x v="553"/>
    <s v=""/>
    <x v="1360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1094"/>
    <n v="11.106"/>
    <n v="11.106"/>
    <n v="0"/>
    <n v="0"/>
    <n v="1"/>
    <n v="0"/>
    <n v="0"/>
    <x v="0"/>
    <x v="0"/>
    <m/>
    <m/>
    <m/>
    <m/>
    <m/>
    <m/>
    <m/>
    <m/>
    <m/>
    <m/>
    <n v="10.6671"/>
    <m/>
    <m/>
    <m/>
    <m/>
    <m/>
    <m/>
    <m/>
    <s v="611339,66"/>
    <s v="6242034,71"/>
    <n v="0"/>
    <n v="10.6671"/>
    <n v="0"/>
  </r>
  <r>
    <n v="589"/>
    <x v="554"/>
    <s v=""/>
    <x v="1361"/>
    <n v="2017"/>
    <n v="21430277"/>
    <x v="239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1095"/>
    <n v="5.1336000000000004"/>
    <n v="5.1336000000000004"/>
    <n v="0"/>
    <n v="0"/>
    <n v="1"/>
    <n v="0"/>
    <n v="0"/>
    <x v="0"/>
    <x v="0"/>
    <m/>
    <m/>
    <m/>
    <m/>
    <m/>
    <m/>
    <m/>
    <m/>
    <m/>
    <m/>
    <m/>
    <m/>
    <n v="6.1045249999999998"/>
    <m/>
    <m/>
    <m/>
    <m/>
    <m/>
    <s v="609716,65"/>
    <s v="6240731,53"/>
    <n v="0"/>
    <n v="6.1045249999999998"/>
    <n v="0"/>
  </r>
  <r>
    <n v="589"/>
    <x v="554"/>
    <s v=""/>
    <x v="1362"/>
    <n v="2017"/>
    <n v="21430277"/>
    <x v="239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275"/>
    <n v="0.10296"/>
    <n v="0.10296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609716,65"/>
    <s v="6240731,53"/>
    <n v="0.14348"/>
    <n v="0"/>
    <n v="0"/>
  </r>
  <r>
    <n v="589"/>
    <x v="555"/>
    <s v=""/>
    <x v="1363"/>
    <n v="2017"/>
    <n v="21430277"/>
    <x v="239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1096"/>
    <n v="7.5600000000000001E-2"/>
    <n v="7.5600000000000001E-2"/>
    <n v="0"/>
    <n v="0"/>
    <n v="1"/>
    <n v="0"/>
    <n v="0"/>
    <x v="0"/>
    <x v="0"/>
    <m/>
    <m/>
    <m/>
    <n v="0.12383"/>
    <m/>
    <m/>
    <m/>
    <m/>
    <m/>
    <m/>
    <m/>
    <m/>
    <m/>
    <m/>
    <m/>
    <m/>
    <m/>
    <m/>
    <s v="600878,02"/>
    <s v="6258342,42"/>
    <n v="0.12383"/>
    <n v="0"/>
    <n v="0"/>
  </r>
  <r>
    <n v="589"/>
    <x v="555"/>
    <s v=""/>
    <x v="1364"/>
    <n v="2017"/>
    <n v="21430277"/>
    <x v="239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1097"/>
    <n v="9.6912000000000003"/>
    <n v="9.6912000000000003"/>
    <n v="0"/>
    <n v="0"/>
    <n v="1"/>
    <n v="0"/>
    <n v="0"/>
    <x v="0"/>
    <x v="0"/>
    <m/>
    <m/>
    <m/>
    <m/>
    <m/>
    <m/>
    <m/>
    <m/>
    <m/>
    <m/>
    <n v="11.4018"/>
    <m/>
    <m/>
    <m/>
    <m/>
    <m/>
    <m/>
    <m/>
    <s v="600878,02"/>
    <s v="6258342,42"/>
    <n v="0"/>
    <n v="11.4018"/>
    <n v="0"/>
  </r>
  <r>
    <n v="589"/>
    <x v="556"/>
    <s v=""/>
    <x v="1365"/>
    <n v="2017"/>
    <n v="21430277"/>
    <x v="239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1098"/>
    <n v="18.230399999999999"/>
    <n v="18.230399999999999"/>
    <n v="0"/>
    <n v="0"/>
    <n v="1"/>
    <n v="0"/>
    <n v="0"/>
    <x v="0"/>
    <x v="0"/>
    <m/>
    <m/>
    <m/>
    <m/>
    <m/>
    <m/>
    <m/>
    <m/>
    <m/>
    <m/>
    <n v="15.307799999999999"/>
    <m/>
    <m/>
    <m/>
    <m/>
    <m/>
    <m/>
    <m/>
    <s v="607376"/>
    <s v="6259301"/>
    <n v="0"/>
    <n v="15.307799999999999"/>
    <n v="0"/>
  </r>
  <r>
    <n v="589"/>
    <x v="556"/>
    <s v=""/>
    <x v="1366"/>
    <n v="2017"/>
    <n v="21430277"/>
    <x v="239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181"/>
    <n v="0.34560000000000002"/>
    <n v="0.34560000000000002"/>
    <n v="0"/>
    <n v="0"/>
    <n v="1"/>
    <n v="0"/>
    <n v="0"/>
    <x v="0"/>
    <x v="0"/>
    <m/>
    <m/>
    <m/>
    <n v="0.39026559999999999"/>
    <m/>
    <m/>
    <m/>
    <m/>
    <m/>
    <m/>
    <m/>
    <m/>
    <m/>
    <m/>
    <m/>
    <m/>
    <m/>
    <m/>
    <s v="607376"/>
    <s v="6259301"/>
    <n v="0.39026559999999999"/>
    <n v="0"/>
    <n v="0"/>
  </r>
  <r>
    <n v="589"/>
    <x v="557"/>
    <s v=""/>
    <x v="1367"/>
    <n v="2017"/>
    <n v="21430277"/>
    <x v="239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1099"/>
    <n v="4.3790399999999998"/>
    <n v="4.3790399999999998"/>
    <n v="0"/>
    <n v="0"/>
    <n v="1"/>
    <n v="0"/>
    <n v="0"/>
    <x v="0"/>
    <x v="0"/>
    <m/>
    <m/>
    <m/>
    <m/>
    <m/>
    <m/>
    <m/>
    <m/>
    <m/>
    <m/>
    <m/>
    <m/>
    <n v="5.4255249999999995"/>
    <m/>
    <m/>
    <m/>
    <m/>
    <m/>
    <s v="595442"/>
    <s v="6248058"/>
    <n v="0"/>
    <n v="5.4255249999999995"/>
    <n v="0"/>
  </r>
  <r>
    <n v="589"/>
    <x v="557"/>
    <s v=""/>
    <x v="1368"/>
    <n v="2017"/>
    <n v="21430277"/>
    <x v="239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1100"/>
    <n v="6.7320000000000005E-2"/>
    <n v="6.7320000000000005E-2"/>
    <n v="0"/>
    <n v="0"/>
    <n v="1"/>
    <n v="0"/>
    <n v="0"/>
    <x v="0"/>
    <x v="0"/>
    <m/>
    <m/>
    <m/>
    <n v="8.2501000000000005E-2"/>
    <m/>
    <m/>
    <m/>
    <m/>
    <m/>
    <m/>
    <m/>
    <m/>
    <m/>
    <m/>
    <m/>
    <m/>
    <m/>
    <m/>
    <s v="595442"/>
    <s v="6248058"/>
    <n v="8.2501000000000005E-2"/>
    <n v="0"/>
    <n v="0"/>
  </r>
  <r>
    <n v="589"/>
    <x v="558"/>
    <s v=""/>
    <x v="1369"/>
    <n v="2017"/>
    <n v="21430277"/>
    <x v="239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1101"/>
    <n v="19.497599999999998"/>
    <n v="19.497599999999998"/>
    <n v="0"/>
    <n v="0"/>
    <n v="1"/>
    <n v="0"/>
    <n v="0"/>
    <x v="0"/>
    <x v="0"/>
    <m/>
    <m/>
    <m/>
    <m/>
    <m/>
    <m/>
    <m/>
    <m/>
    <m/>
    <m/>
    <n v="17.604900000000001"/>
    <m/>
    <m/>
    <m/>
    <m/>
    <m/>
    <m/>
    <m/>
    <s v="604231"/>
    <s v="6240456"/>
    <n v="0"/>
    <n v="17.604900000000001"/>
    <n v="0"/>
  </r>
  <r>
    <n v="589"/>
    <x v="558"/>
    <s v=""/>
    <x v="1370"/>
    <n v="2017"/>
    <n v="21430277"/>
    <x v="239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1102"/>
    <n v="2.4803999999999999"/>
    <n v="2.4803999999999999"/>
    <n v="0"/>
    <n v="0"/>
    <n v="1"/>
    <n v="0"/>
    <n v="0"/>
    <x v="0"/>
    <x v="0"/>
    <m/>
    <m/>
    <m/>
    <n v="2.79786"/>
    <m/>
    <m/>
    <m/>
    <m/>
    <m/>
    <m/>
    <m/>
    <m/>
    <m/>
    <m/>
    <m/>
    <m/>
    <m/>
    <m/>
    <s v="604231"/>
    <s v="6240456"/>
    <n v="2.79786"/>
    <n v="0"/>
    <n v="0"/>
  </r>
  <r>
    <n v="589"/>
    <x v="559"/>
    <s v=""/>
    <x v="1371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1103"/>
    <n v="14.234400000000001"/>
    <n v="14.234400000000001"/>
    <n v="0"/>
    <n v="0"/>
    <n v="1"/>
    <n v="0"/>
    <n v="0"/>
    <x v="0"/>
    <x v="0"/>
    <m/>
    <m/>
    <m/>
    <m/>
    <m/>
    <m/>
    <m/>
    <m/>
    <m/>
    <m/>
    <n v="14.1639"/>
    <m/>
    <m/>
    <m/>
    <m/>
    <m/>
    <m/>
    <m/>
    <s v="597402"/>
    <s v="6202045"/>
    <n v="0"/>
    <n v="14.1639"/>
    <n v="0"/>
  </r>
  <r>
    <n v="589"/>
    <x v="559"/>
    <s v=""/>
    <x v="1372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1104"/>
    <n v="4.4892000000000003"/>
    <n v="4.4892000000000003"/>
    <n v="0"/>
    <n v="0"/>
    <n v="1"/>
    <n v="0"/>
    <n v="0"/>
    <x v="0"/>
    <x v="0"/>
    <m/>
    <m/>
    <m/>
    <m/>
    <m/>
    <m/>
    <m/>
    <m/>
    <m/>
    <m/>
    <m/>
    <m/>
    <m/>
    <m/>
    <m/>
    <n v="4.91"/>
    <m/>
    <m/>
    <s v="597402"/>
    <s v="6202045"/>
    <n v="0"/>
    <n v="4.91"/>
    <n v="0"/>
  </r>
  <r>
    <n v="589"/>
    <x v="559"/>
    <s v=""/>
    <x v="1373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1105"/>
    <n v="0.21959999999999999"/>
    <n v="0.21959999999999999"/>
    <n v="0"/>
    <n v="0"/>
    <n v="1"/>
    <n v="0"/>
    <n v="0"/>
    <x v="0"/>
    <x v="0"/>
    <m/>
    <m/>
    <m/>
    <n v="0.24606819999999999"/>
    <m/>
    <m/>
    <m/>
    <m/>
    <m/>
    <m/>
    <m/>
    <m/>
    <m/>
    <m/>
    <m/>
    <m/>
    <m/>
    <m/>
    <s v="597402"/>
    <s v="6202045"/>
    <n v="0.24606819999999999"/>
    <n v="0"/>
    <n v="0"/>
  </r>
  <r>
    <n v="589"/>
    <x v="560"/>
    <s v=""/>
    <x v="1374"/>
    <n v="2017"/>
    <n v="21430277"/>
    <x v="239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1106"/>
    <n v="12.006"/>
    <n v="12.006"/>
    <n v="0"/>
    <n v="0"/>
    <n v="1"/>
    <n v="0"/>
    <n v="0"/>
    <x v="0"/>
    <x v="0"/>
    <m/>
    <m/>
    <m/>
    <m/>
    <m/>
    <m/>
    <m/>
    <m/>
    <m/>
    <m/>
    <n v="10.862399999999999"/>
    <m/>
    <m/>
    <m/>
    <m/>
    <m/>
    <m/>
    <m/>
    <s v="615580,38"/>
    <s v="6259160,85"/>
    <n v="0"/>
    <n v="10.862399999999999"/>
    <n v="0"/>
  </r>
  <r>
    <n v="589"/>
    <x v="560"/>
    <s v=""/>
    <x v="1375"/>
    <n v="2017"/>
    <n v="21430277"/>
    <x v="239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1107"/>
    <n v="0.30599999999999999"/>
    <n v="0.30599999999999999"/>
    <n v="0"/>
    <n v="0"/>
    <n v="1"/>
    <n v="0"/>
    <n v="0"/>
    <x v="0"/>
    <x v="0"/>
    <m/>
    <m/>
    <m/>
    <n v="0.34435199999999999"/>
    <m/>
    <m/>
    <m/>
    <m/>
    <m/>
    <m/>
    <m/>
    <m/>
    <m/>
    <m/>
    <m/>
    <m/>
    <m/>
    <m/>
    <s v="615580,38"/>
    <s v="6259160,85"/>
    <n v="0.34435199999999999"/>
    <n v="0"/>
    <n v="0"/>
  </r>
  <r>
    <n v="594"/>
    <x v="561"/>
    <s v=""/>
    <x v="1376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1108"/>
    <n v="0.5544"/>
    <n v="0.5544"/>
    <n v="0.38879999999999998"/>
    <n v="0.38879999999999998"/>
    <n v="0.26342528130056825"/>
    <n v="0.73657471869943181"/>
    <n v="0"/>
    <x v="0"/>
    <x v="0"/>
    <m/>
    <m/>
    <m/>
    <m/>
    <m/>
    <m/>
    <n v="1.0522908"/>
    <m/>
    <m/>
    <m/>
    <m/>
    <m/>
    <m/>
    <m/>
    <m/>
    <m/>
    <m/>
    <m/>
    <s v="535932,64"/>
    <s v="6330272,07"/>
    <n v="1.0522908"/>
    <n v="0"/>
    <n v="0"/>
  </r>
  <r>
    <n v="594"/>
    <x v="561"/>
    <s v=""/>
    <x v="1377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1109"/>
    <n v="12.754799999999999"/>
    <n v="12.754799999999999"/>
    <n v="0"/>
    <n v="0"/>
    <n v="1"/>
    <n v="0"/>
    <n v="0"/>
    <x v="0"/>
    <x v="0"/>
    <m/>
    <m/>
    <m/>
    <m/>
    <m/>
    <m/>
    <n v="12.6554868"/>
    <m/>
    <m/>
    <m/>
    <m/>
    <m/>
    <m/>
    <m/>
    <m/>
    <m/>
    <m/>
    <m/>
    <s v="535932,64"/>
    <s v="6330272,07"/>
    <n v="12.6554868"/>
    <n v="0"/>
    <n v="0"/>
  </r>
  <r>
    <n v="594"/>
    <x v="561"/>
    <s v=""/>
    <x v="1378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1110"/>
    <n v="0.77759999999999996"/>
    <n v="0.77759999999999996"/>
    <n v="0.51119999999999999"/>
    <n v="0.51119999999999999"/>
    <n v="0.29298385062164117"/>
    <n v="0.70701614937835888"/>
    <n v="0"/>
    <x v="0"/>
    <x v="0"/>
    <m/>
    <m/>
    <m/>
    <m/>
    <m/>
    <m/>
    <n v="1.3270355999999999"/>
    <m/>
    <m/>
    <m/>
    <m/>
    <m/>
    <m/>
    <m/>
    <m/>
    <m/>
    <m/>
    <m/>
    <s v="535932,64"/>
    <s v="6330272,07"/>
    <n v="1.3270355999999999"/>
    <n v="0"/>
    <n v="0"/>
  </r>
  <r>
    <n v="594"/>
    <x v="561"/>
    <s v=""/>
    <x v="1379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1111"/>
    <n v="0.57240000000000002"/>
    <n v="0.57240000000000002"/>
    <n v="0.39600000000000002"/>
    <n v="0.39600000000000002"/>
    <n v="0.28498709492400343"/>
    <n v="0.71501290507599657"/>
    <n v="0"/>
    <x v="0"/>
    <x v="0"/>
    <m/>
    <m/>
    <m/>
    <m/>
    <m/>
    <m/>
    <n v="1.004256"/>
    <m/>
    <m/>
    <m/>
    <m/>
    <m/>
    <m/>
    <m/>
    <m/>
    <m/>
    <m/>
    <m/>
    <s v="535932,64"/>
    <s v="6330272,07"/>
    <n v="1.004256"/>
    <n v="0"/>
    <n v="0"/>
  </r>
  <r>
    <n v="594"/>
    <x v="561"/>
    <s v=""/>
    <x v="1380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1112"/>
    <n v="27.082799999999999"/>
    <n v="27.082799999999999"/>
    <n v="0"/>
    <n v="0"/>
    <n v="1"/>
    <n v="0"/>
    <n v="0"/>
    <x v="0"/>
    <x v="0"/>
    <m/>
    <m/>
    <m/>
    <m/>
    <m/>
    <m/>
    <m/>
    <m/>
    <m/>
    <m/>
    <m/>
    <m/>
    <n v="28.734999999999999"/>
    <m/>
    <m/>
    <m/>
    <m/>
    <m/>
    <s v="535932,64"/>
    <s v="6330272,07"/>
    <n v="0"/>
    <n v="28.734999999999999"/>
    <n v="0"/>
  </r>
  <r>
    <n v="595"/>
    <x v="562"/>
    <s v=""/>
    <x v="1381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1113"/>
    <n v="0.20880000000000001"/>
    <n v="0.20880000000000001"/>
    <n v="0.18720000000000001"/>
    <n v="0.18396000000000001"/>
    <n v="0.20181915611755616"/>
    <n v="0.79818084388244381"/>
    <n v="0"/>
    <x v="0"/>
    <x v="0"/>
    <m/>
    <m/>
    <m/>
    <m/>
    <m/>
    <m/>
    <n v="0.51729480000000005"/>
    <m/>
    <m/>
    <m/>
    <m/>
    <m/>
    <m/>
    <m/>
    <m/>
    <m/>
    <m/>
    <m/>
    <s v="577680,12"/>
    <s v="6363639,64"/>
    <n v="0.51729480000000005"/>
    <n v="0"/>
    <n v="0"/>
  </r>
  <r>
    <n v="595"/>
    <x v="562"/>
    <s v=""/>
    <x v="1382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1114"/>
    <n v="0.5292"/>
    <n v="0.5292"/>
    <n v="0"/>
    <n v="0"/>
    <n v="1"/>
    <n v="0"/>
    <n v="0"/>
    <x v="0"/>
    <x v="0"/>
    <m/>
    <m/>
    <m/>
    <m/>
    <m/>
    <m/>
    <n v="0.58144680000000004"/>
    <m/>
    <m/>
    <m/>
    <m/>
    <m/>
    <m/>
    <m/>
    <m/>
    <m/>
    <m/>
    <m/>
    <s v="577680,12"/>
    <s v="6363639,64"/>
    <n v="0.58144680000000004"/>
    <n v="0"/>
    <n v="0"/>
  </r>
  <r>
    <n v="595"/>
    <x v="562"/>
    <s v=""/>
    <x v="1383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1115"/>
    <n v="19.4832"/>
    <n v="19.4832"/>
    <n v="0"/>
    <n v="0"/>
    <n v="1"/>
    <n v="0"/>
    <n v="0"/>
    <x v="0"/>
    <x v="0"/>
    <m/>
    <m/>
    <m/>
    <m/>
    <m/>
    <m/>
    <m/>
    <m/>
    <m/>
    <m/>
    <m/>
    <m/>
    <n v="21.3325"/>
    <m/>
    <m/>
    <m/>
    <m/>
    <m/>
    <s v="577680,12"/>
    <s v="6363639,64"/>
    <n v="0"/>
    <n v="21.3325"/>
    <n v="0"/>
  </r>
  <r>
    <n v="596"/>
    <x v="563"/>
    <s v=""/>
    <x v="1384"/>
    <n v="2017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1116"/>
    <n v="7.1999999999999995E-2"/>
    <n v="7.1999999999999995E-2"/>
    <n v="0"/>
    <n v="0"/>
    <n v="1"/>
    <n v="0"/>
    <n v="0"/>
    <x v="0"/>
    <x v="0"/>
    <m/>
    <m/>
    <m/>
    <m/>
    <m/>
    <m/>
    <n v="7.9873199999999991E-2"/>
    <m/>
    <m/>
    <m/>
    <m/>
    <m/>
    <m/>
    <m/>
    <m/>
    <m/>
    <m/>
    <m/>
    <s v="561258,99"/>
    <s v="6304392,88"/>
    <n v="7.9873199999999991E-2"/>
    <n v="0"/>
    <n v="0"/>
  </r>
  <r>
    <n v="596"/>
    <x v="563"/>
    <s v=""/>
    <x v="1385"/>
    <n v="2017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1117"/>
    <n v="8.1360000000000002E-2"/>
    <n v="8.1360000000000002E-2"/>
    <n v="4.2119999999999998E-2"/>
    <n v="4.1399999999999999E-2"/>
    <n v="0.25345983895206692"/>
    <n v="0.74654016104793308"/>
    <n v="0"/>
    <x v="0"/>
    <x v="0"/>
    <m/>
    <m/>
    <m/>
    <m/>
    <m/>
    <m/>
    <n v="0.1604988"/>
    <m/>
    <m/>
    <m/>
    <m/>
    <m/>
    <m/>
    <m/>
    <m/>
    <m/>
    <m/>
    <m/>
    <s v="561258,99"/>
    <s v="6304392,88"/>
    <n v="0.1604988"/>
    <n v="0"/>
    <n v="0"/>
  </r>
  <r>
    <n v="597"/>
    <x v="564"/>
    <s v=""/>
    <x v="1386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1118"/>
    <n v="5.4678240000000002"/>
    <n v="5.4678240000000002"/>
    <n v="3.6360000000000001"/>
    <n v="3.6360000000000001"/>
    <n v="0.29451956215790892"/>
    <n v="0.70548043784209113"/>
    <n v="0"/>
    <x v="0"/>
    <x v="0"/>
    <m/>
    <m/>
    <m/>
    <m/>
    <m/>
    <m/>
    <m/>
    <m/>
    <n v="9.2826160000000009"/>
    <m/>
    <m/>
    <m/>
    <m/>
    <m/>
    <m/>
    <m/>
    <m/>
    <m/>
    <s v="501994"/>
    <s v="6184604"/>
    <n v="0"/>
    <n v="9.2826160000000009"/>
    <n v="0"/>
  </r>
  <r>
    <n v="597"/>
    <x v="564"/>
    <s v=""/>
    <x v="1387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1119"/>
    <n v="0.93635999999999997"/>
    <n v="0.93635999999999997"/>
    <n v="0"/>
    <n v="0"/>
    <n v="1"/>
    <n v="0"/>
    <n v="0"/>
    <x v="0"/>
    <x v="0"/>
    <m/>
    <m/>
    <m/>
    <n v="0"/>
    <m/>
    <m/>
    <n v="0"/>
    <m/>
    <n v="0.93635999999999997"/>
    <m/>
    <m/>
    <m/>
    <m/>
    <m/>
    <m/>
    <m/>
    <m/>
    <m/>
    <s v="501994"/>
    <s v="6184604"/>
    <n v="0"/>
    <n v="0.93635999999999997"/>
    <n v="0"/>
  </r>
  <r>
    <n v="597"/>
    <x v="564"/>
    <s v=""/>
    <x v="1388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1120"/>
    <n v="0.50039999999999996"/>
    <n v="0.50039999999999996"/>
    <n v="0"/>
    <n v="0"/>
    <n v="1"/>
    <n v="0"/>
    <n v="0"/>
    <x v="0"/>
    <x v="0"/>
    <m/>
    <m/>
    <m/>
    <m/>
    <m/>
    <m/>
    <m/>
    <m/>
    <m/>
    <m/>
    <m/>
    <m/>
    <n v="0.50224999999999997"/>
    <m/>
    <m/>
    <m/>
    <m/>
    <m/>
    <s v="501994"/>
    <s v="6184604"/>
    <n v="0"/>
    <n v="0.50224999999999997"/>
    <n v="0"/>
  </r>
  <r>
    <n v="597"/>
    <x v="564"/>
    <s v=""/>
    <x v="1389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1121"/>
    <n v="34.733015999999999"/>
    <n v="34.733015999999999"/>
    <n v="34.970399999999998"/>
    <n v="34.970399999999998"/>
    <n v="0.2121953582480737"/>
    <n v="0.78780464175192633"/>
    <n v="0"/>
    <x v="0"/>
    <x v="0"/>
    <m/>
    <m/>
    <m/>
    <m/>
    <m/>
    <m/>
    <m/>
    <m/>
    <n v="81.842072999999999"/>
    <m/>
    <m/>
    <m/>
    <m/>
    <m/>
    <m/>
    <m/>
    <m/>
    <m/>
    <s v="501994"/>
    <s v="6184604"/>
    <n v="0"/>
    <n v="81.842072999999999"/>
    <n v="0"/>
  </r>
  <r>
    <n v="610"/>
    <x v="565"/>
    <s v=""/>
    <x v="1390"/>
    <n v="2017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1122"/>
    <n v="507.8664"/>
    <n v="507.726"/>
    <n v="43.477200000000003"/>
    <n v="30.888000000000002"/>
    <n v="0.79543724091255186"/>
    <n v="0.20434279913144016"/>
    <n v="2.1995995600798679E-4"/>
    <x v="0"/>
    <x v="0"/>
    <m/>
    <m/>
    <m/>
    <m/>
    <m/>
    <m/>
    <m/>
    <n v="468.13840000000005"/>
    <m/>
    <n v="2.7404999999999999"/>
    <n v="58.125"/>
    <m/>
    <m/>
    <m/>
    <m/>
    <m/>
    <m/>
    <m/>
    <s v="482492,31"/>
    <s v="6313530,27"/>
    <n v="210.66228000000004"/>
    <n v="318.34162000000003"/>
    <n v="0"/>
  </r>
  <r>
    <n v="611"/>
    <x v="566"/>
    <s v=""/>
    <x v="1391"/>
    <n v="2017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1123"/>
    <n v="40.489199999999997"/>
    <n v="40.489199999999997"/>
    <n v="0"/>
    <n v="0"/>
    <n v="1"/>
    <n v="0"/>
    <n v="0"/>
    <x v="0"/>
    <x v="0"/>
    <m/>
    <n v="1.91055"/>
    <m/>
    <m/>
    <m/>
    <m/>
    <m/>
    <n v="45.7072"/>
    <m/>
    <m/>
    <m/>
    <m/>
    <m/>
    <m/>
    <m/>
    <m/>
    <m/>
    <m/>
    <s v="685199,51"/>
    <s v="6087501,01"/>
    <n v="22.47879"/>
    <n v="25.138960000000001"/>
    <n v="0"/>
  </r>
  <r>
    <n v="612"/>
    <x v="567"/>
    <s v=""/>
    <x v="1392"/>
    <n v="2017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1124"/>
    <n v="38.332799999999999"/>
    <n v="38.332799999999999"/>
    <n v="0"/>
    <n v="0"/>
    <n v="1"/>
    <n v="0"/>
    <n v="0"/>
    <x v="0"/>
    <x v="0"/>
    <m/>
    <m/>
    <m/>
    <m/>
    <m/>
    <m/>
    <m/>
    <m/>
    <m/>
    <m/>
    <m/>
    <m/>
    <m/>
    <m/>
    <n v="38.332999999999998"/>
    <m/>
    <m/>
    <m/>
    <s v="551500,46"/>
    <s v="6286147,11"/>
    <n v="0"/>
    <n v="38.332999999999998"/>
    <n v="0"/>
  </r>
  <r>
    <n v="612"/>
    <x v="568"/>
    <s v=""/>
    <x v="1393"/>
    <n v="2017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1125"/>
    <n v="47.883600000000001"/>
    <n v="47.883600000000001"/>
    <n v="0"/>
    <n v="0"/>
    <n v="1"/>
    <n v="0"/>
    <n v="0"/>
    <x v="0"/>
    <x v="0"/>
    <m/>
    <m/>
    <m/>
    <m/>
    <m/>
    <m/>
    <m/>
    <m/>
    <m/>
    <m/>
    <m/>
    <m/>
    <m/>
    <m/>
    <n v="47.884"/>
    <m/>
    <m/>
    <m/>
    <s v="518531,47"/>
    <s v="6142766,79"/>
    <n v="0"/>
    <n v="47.884"/>
    <n v="0"/>
  </r>
  <r>
    <n v="705"/>
    <x v="569"/>
    <s v=""/>
    <x v="1394"/>
    <n v="2017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1126"/>
    <n v="0"/>
    <n v="0"/>
    <n v="46.945439999999998"/>
    <n v="46.945439999999998"/>
    <n v="0"/>
    <n v="1"/>
    <n v="0"/>
    <x v="0"/>
    <x v="0"/>
    <m/>
    <m/>
    <m/>
    <m/>
    <m/>
    <m/>
    <m/>
    <m/>
    <m/>
    <m/>
    <m/>
    <m/>
    <m/>
    <m/>
    <m/>
    <m/>
    <n v="46.945440000000005"/>
    <m/>
    <s v="537218,35"/>
    <s v="6245675,45"/>
    <n v="0"/>
    <n v="0"/>
    <n v="0"/>
  </r>
  <r>
    <n v="718"/>
    <x v="570"/>
    <s v=""/>
    <x v="1395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13"/>
    <x v="0"/>
    <s v="fvv"/>
    <d v="1996-01-01T00:00:00"/>
    <d v="2018-12-12T00:00:00"/>
    <n v="11.15"/>
    <n v="0"/>
    <n v="11.15"/>
    <x v="1127"/>
    <n v="94.035600000000002"/>
    <n v="94.035600000000002"/>
    <n v="0"/>
    <n v="0"/>
    <n v="1"/>
    <n v="0"/>
    <n v="0"/>
    <x v="0"/>
    <x v="0"/>
    <m/>
    <m/>
    <m/>
    <m/>
    <m/>
    <m/>
    <n v="94.208597999999995"/>
    <m/>
    <m/>
    <m/>
    <m/>
    <m/>
    <m/>
    <m/>
    <m/>
    <m/>
    <m/>
    <m/>
    <s v="524410,14"/>
    <s v="6257634,28"/>
    <n v="94.208597999999995"/>
    <n v="0"/>
    <n v="0"/>
  </r>
  <r>
    <n v="718"/>
    <x v="570"/>
    <s v=""/>
    <x v="1396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16"/>
    <x v="0"/>
    <s v="fvv"/>
    <d v="1996-01-01T00:00:00"/>
    <m/>
    <n v="11.335000000000001"/>
    <n v="0"/>
    <n v="11.5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7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8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735"/>
    <x v="5"/>
    <s v="kvt"/>
    <d v="1996-01-01T00:00:00"/>
    <d v="2018-12-31T00:00:00"/>
    <n v="0.17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7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1128"/>
    <n v="111.8592"/>
    <n v="111.8592"/>
    <n v="0"/>
    <n v="0"/>
    <n v="1"/>
    <n v="0"/>
    <n v="0"/>
    <x v="0"/>
    <x v="0"/>
    <m/>
    <m/>
    <m/>
    <m/>
    <m/>
    <m/>
    <n v="104.2454556"/>
    <m/>
    <m/>
    <m/>
    <m/>
    <m/>
    <m/>
    <m/>
    <m/>
    <m/>
    <m/>
    <m/>
    <s v="527648,77"/>
    <s v="6256707,61"/>
    <n v="104.2454556"/>
    <n v="0"/>
    <n v="0"/>
  </r>
  <r>
    <n v="718"/>
    <x v="572"/>
    <s v=""/>
    <x v="1400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1129"/>
    <n v="70.981200000000001"/>
    <n v="70.981200000000001"/>
    <n v="0"/>
    <n v="0"/>
    <n v="1"/>
    <n v="0"/>
    <n v="0"/>
    <x v="0"/>
    <x v="0"/>
    <m/>
    <m/>
    <m/>
    <n v="0"/>
    <m/>
    <m/>
    <n v="68.447332799999998"/>
    <m/>
    <m/>
    <m/>
    <m/>
    <m/>
    <m/>
    <m/>
    <m/>
    <m/>
    <m/>
    <m/>
    <s v="524096,82"/>
    <s v="6255365,4"/>
    <n v="68.447332799999998"/>
    <n v="0"/>
    <n v="0"/>
  </r>
  <r>
    <n v="718"/>
    <x v="572"/>
    <s v=""/>
    <x v="1401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1130"/>
    <n v="636.73919999999998"/>
    <n v="636.73919999999998"/>
    <n v="567.43560000000002"/>
    <n v="561.57479999999998"/>
    <n v="0.24078426513979667"/>
    <n v="0.75921573486020333"/>
    <n v="0"/>
    <x v="0"/>
    <x v="0"/>
    <m/>
    <m/>
    <m/>
    <m/>
    <m/>
    <m/>
    <n v="1322.2192895999999"/>
    <m/>
    <m/>
    <m/>
    <m/>
    <m/>
    <m/>
    <m/>
    <m/>
    <m/>
    <m/>
    <m/>
    <s v="525558,1"/>
    <s v="6258900,3"/>
    <n v="1322.2192895999999"/>
    <n v="0"/>
    <n v="0"/>
  </r>
  <r>
    <n v="718"/>
    <x v="573"/>
    <s v=""/>
    <x v="1404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1131"/>
    <n v="268.07760000000002"/>
    <n v="268.07760000000002"/>
    <n v="0"/>
    <n v="0"/>
    <n v="1"/>
    <n v="0"/>
    <n v="0"/>
    <x v="0"/>
    <x v="0"/>
    <m/>
    <m/>
    <m/>
    <m/>
    <m/>
    <m/>
    <n v="255.79334880000002"/>
    <m/>
    <m/>
    <m/>
    <m/>
    <m/>
    <m/>
    <m/>
    <m/>
    <m/>
    <m/>
    <m/>
    <s v="525558,1"/>
    <s v="6258900,3"/>
    <n v="255.79334880000002"/>
    <n v="0"/>
    <n v="0"/>
  </r>
  <r>
    <n v="718"/>
    <x v="573"/>
    <s v=""/>
    <x v="1405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5558,1"/>
    <s v="6258900,3"/>
    <n v="0"/>
    <n v="0"/>
    <n v="0"/>
  </r>
  <r>
    <n v="718"/>
    <x v="574"/>
    <s v=""/>
    <x v="1406"/>
    <n v="2017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1132"/>
    <n v="4.8563999999999998"/>
    <n v="4.8563999999999998"/>
    <n v="0"/>
    <n v="0"/>
    <n v="1"/>
    <n v="0"/>
    <n v="0"/>
    <x v="0"/>
    <x v="0"/>
    <m/>
    <m/>
    <m/>
    <m/>
    <m/>
    <m/>
    <m/>
    <m/>
    <n v="6.9087169999999993"/>
    <m/>
    <m/>
    <m/>
    <m/>
    <m/>
    <m/>
    <m/>
    <m/>
    <m/>
    <s v="522189,61"/>
    <s v="6259111,68"/>
    <n v="0"/>
    <n v="6.9087169999999993"/>
    <n v="0"/>
  </r>
  <r>
    <n v="718"/>
    <x v="575"/>
    <s v=""/>
    <x v="1407"/>
    <n v="2017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1133"/>
    <n v="8.298"/>
    <n v="8.298"/>
    <n v="0"/>
    <n v="0"/>
    <n v="1"/>
    <n v="0"/>
    <n v="0"/>
    <x v="0"/>
    <x v="0"/>
    <m/>
    <m/>
    <m/>
    <m/>
    <m/>
    <m/>
    <n v="8.2525607999999995"/>
    <m/>
    <m/>
    <m/>
    <m/>
    <m/>
    <m/>
    <m/>
    <m/>
    <m/>
    <m/>
    <m/>
    <s v="521286"/>
    <s v="6252139"/>
    <n v="8.2525607999999995"/>
    <n v="0"/>
    <n v="0"/>
  </r>
  <r>
    <n v="770"/>
    <x v="576"/>
    <s v=""/>
    <x v="1408"/>
    <n v="2017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1134"/>
    <n v="0"/>
    <n v="0"/>
    <n v="6.5768399999999998"/>
    <n v="6.5768399999999998"/>
    <n v="0"/>
    <n v="1"/>
    <n v="0"/>
    <x v="0"/>
    <x v="0"/>
    <m/>
    <m/>
    <m/>
    <m/>
    <m/>
    <m/>
    <m/>
    <m/>
    <m/>
    <m/>
    <m/>
    <m/>
    <m/>
    <m/>
    <m/>
    <m/>
    <n v="6.5768399999999998"/>
    <m/>
    <s v="543795"/>
    <s v="6203925"/>
    <n v="0"/>
    <n v="0"/>
    <n v="0"/>
  </r>
  <r>
    <n v="772"/>
    <x v="577"/>
    <s v=""/>
    <x v="1409"/>
    <n v="2017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1135"/>
    <n v="0"/>
    <n v="0"/>
    <n v="1.7766"/>
    <n v="1.7766"/>
    <n v="0"/>
    <n v="1"/>
    <n v="0"/>
    <x v="0"/>
    <x v="0"/>
    <m/>
    <m/>
    <m/>
    <m/>
    <m/>
    <m/>
    <m/>
    <m/>
    <m/>
    <m/>
    <m/>
    <m/>
    <m/>
    <m/>
    <m/>
    <m/>
    <n v="1.7766"/>
    <m/>
    <s v="509271"/>
    <s v="6201710"/>
    <n v="0"/>
    <n v="0"/>
    <n v="0"/>
  </r>
  <r>
    <n v="777"/>
    <x v="578"/>
    <s v=""/>
    <x v="1410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8"/>
    <s v=""/>
    <x v="1411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8"/>
    <s v=""/>
    <x v="1412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9"/>
    <s v=""/>
    <x v="1413"/>
    <n v="2017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1137"/>
    <n v="1.1519999999999999"/>
    <n v="1.1519999999999999"/>
    <n v="0"/>
    <n v="0"/>
    <n v="1"/>
    <n v="0"/>
    <n v="0"/>
    <x v="0"/>
    <x v="0"/>
    <m/>
    <m/>
    <m/>
    <n v="1.065339E-2"/>
    <m/>
    <m/>
    <n v="1.3098096000000001"/>
    <m/>
    <m/>
    <m/>
    <m/>
    <m/>
    <m/>
    <m/>
    <m/>
    <m/>
    <m/>
    <m/>
    <s v="528834,43"/>
    <s v="6149111,25"/>
    <n v="1.3204629900000002"/>
    <n v="0"/>
    <n v="0"/>
  </r>
  <r>
    <n v="777"/>
    <x v="580"/>
    <s v=""/>
    <x v="1414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9743,81"/>
    <s v="6149340,18"/>
    <n v="0"/>
    <n v="0"/>
    <n v="0"/>
  </r>
  <r>
    <n v="777"/>
    <x v="580"/>
    <s v=""/>
    <x v="1415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1138"/>
    <n v="3.2290000000000001"/>
    <n v="3.2290000000000001"/>
    <n v="0"/>
    <n v="0"/>
    <n v="1"/>
    <n v="0"/>
    <n v="0"/>
    <x v="0"/>
    <x v="0"/>
    <m/>
    <m/>
    <m/>
    <n v="0.11345681000000001"/>
    <m/>
    <m/>
    <n v="3.4221527999999997"/>
    <m/>
    <m/>
    <m/>
    <m/>
    <m/>
    <m/>
    <m/>
    <m/>
    <m/>
    <m/>
    <m/>
    <s v="529743,81"/>
    <s v="6149340,18"/>
    <n v="3.5356096099999998"/>
    <n v="0"/>
    <n v="0"/>
  </r>
  <r>
    <n v="777"/>
    <x v="580"/>
    <s v=""/>
    <x v="1416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7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1139"/>
    <n v="1.0740000000000001"/>
    <n v="1.0740000000000001"/>
    <n v="0"/>
    <n v="0"/>
    <n v="1"/>
    <n v="0"/>
    <n v="0"/>
    <x v="0"/>
    <x v="0"/>
    <m/>
    <m/>
    <m/>
    <n v="1.133492E-2"/>
    <m/>
    <m/>
    <n v="1.2376583999999999"/>
    <m/>
    <m/>
    <m/>
    <m/>
    <m/>
    <m/>
    <m/>
    <m/>
    <m/>
    <m/>
    <m/>
    <s v="528341,42"/>
    <s v="6151304,99"/>
    <n v="1.2489933199999999"/>
    <n v="0"/>
    <n v="0"/>
  </r>
  <r>
    <n v="777"/>
    <x v="582"/>
    <s v=""/>
    <x v="1418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19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20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1140"/>
    <n v="2.2759999999999998"/>
    <n v="2.2759999999999998"/>
    <n v="0"/>
    <n v="0"/>
    <n v="1"/>
    <n v="0"/>
    <n v="0"/>
    <x v="0"/>
    <x v="0"/>
    <m/>
    <m/>
    <m/>
    <n v="1.2016450000000001E-2"/>
    <m/>
    <m/>
    <n v="2.5667532"/>
    <m/>
    <m/>
    <m/>
    <m/>
    <m/>
    <m/>
    <m/>
    <m/>
    <m/>
    <m/>
    <m/>
    <s v="530483,13"/>
    <s v="6150942,2"/>
    <n v="2.5787696499999999"/>
    <n v="0"/>
    <n v="0"/>
  </r>
  <r>
    <n v="777"/>
    <x v="583"/>
    <s v=""/>
    <x v="1421"/>
    <n v="2017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1141"/>
    <n v="5.0000000000000001E-3"/>
    <n v="5.0000000000000001E-3"/>
    <n v="0"/>
    <n v="0"/>
    <n v="1"/>
    <n v="0"/>
    <n v="0"/>
    <x v="0"/>
    <x v="0"/>
    <m/>
    <m/>
    <m/>
    <n v="6.4565999999999998E-3"/>
    <m/>
    <m/>
    <m/>
    <m/>
    <m/>
    <m/>
    <m/>
    <m/>
    <m/>
    <m/>
    <m/>
    <m/>
    <m/>
    <m/>
    <s v="530836,78"/>
    <s v="6149137,61"/>
    <n v="6.4565999999999998E-3"/>
    <n v="0"/>
    <n v="0"/>
  </r>
  <r>
    <n v="777"/>
    <x v="584"/>
    <s v=""/>
    <x v="1422"/>
    <n v="2017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1142"/>
    <n v="0.20899999999999999"/>
    <n v="0.20899999999999999"/>
    <n v="0"/>
    <n v="0"/>
    <n v="1"/>
    <n v="0"/>
    <n v="0"/>
    <x v="0"/>
    <x v="0"/>
    <m/>
    <m/>
    <m/>
    <n v="0.25858683000000005"/>
    <m/>
    <m/>
    <m/>
    <m/>
    <m/>
    <m/>
    <m/>
    <m/>
    <m/>
    <m/>
    <m/>
    <m/>
    <m/>
    <m/>
    <s v="533270,71"/>
    <s v="6150811,46"/>
    <n v="0.25858683000000005"/>
    <n v="0"/>
    <n v="0"/>
  </r>
  <r>
    <n v="777"/>
    <x v="584"/>
    <s v=""/>
    <x v="1423"/>
    <n v="2017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1142"/>
    <n v="0.20899999999999999"/>
    <n v="0.20899999999999999"/>
    <n v="0"/>
    <n v="0"/>
    <n v="1"/>
    <n v="0"/>
    <n v="0"/>
    <x v="0"/>
    <x v="0"/>
    <m/>
    <m/>
    <m/>
    <n v="0.25858683000000005"/>
    <m/>
    <m/>
    <m/>
    <m/>
    <m/>
    <m/>
    <m/>
    <m/>
    <m/>
    <m/>
    <m/>
    <m/>
    <m/>
    <m/>
    <s v="533270,71"/>
    <s v="6150811,46"/>
    <n v="0.25858683000000005"/>
    <n v="0"/>
    <n v="0"/>
  </r>
  <r>
    <n v="777"/>
    <x v="585"/>
    <s v=""/>
    <x v="1424"/>
    <n v="2017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1143"/>
    <n v="0.29299999999999998"/>
    <n v="0.29299999999999998"/>
    <n v="0"/>
    <n v="0"/>
    <n v="1"/>
    <n v="0"/>
    <n v="0"/>
    <x v="0"/>
    <x v="0"/>
    <m/>
    <m/>
    <m/>
    <n v="0.34044216999999999"/>
    <m/>
    <m/>
    <m/>
    <m/>
    <m/>
    <m/>
    <m/>
    <m/>
    <m/>
    <m/>
    <m/>
    <m/>
    <m/>
    <m/>
    <s v="532104"/>
    <s v="6151460"/>
    <n v="0.34044216999999999"/>
    <n v="0"/>
    <n v="0"/>
  </r>
  <r>
    <n v="777"/>
    <x v="586"/>
    <s v=""/>
    <x v="1425"/>
    <n v="2017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7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7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1144"/>
    <n v="0.14399999999999999"/>
    <n v="0.14399999999999999"/>
    <n v="0"/>
    <n v="0"/>
    <n v="1"/>
    <n v="0"/>
    <n v="0"/>
    <x v="0"/>
    <x v="0"/>
    <m/>
    <m/>
    <m/>
    <n v="0.18290113"/>
    <m/>
    <m/>
    <m/>
    <m/>
    <m/>
    <m/>
    <m/>
    <m/>
    <m/>
    <m/>
    <m/>
    <m/>
    <m/>
    <m/>
    <s v="545065,31"/>
    <s v="6154761,27"/>
    <n v="0.18290113"/>
    <n v="0"/>
    <n v="0"/>
  </r>
  <r>
    <n v="777"/>
    <x v="588"/>
    <s v=""/>
    <x v="1428"/>
    <n v="2017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1145"/>
    <n v="1.1910000000000001"/>
    <n v="1.1910000000000001"/>
    <n v="0"/>
    <n v="0"/>
    <n v="1"/>
    <n v="0"/>
    <n v="0"/>
    <x v="0"/>
    <x v="0"/>
    <m/>
    <m/>
    <m/>
    <n v="0"/>
    <m/>
    <m/>
    <n v="1.2579731999999999"/>
    <m/>
    <m/>
    <m/>
    <m/>
    <m/>
    <m/>
    <m/>
    <m/>
    <m/>
    <m/>
    <m/>
    <s v="537950"/>
    <s v="6175016"/>
    <n v="1.2579731999999999"/>
    <n v="0"/>
    <n v="0"/>
  </r>
  <r>
    <n v="777"/>
    <x v="589"/>
    <s v=""/>
    <x v="1429"/>
    <n v="2017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1146"/>
    <n v="12.776400000000001"/>
    <n v="12.776400000000001"/>
    <n v="0"/>
    <n v="0"/>
    <n v="1"/>
    <n v="0"/>
    <n v="0"/>
    <x v="0"/>
    <x v="0"/>
    <m/>
    <m/>
    <m/>
    <n v="9.0096999999999997E-2"/>
    <m/>
    <m/>
    <m/>
    <m/>
    <m/>
    <m/>
    <m/>
    <m/>
    <n v="15.4847"/>
    <m/>
    <m/>
    <m/>
    <m/>
    <m/>
    <s v="532505"/>
    <s v="6175950"/>
    <n v="9.0096999999999997E-2"/>
    <n v="15.4847"/>
    <n v="0"/>
  </r>
  <r>
    <n v="777"/>
    <x v="590"/>
    <s v=""/>
    <x v="1430"/>
    <n v="2017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1147"/>
    <n v="1.75"/>
    <n v="1.75"/>
    <n v="0"/>
    <n v="0"/>
    <n v="1"/>
    <n v="0"/>
    <n v="0"/>
    <x v="0"/>
    <x v="0"/>
    <m/>
    <m/>
    <m/>
    <n v="4.3402700000000002E-3"/>
    <m/>
    <m/>
    <n v="2.0135808000000002"/>
    <m/>
    <m/>
    <m/>
    <m/>
    <m/>
    <m/>
    <m/>
    <m/>
    <m/>
    <m/>
    <m/>
    <s v="535870,88"/>
    <s v="6175640,27"/>
    <n v="2.0179210700000003"/>
    <n v="0"/>
    <n v="0"/>
  </r>
  <r>
    <n v="777"/>
    <x v="590"/>
    <s v=""/>
    <x v="1431"/>
    <n v="2017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1148"/>
    <n v="1.75"/>
    <n v="1.75"/>
    <n v="0"/>
    <n v="0"/>
    <n v="1"/>
    <n v="0"/>
    <n v="0"/>
    <x v="0"/>
    <x v="0"/>
    <m/>
    <m/>
    <m/>
    <n v="4.3402700000000002E-3"/>
    <m/>
    <m/>
    <n v="2.0135411999999997"/>
    <m/>
    <m/>
    <m/>
    <m/>
    <m/>
    <m/>
    <m/>
    <m/>
    <m/>
    <m/>
    <m/>
    <s v="535870,88"/>
    <s v="6175640,27"/>
    <n v="2.0178814699999998"/>
    <n v="0"/>
    <n v="0"/>
  </r>
  <r>
    <n v="777"/>
    <x v="591"/>
    <s v=""/>
    <x v="1432"/>
    <n v="2017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1149"/>
    <n v="1.1519999999999999"/>
    <n v="1.1519999999999999"/>
    <n v="0"/>
    <n v="0"/>
    <n v="1"/>
    <n v="0"/>
    <n v="0"/>
    <x v="0"/>
    <x v="0"/>
    <m/>
    <m/>
    <m/>
    <n v="0"/>
    <m/>
    <m/>
    <n v="1.2545676000000001"/>
    <m/>
    <m/>
    <m/>
    <m/>
    <m/>
    <m/>
    <m/>
    <m/>
    <m/>
    <m/>
    <m/>
    <s v="533330,14"/>
    <s v="6170118,72"/>
    <n v="1.2545676000000001"/>
    <n v="0"/>
    <n v="0"/>
  </r>
  <r>
    <n v="777"/>
    <x v="591"/>
    <s v=""/>
    <x v="1433"/>
    <n v="2017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1149"/>
    <n v="1.153"/>
    <n v="1.153"/>
    <n v="0"/>
    <n v="0"/>
    <n v="1"/>
    <n v="0"/>
    <n v="0"/>
    <x v="0"/>
    <x v="0"/>
    <m/>
    <m/>
    <m/>
    <n v="0"/>
    <m/>
    <m/>
    <n v="1.2545676000000001"/>
    <m/>
    <m/>
    <m/>
    <m/>
    <m/>
    <m/>
    <m/>
    <m/>
    <m/>
    <m/>
    <m/>
    <s v="533330,14"/>
    <s v="6170118,72"/>
    <n v="1.2545676000000001"/>
    <n v="0"/>
    <n v="0"/>
  </r>
  <r>
    <n v="777"/>
    <x v="592"/>
    <s v=""/>
    <x v="1434"/>
    <n v="2017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7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150"/>
    <n v="0.122"/>
    <n v="0.122"/>
    <n v="0"/>
    <n v="0"/>
    <n v="1"/>
    <n v="0"/>
    <n v="0"/>
    <x v="0"/>
    <x v="0"/>
    <m/>
    <m/>
    <m/>
    <n v="0.14426913999999999"/>
    <m/>
    <m/>
    <m/>
    <m/>
    <m/>
    <m/>
    <m/>
    <m/>
    <m/>
    <m/>
    <m/>
    <m/>
    <m/>
    <m/>
    <s v="539329"/>
    <s v="6154739"/>
    <n v="0.14426913999999999"/>
    <n v="0"/>
    <n v="0"/>
  </r>
  <r>
    <n v="777"/>
    <x v="594"/>
    <s v=""/>
    <x v="1436"/>
    <n v="2017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151"/>
    <n v="0.11"/>
    <n v="0.11"/>
    <n v="0"/>
    <n v="0"/>
    <n v="1"/>
    <n v="0"/>
    <n v="0"/>
    <x v="0"/>
    <x v="0"/>
    <m/>
    <m/>
    <m/>
    <n v="0.10405887"/>
    <m/>
    <m/>
    <m/>
    <m/>
    <m/>
    <m/>
    <m/>
    <m/>
    <m/>
    <m/>
    <m/>
    <m/>
    <m/>
    <m/>
    <s v="539393"/>
    <s v="6152593"/>
    <n v="0.10405887"/>
    <n v="0"/>
    <n v="0"/>
  </r>
  <r>
    <n v="777"/>
    <x v="595"/>
    <s v=""/>
    <x v="1437"/>
    <n v="2017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1152"/>
    <n v="3.0000000000000001E-3"/>
    <n v="3.0000000000000001E-3"/>
    <n v="0"/>
    <n v="0"/>
    <n v="1"/>
    <n v="0"/>
    <n v="0"/>
    <x v="0"/>
    <x v="0"/>
    <m/>
    <m/>
    <m/>
    <n v="4.7707100000000001E-3"/>
    <m/>
    <m/>
    <m/>
    <m/>
    <m/>
    <m/>
    <m/>
    <m/>
    <m/>
    <m/>
    <m/>
    <m/>
    <m/>
    <m/>
    <s v="545917"/>
    <s v="6159739"/>
    <n v="4.7707100000000001E-3"/>
    <n v="0"/>
    <n v="0"/>
  </r>
  <r>
    <n v="777"/>
    <x v="596"/>
    <s v=""/>
    <x v="1438"/>
    <n v="2017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726"/>
    <n v="4.0000000000000001E-3"/>
    <n v="4.0000000000000001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546907"/>
    <s v="6163578"/>
    <n v="5.3804999999999999E-3"/>
    <n v="0"/>
    <n v="0"/>
  </r>
  <r>
    <n v="777"/>
    <x v="597"/>
    <s v=""/>
    <x v="1439"/>
    <n v="2017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1153"/>
    <n v="0.14799999999999999"/>
    <n v="0.14799999999999999"/>
    <n v="0"/>
    <n v="0"/>
    <n v="1"/>
    <n v="0"/>
    <n v="0"/>
    <x v="0"/>
    <x v="0"/>
    <m/>
    <m/>
    <m/>
    <n v="0.14168649999999999"/>
    <m/>
    <m/>
    <m/>
    <m/>
    <m/>
    <m/>
    <m/>
    <m/>
    <m/>
    <m/>
    <m/>
    <m/>
    <m/>
    <m/>
    <s v="545049"/>
    <s v="6153178"/>
    <n v="0.14168649999999999"/>
    <n v="0"/>
    <n v="0"/>
  </r>
  <r>
    <n v="777"/>
    <x v="598"/>
    <s v=""/>
    <x v="1440"/>
    <n v="2017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1154"/>
    <n v="0.38159999999999999"/>
    <n v="0.38159999999999999"/>
    <n v="0"/>
    <n v="0"/>
    <n v="1"/>
    <n v="0"/>
    <n v="0"/>
    <x v="0"/>
    <x v="0"/>
    <m/>
    <m/>
    <m/>
    <m/>
    <m/>
    <m/>
    <m/>
    <m/>
    <m/>
    <m/>
    <m/>
    <m/>
    <n v="0.4375"/>
    <m/>
    <m/>
    <m/>
    <m/>
    <m/>
    <s v="536465,48"/>
    <s v="6175796,05"/>
    <n v="0"/>
    <n v="0.4375"/>
    <n v="0"/>
  </r>
  <r>
    <n v="777"/>
    <x v="599"/>
    <s v=""/>
    <x v="1441"/>
    <n v="2017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1155"/>
    <n v="0.61919999999999997"/>
    <n v="0.61919999999999997"/>
    <n v="0"/>
    <n v="0"/>
    <n v="1"/>
    <n v="0"/>
    <n v="0"/>
    <x v="0"/>
    <x v="0"/>
    <m/>
    <m/>
    <m/>
    <m/>
    <m/>
    <m/>
    <m/>
    <m/>
    <m/>
    <m/>
    <m/>
    <m/>
    <n v="0.97475000000000001"/>
    <m/>
    <m/>
    <m/>
    <m/>
    <m/>
    <s v="541955,26"/>
    <s v="6154902,66"/>
    <n v="0"/>
    <n v="0.97475000000000001"/>
    <n v="0"/>
  </r>
  <r>
    <n v="777"/>
    <x v="600"/>
    <s v=""/>
    <x v="1442"/>
    <n v="2017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1156"/>
    <n v="0.65880000000000005"/>
    <n v="0.65880000000000005"/>
    <n v="0"/>
    <n v="0"/>
    <n v="1"/>
    <n v="0"/>
    <n v="0"/>
    <x v="0"/>
    <x v="0"/>
    <m/>
    <m/>
    <m/>
    <m/>
    <m/>
    <m/>
    <m/>
    <m/>
    <m/>
    <m/>
    <m/>
    <m/>
    <n v="0.71399999999999997"/>
    <m/>
    <m/>
    <m/>
    <m/>
    <m/>
    <s v="526421,44"/>
    <s v="6147178,65"/>
    <n v="0"/>
    <n v="0.71399999999999997"/>
    <n v="0"/>
  </r>
  <r>
    <n v="777"/>
    <x v="601"/>
    <s v=""/>
    <x v="1443"/>
    <n v="2017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NULL"/>
    <s v="NULL"/>
    <n v="0"/>
    <n v="0"/>
    <n v="0"/>
  </r>
  <r>
    <n v="777"/>
    <x v="602"/>
    <s v=""/>
    <x v="1444"/>
    <n v="2017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525949,26"/>
    <s v="6156997,99"/>
    <n v="0"/>
    <n v="0"/>
    <n v="0"/>
  </r>
  <r>
    <n v="782"/>
    <x v="603"/>
    <s v=""/>
    <x v="1445"/>
    <n v="2017"/>
    <n v="11916910"/>
    <x v="252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1157"/>
    <n v="0"/>
    <n v="0"/>
    <n v="0.53100000000000003"/>
    <n v="0.53100000000000003"/>
    <n v="0"/>
    <n v="1"/>
    <n v="0"/>
    <x v="0"/>
    <x v="0"/>
    <m/>
    <m/>
    <m/>
    <m/>
    <m/>
    <m/>
    <m/>
    <m/>
    <m/>
    <m/>
    <m/>
    <m/>
    <m/>
    <m/>
    <m/>
    <m/>
    <n v="0.53100000000000003"/>
    <m/>
    <s v="522059"/>
    <s v="6123174"/>
    <n v="0"/>
    <n v="0"/>
    <n v="0"/>
  </r>
  <r>
    <n v="829"/>
    <x v="604"/>
    <s v=""/>
    <x v="1446"/>
    <n v="2017"/>
    <n v="25784499"/>
    <x v="253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1158"/>
    <n v="31.060099999999998"/>
    <n v="31.060099999999998"/>
    <n v="0"/>
    <n v="0"/>
    <n v="1"/>
    <n v="0"/>
    <n v="0"/>
    <x v="0"/>
    <x v="0"/>
    <m/>
    <m/>
    <m/>
    <m/>
    <m/>
    <m/>
    <n v="30.1047516"/>
    <m/>
    <m/>
    <m/>
    <m/>
    <m/>
    <m/>
    <m/>
    <m/>
    <m/>
    <m/>
    <m/>
    <s v="661960,96"/>
    <s v="6143799,95"/>
    <n v="30.1047516"/>
    <n v="0"/>
    <n v="0"/>
  </r>
  <r>
    <n v="829"/>
    <x v="604"/>
    <s v=""/>
    <x v="1447"/>
    <n v="2017"/>
    <n v="25784499"/>
    <x v="253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1159"/>
    <n v="0.59330000000000005"/>
    <n v="0.59330000000000005"/>
    <n v="0.47825640000000003"/>
    <n v="0.47825640000000003"/>
    <n v="0.24696408585242527"/>
    <n v="0.75303591414757476"/>
    <n v="0"/>
    <x v="0"/>
    <x v="0"/>
    <m/>
    <m/>
    <m/>
    <m/>
    <m/>
    <m/>
    <n v="1.2011867999999999"/>
    <m/>
    <m/>
    <m/>
    <m/>
    <m/>
    <m/>
    <m/>
    <m/>
    <m/>
    <m/>
    <m/>
    <s v="661960,96"/>
    <s v="6143799,95"/>
    <n v="1.2011867999999999"/>
    <n v="0"/>
    <n v="0"/>
  </r>
  <r>
    <n v="829"/>
    <x v="605"/>
    <s v=""/>
    <x v="1448"/>
    <n v="2017"/>
    <n v="25784499"/>
    <x v="253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1160"/>
    <n v="21.9787"/>
    <n v="21.9787"/>
    <n v="0"/>
    <n v="0"/>
    <n v="1"/>
    <n v="0"/>
    <n v="0"/>
    <x v="0"/>
    <x v="0"/>
    <m/>
    <m/>
    <m/>
    <n v="0"/>
    <m/>
    <m/>
    <n v="22.435340400000001"/>
    <m/>
    <m/>
    <m/>
    <m/>
    <m/>
    <m/>
    <m/>
    <m/>
    <m/>
    <m/>
    <m/>
    <s v="661661,6"/>
    <s v="6147484,17"/>
    <n v="22.435340400000001"/>
    <n v="0"/>
    <n v="0"/>
  </r>
  <r>
    <n v="829"/>
    <x v="605"/>
    <s v=""/>
    <x v="1449"/>
    <n v="2017"/>
    <n v="25784499"/>
    <x v="253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829"/>
    <x v="606"/>
    <s v=""/>
    <x v="1450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1161"/>
    <n v="134.62667999999999"/>
    <n v="134.62667999999999"/>
    <n v="0"/>
    <n v="0"/>
    <n v="1"/>
    <n v="0"/>
    <n v="0"/>
    <x v="0"/>
    <x v="0"/>
    <m/>
    <m/>
    <m/>
    <n v="0"/>
    <m/>
    <m/>
    <n v="134.08425359999998"/>
    <m/>
    <m/>
    <m/>
    <m/>
    <m/>
    <m/>
    <m/>
    <m/>
    <m/>
    <m/>
    <m/>
    <s v="661952,64"/>
    <s v="6146180,32"/>
    <n v="134.08425359999998"/>
    <n v="0"/>
    <n v="0"/>
  </r>
  <r>
    <n v="829"/>
    <x v="606"/>
    <s v=""/>
    <x v="1451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1162"/>
    <n v="3.5380799999999997E-2"/>
    <n v="3.5380799999999997E-2"/>
    <n v="0"/>
    <n v="0"/>
    <n v="1"/>
    <n v="0"/>
    <n v="0"/>
    <x v="0"/>
    <x v="0"/>
    <m/>
    <m/>
    <m/>
    <m/>
    <m/>
    <m/>
    <m/>
    <m/>
    <m/>
    <m/>
    <m/>
    <m/>
    <m/>
    <n v="3.8880000000000005E-2"/>
    <m/>
    <m/>
    <m/>
    <m/>
    <s v="661952,64"/>
    <s v="6146180,32"/>
    <n v="0"/>
    <n v="3.8880000000000005E-2"/>
    <n v="0"/>
  </r>
  <r>
    <n v="829"/>
    <x v="606"/>
    <s v=""/>
    <x v="1452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1163"/>
    <n v="6.0217200000000002"/>
    <n v="6.0217200000000002"/>
    <n v="0"/>
    <n v="0"/>
    <n v="1"/>
    <n v="0"/>
    <n v="0"/>
    <x v="0"/>
    <x v="0"/>
    <m/>
    <m/>
    <m/>
    <m/>
    <m/>
    <m/>
    <n v="5.9974596"/>
    <m/>
    <m/>
    <m/>
    <m/>
    <m/>
    <m/>
    <m/>
    <m/>
    <m/>
    <m/>
    <m/>
    <s v="661952,64"/>
    <s v="6146180,32"/>
    <n v="5.9974596"/>
    <n v="0"/>
    <n v="0"/>
  </r>
  <r>
    <n v="829"/>
    <x v="607"/>
    <s v=""/>
    <x v="1453"/>
    <n v="2017"/>
    <n v="25784499"/>
    <x v="253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829"/>
    <x v="607"/>
    <s v=""/>
    <x v="1454"/>
    <n v="2017"/>
    <n v="25784499"/>
    <x v="253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1164"/>
    <n v="4.1999999999999997E-3"/>
    <n v="4.1999999999999997E-3"/>
    <n v="0"/>
    <n v="0"/>
    <n v="1"/>
    <n v="0"/>
    <n v="0"/>
    <x v="0"/>
    <x v="0"/>
    <m/>
    <m/>
    <m/>
    <m/>
    <m/>
    <m/>
    <n v="4.6332000000000005E-3"/>
    <m/>
    <m/>
    <m/>
    <m/>
    <m/>
    <m/>
    <m/>
    <m/>
    <m/>
    <m/>
    <m/>
    <s v="660942"/>
    <s v="6148577"/>
    <n v="4.6332000000000005E-3"/>
    <n v="0"/>
    <n v="0"/>
  </r>
  <r>
    <n v="829"/>
    <x v="608"/>
    <s v=""/>
    <x v="1455"/>
    <n v="2017"/>
    <n v="25784499"/>
    <x v="253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1165"/>
    <n v="0.52490000000000003"/>
    <n v="0"/>
    <n v="0.37827719999999998"/>
    <n v="0.37827719999999998"/>
    <n v="0.24721269918778219"/>
    <n v="0.75278730081221779"/>
    <n v="0"/>
    <x v="0"/>
    <x v="0"/>
    <m/>
    <m/>
    <m/>
    <m/>
    <m/>
    <m/>
    <n v="1.0616364"/>
    <m/>
    <m/>
    <m/>
    <m/>
    <m/>
    <m/>
    <m/>
    <m/>
    <m/>
    <m/>
    <m/>
    <s v="651114,35"/>
    <s v="6142716,72"/>
    <n v="1.0616364"/>
    <n v="0"/>
    <n v="0"/>
  </r>
  <r>
    <n v="829"/>
    <x v="609"/>
    <s v=""/>
    <x v="1456"/>
    <n v="2017"/>
    <n v="25784499"/>
    <x v="253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1166"/>
    <n v="0.70989999999999998"/>
    <n v="0.70989999999999998"/>
    <n v="0.57432059999999996"/>
    <n v="0.57432059999999996"/>
    <n v="0.23417765279506317"/>
    <n v="0.7658223472049368"/>
    <n v="0"/>
    <x v="0"/>
    <x v="0"/>
    <m/>
    <m/>
    <m/>
    <m/>
    <m/>
    <m/>
    <n v="1.5157295999999998"/>
    <m/>
    <m/>
    <m/>
    <m/>
    <m/>
    <m/>
    <m/>
    <m/>
    <m/>
    <m/>
    <m/>
    <s v="662272,36"/>
    <s v="6147155,69"/>
    <n v="1.5157295999999998"/>
    <n v="0"/>
    <n v="0"/>
  </r>
  <r>
    <n v="829"/>
    <x v="609"/>
    <s v=""/>
    <x v="1457"/>
    <n v="2017"/>
    <n v="25784499"/>
    <x v="253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1166"/>
    <n v="0.70989999999999998"/>
    <n v="0.70989999999999998"/>
    <n v="0.57432059999999996"/>
    <n v="0.57432059999999996"/>
    <n v="0.23417765279506317"/>
    <n v="0.7658223472049368"/>
    <n v="0"/>
    <x v="0"/>
    <x v="0"/>
    <m/>
    <m/>
    <m/>
    <m/>
    <m/>
    <m/>
    <n v="1.5157295999999998"/>
    <m/>
    <m/>
    <m/>
    <m/>
    <m/>
    <m/>
    <m/>
    <m/>
    <m/>
    <m/>
    <m/>
    <s v="662272,36"/>
    <s v="6147155,69"/>
    <n v="1.5157295999999998"/>
    <n v="0"/>
    <n v="0"/>
  </r>
  <r>
    <n v="829"/>
    <x v="610"/>
    <s v=""/>
    <x v="1458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59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60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61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1168"/>
    <n v="54.107300000000002"/>
    <n v="54.107300000000002"/>
    <n v="0"/>
    <n v="0"/>
    <n v="1"/>
    <n v="0"/>
    <n v="0"/>
    <x v="0"/>
    <x v="0"/>
    <m/>
    <m/>
    <m/>
    <m/>
    <m/>
    <m/>
    <n v="54.798598800000001"/>
    <m/>
    <m/>
    <m/>
    <m/>
    <m/>
    <m/>
    <m/>
    <m/>
    <m/>
    <m/>
    <m/>
    <s v="662636,82"/>
    <s v="6198955,4"/>
    <n v="54.798598800000001"/>
    <n v="0"/>
    <n v="0"/>
  </r>
  <r>
    <n v="829"/>
    <x v="611"/>
    <s v=""/>
    <x v="1462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1169"/>
    <n v="0.53315000000000001"/>
    <n v="0.53315000000000001"/>
    <n v="0.41924519999999998"/>
    <n v="0.41924519999999998"/>
    <n v="0.24061951706582022"/>
    <n v="0.75938048293417981"/>
    <n v="0"/>
    <x v="0"/>
    <x v="0"/>
    <m/>
    <m/>
    <m/>
    <m/>
    <m/>
    <m/>
    <n v="1.1078694"/>
    <m/>
    <m/>
    <m/>
    <m/>
    <m/>
    <m/>
    <m/>
    <m/>
    <m/>
    <m/>
    <m/>
    <s v="661958,57"/>
    <s v="6193118,01"/>
    <n v="1.1078694"/>
    <n v="0"/>
    <n v="0"/>
  </r>
  <r>
    <n v="829"/>
    <x v="611"/>
    <s v=""/>
    <x v="1463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1169"/>
    <n v="0.53315000000000001"/>
    <n v="0.53315000000000001"/>
    <n v="0.41924519999999998"/>
    <n v="0.41924519999999998"/>
    <n v="0.24061951706582022"/>
    <n v="0.75938048293417981"/>
    <n v="0"/>
    <x v="0"/>
    <x v="0"/>
    <m/>
    <m/>
    <m/>
    <m/>
    <m/>
    <m/>
    <n v="1.1078694"/>
    <m/>
    <m/>
    <m/>
    <m/>
    <m/>
    <m/>
    <m/>
    <m/>
    <m/>
    <m/>
    <m/>
    <s v="661958,57"/>
    <s v="6193118,01"/>
    <n v="1.1078694"/>
    <n v="0"/>
    <n v="0"/>
  </r>
  <r>
    <n v="829"/>
    <x v="611"/>
    <s v=""/>
    <x v="1464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1170"/>
    <n v="47.462400000000002"/>
    <n v="47.462400000000002"/>
    <n v="0"/>
    <n v="0"/>
    <n v="1"/>
    <n v="0"/>
    <n v="0"/>
    <x v="0"/>
    <x v="0"/>
    <m/>
    <m/>
    <m/>
    <m/>
    <m/>
    <m/>
    <n v="46.576688400000002"/>
    <m/>
    <m/>
    <m/>
    <m/>
    <m/>
    <m/>
    <m/>
    <m/>
    <m/>
    <m/>
    <m/>
    <s v="661958,57"/>
    <s v="6193118,01"/>
    <n v="46.576688400000002"/>
    <n v="0"/>
    <n v="0"/>
  </r>
  <r>
    <n v="855"/>
    <x v="612"/>
    <s v=""/>
    <x v="1465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1171"/>
    <n v="0.62226000000000004"/>
    <n v="0.62226000000000004"/>
    <n v="0.46905839999999999"/>
    <n v="0.46905839999999999"/>
    <n v="0.25380598855854059"/>
    <n v="0.74619401144145936"/>
    <n v="0"/>
    <x v="0"/>
    <x v="0"/>
    <m/>
    <m/>
    <m/>
    <m/>
    <m/>
    <m/>
    <n v="1.2258576000000001"/>
    <m/>
    <m/>
    <m/>
    <m/>
    <m/>
    <m/>
    <m/>
    <m/>
    <m/>
    <m/>
    <m/>
    <s v="589553,8"/>
    <s v="6341617,39"/>
    <n v="1.2258576000000001"/>
    <n v="0"/>
    <n v="0"/>
  </r>
  <r>
    <n v="855"/>
    <x v="612"/>
    <s v=""/>
    <x v="1466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1172"/>
    <n v="13.07016"/>
    <n v="13.07016"/>
    <n v="0"/>
    <n v="0"/>
    <n v="1"/>
    <n v="0"/>
    <n v="0"/>
    <x v="0"/>
    <x v="0"/>
    <m/>
    <m/>
    <m/>
    <m/>
    <m/>
    <m/>
    <n v="12.935617200000001"/>
    <m/>
    <m/>
    <m/>
    <m/>
    <m/>
    <m/>
    <m/>
    <m/>
    <m/>
    <m/>
    <m/>
    <s v="589553,8"/>
    <s v="6341617,39"/>
    <n v="12.935617200000001"/>
    <n v="0"/>
    <n v="0"/>
  </r>
  <r>
    <n v="855"/>
    <x v="612"/>
    <s v=""/>
    <x v="1467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1173"/>
    <n v="4.4412479999999999"/>
    <n v="4.4412479999999999"/>
    <n v="0"/>
    <n v="0"/>
    <n v="1"/>
    <n v="0"/>
    <n v="0"/>
    <x v="0"/>
    <x v="0"/>
    <m/>
    <m/>
    <m/>
    <m/>
    <m/>
    <m/>
    <m/>
    <m/>
    <m/>
    <m/>
    <m/>
    <m/>
    <m/>
    <m/>
    <m/>
    <n v="4.4412479999999999"/>
    <m/>
    <m/>
    <s v="589553,8"/>
    <s v="6341617,39"/>
    <n v="0"/>
    <n v="4.4412479999999999"/>
    <n v="0"/>
  </r>
  <r>
    <n v="857"/>
    <x v="613"/>
    <s v=""/>
    <x v="1468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1174"/>
    <n v="1.188E-2"/>
    <n v="1.188E-2"/>
    <n v="8.3771999999999996E-3"/>
    <n v="8.3771999999999996E-3"/>
    <n v="0.26785714285714285"/>
    <n v="0.73214285714285721"/>
    <n v="0"/>
    <x v="0"/>
    <x v="0"/>
    <m/>
    <m/>
    <m/>
    <m/>
    <m/>
    <m/>
    <n v="2.2175999999999998E-2"/>
    <m/>
    <m/>
    <m/>
    <m/>
    <m/>
    <m/>
    <m/>
    <m/>
    <m/>
    <m/>
    <m/>
    <s v="544132"/>
    <s v="6325716"/>
    <n v="2.2175999999999998E-2"/>
    <n v="0"/>
    <n v="0"/>
  </r>
  <r>
    <n v="857"/>
    <x v="613"/>
    <s v=""/>
    <x v="1469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1175"/>
    <n v="1.8324"/>
    <n v="1.8324"/>
    <n v="0"/>
    <n v="0"/>
    <n v="1"/>
    <n v="0"/>
    <n v="0"/>
    <x v="0"/>
    <x v="0"/>
    <m/>
    <m/>
    <m/>
    <m/>
    <m/>
    <m/>
    <n v="1.8821880000000002"/>
    <m/>
    <m/>
    <m/>
    <m/>
    <m/>
    <m/>
    <m/>
    <m/>
    <m/>
    <m/>
    <m/>
    <s v="544132"/>
    <s v="6325716"/>
    <n v="1.8821880000000002"/>
    <n v="0"/>
    <n v="0"/>
  </r>
  <r>
    <n v="857"/>
    <x v="613"/>
    <s v=""/>
    <x v="1470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1176"/>
    <n v="0.1188"/>
    <n v="0.1188"/>
    <n v="7.8469200000000003E-2"/>
    <n v="7.8469200000000003E-2"/>
    <n v="0.27654867256637172"/>
    <n v="0.72345132743362828"/>
    <n v="0"/>
    <x v="0"/>
    <x v="0"/>
    <m/>
    <m/>
    <m/>
    <m/>
    <m/>
    <m/>
    <n v="0.21479039999999999"/>
    <m/>
    <m/>
    <m/>
    <m/>
    <m/>
    <m/>
    <m/>
    <m/>
    <m/>
    <m/>
    <m/>
    <s v="544132"/>
    <s v="6325716"/>
    <n v="0.21479039999999999"/>
    <n v="0"/>
    <n v="0"/>
  </r>
  <r>
    <n v="857"/>
    <x v="613"/>
    <s v=""/>
    <x v="1471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1177"/>
    <n v="35.8992"/>
    <n v="35.8992"/>
    <n v="0"/>
    <n v="0"/>
    <n v="1"/>
    <n v="0"/>
    <n v="0"/>
    <x v="0"/>
    <x v="0"/>
    <m/>
    <m/>
    <m/>
    <m/>
    <m/>
    <m/>
    <m/>
    <m/>
    <m/>
    <m/>
    <n v="34.416599999999995"/>
    <m/>
    <m/>
    <m/>
    <m/>
    <m/>
    <m/>
    <m/>
    <s v="544132"/>
    <s v="6325716"/>
    <n v="0"/>
    <n v="34.416599999999995"/>
    <n v="0"/>
  </r>
  <r>
    <n v="858"/>
    <x v="614"/>
    <s v=""/>
    <x v="1472"/>
    <n v="2017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1178"/>
    <n v="9.3672000000000004"/>
    <n v="9.3672000000000004"/>
    <n v="7.8011999999999997"/>
    <n v="7.8011999999999997"/>
    <n v="0.23518093476196564"/>
    <n v="0.76481906523803433"/>
    <n v="0"/>
    <x v="0"/>
    <x v="0"/>
    <m/>
    <m/>
    <m/>
    <m/>
    <m/>
    <m/>
    <n v="19.914879599999999"/>
    <m/>
    <m/>
    <m/>
    <m/>
    <m/>
    <m/>
    <m/>
    <m/>
    <m/>
    <m/>
    <m/>
    <s v="487203,07"/>
    <s v="6271948,82"/>
    <n v="19.914879599999999"/>
    <n v="0"/>
    <n v="0"/>
  </r>
  <r>
    <n v="858"/>
    <x v="614"/>
    <s v=""/>
    <x v="1473"/>
    <n v="2017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1179"/>
    <n v="49.431600000000003"/>
    <n v="49.431600000000003"/>
    <n v="0"/>
    <n v="0"/>
    <n v="1"/>
    <n v="0"/>
    <n v="0"/>
    <x v="0"/>
    <x v="0"/>
    <m/>
    <m/>
    <m/>
    <m/>
    <m/>
    <m/>
    <n v="49.594960800000003"/>
    <m/>
    <m/>
    <m/>
    <m/>
    <m/>
    <m/>
    <m/>
    <m/>
    <m/>
    <m/>
    <m/>
    <s v="487203,07"/>
    <s v="6271948,82"/>
    <n v="49.594960800000003"/>
    <n v="0"/>
    <n v="0"/>
  </r>
  <r>
    <n v="861"/>
    <x v="615"/>
    <s v=""/>
    <x v="1474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1180"/>
    <n v="0.1188"/>
    <n v="0.1188"/>
    <n v="0"/>
    <n v="0"/>
    <n v="1"/>
    <n v="0"/>
    <n v="0"/>
    <x v="0"/>
    <x v="0"/>
    <m/>
    <m/>
    <m/>
    <m/>
    <m/>
    <m/>
    <n v="0.1299276"/>
    <m/>
    <m/>
    <m/>
    <m/>
    <m/>
    <m/>
    <m/>
    <m/>
    <m/>
    <m/>
    <m/>
    <s v="483845"/>
    <s v="6295554"/>
    <n v="0.1299276"/>
    <n v="0"/>
    <n v="0"/>
  </r>
  <r>
    <n v="861"/>
    <x v="615"/>
    <s v=""/>
    <x v="1475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1181"/>
    <n v="0.26640000000000003"/>
    <n v="0.26640000000000003"/>
    <n v="0.1764"/>
    <n v="0.17280000000000001"/>
    <n v="0.27953431094792353"/>
    <n v="0.72046568905207642"/>
    <n v="0"/>
    <x v="0"/>
    <x v="0"/>
    <m/>
    <m/>
    <m/>
    <m/>
    <m/>
    <m/>
    <n v="0.47650680000000001"/>
    <m/>
    <m/>
    <m/>
    <m/>
    <m/>
    <m/>
    <m/>
    <m/>
    <m/>
    <m/>
    <m/>
    <s v="483845"/>
    <s v="6295554"/>
    <n v="0.47650680000000001"/>
    <n v="0"/>
    <n v="0"/>
  </r>
  <r>
    <n v="861"/>
    <x v="615"/>
    <s v=""/>
    <x v="1476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1182"/>
    <n v="11.293200000000001"/>
    <n v="11.293200000000001"/>
    <n v="0"/>
    <n v="0"/>
    <n v="1"/>
    <n v="0"/>
    <n v="0"/>
    <x v="0"/>
    <x v="0"/>
    <m/>
    <m/>
    <m/>
    <m/>
    <m/>
    <m/>
    <m/>
    <m/>
    <m/>
    <m/>
    <m/>
    <n v="9.5549999999999997"/>
    <n v="1.33"/>
    <m/>
    <m/>
    <m/>
    <m/>
    <m/>
    <s v="483845"/>
    <s v="6295554"/>
    <n v="0"/>
    <n v="10.885"/>
    <n v="0"/>
  </r>
  <r>
    <n v="861"/>
    <x v="616"/>
    <s v=""/>
    <x v="1477"/>
    <n v="2017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1183"/>
    <n v="1.8360000000000001"/>
    <n v="1.8360000000000001"/>
    <n v="0"/>
    <n v="0"/>
    <n v="1"/>
    <n v="0"/>
    <n v="0"/>
    <x v="0"/>
    <x v="0"/>
    <m/>
    <m/>
    <m/>
    <m/>
    <m/>
    <m/>
    <n v="1.9743767999999999"/>
    <m/>
    <m/>
    <m/>
    <m/>
    <m/>
    <m/>
    <m/>
    <m/>
    <m/>
    <m/>
    <m/>
    <s v="475790"/>
    <s v="6289095"/>
    <n v="1.9743767999999999"/>
    <n v="0"/>
    <n v="0"/>
  </r>
  <r>
    <n v="861"/>
    <x v="616"/>
    <s v=""/>
    <x v="1478"/>
    <n v="2017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1184"/>
    <n v="1.5731999999999999"/>
    <n v="1.5731999999999999"/>
    <n v="1.0584"/>
    <n v="1.044"/>
    <n v="0.28161389896698608"/>
    <n v="0.71838610103301392"/>
    <n v="0"/>
    <x v="0"/>
    <x v="0"/>
    <m/>
    <m/>
    <m/>
    <m/>
    <m/>
    <m/>
    <n v="2.7931859999999999"/>
    <m/>
    <m/>
    <m/>
    <m/>
    <m/>
    <m/>
    <m/>
    <m/>
    <m/>
    <m/>
    <m/>
    <s v="475790"/>
    <s v="6289095"/>
    <n v="2.7931859999999999"/>
    <n v="0"/>
    <n v="0"/>
  </r>
  <r>
    <n v="861"/>
    <x v="617"/>
    <s v=""/>
    <x v="1479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1185"/>
    <n v="0.34920000000000001"/>
    <n v="0.34920000000000001"/>
    <n v="0.23760000000000001"/>
    <n v="0.23400000000000001"/>
    <n v="0.27980015922648238"/>
    <n v="0.72019984077351762"/>
    <n v="0"/>
    <x v="0"/>
    <x v="0"/>
    <m/>
    <m/>
    <m/>
    <m/>
    <m/>
    <m/>
    <n v="0.62401680000000004"/>
    <m/>
    <m/>
    <m/>
    <m/>
    <m/>
    <m/>
    <m/>
    <m/>
    <m/>
    <m/>
    <m/>
    <s v="485271,85"/>
    <s v="6286241,22"/>
    <n v="0.62401680000000004"/>
    <n v="0"/>
    <n v="0"/>
  </r>
  <r>
    <n v="861"/>
    <x v="617"/>
    <s v=""/>
    <x v="1480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1186"/>
    <n v="7.1999999999999995E-2"/>
    <n v="7.1999999999999995E-2"/>
    <n v="0"/>
    <n v="0"/>
    <n v="1"/>
    <n v="0"/>
    <n v="0"/>
    <x v="0"/>
    <x v="0"/>
    <m/>
    <m/>
    <m/>
    <m/>
    <m/>
    <m/>
    <n v="7.6467600000000011E-2"/>
    <m/>
    <m/>
    <m/>
    <m/>
    <m/>
    <m/>
    <m/>
    <m/>
    <m/>
    <m/>
    <m/>
    <s v="485271,85"/>
    <s v="6286241,22"/>
    <n v="7.6467600000000011E-2"/>
    <n v="0"/>
    <n v="0"/>
  </r>
  <r>
    <n v="861"/>
    <x v="617"/>
    <s v=""/>
    <x v="1481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1187"/>
    <n v="11.800800000000001"/>
    <n v="11.800800000000001"/>
    <n v="0"/>
    <n v="0"/>
    <n v="1"/>
    <n v="0"/>
    <n v="0"/>
    <x v="0"/>
    <x v="0"/>
    <m/>
    <m/>
    <m/>
    <m/>
    <m/>
    <m/>
    <m/>
    <m/>
    <m/>
    <m/>
    <m/>
    <n v="11.054399999999999"/>
    <m/>
    <m/>
    <m/>
    <m/>
    <m/>
    <m/>
    <s v="485271,85"/>
    <s v="6286241,22"/>
    <n v="0"/>
    <n v="11.054399999999999"/>
    <n v="0"/>
  </r>
  <r>
    <n v="861"/>
    <x v="618"/>
    <s v=""/>
    <x v="1482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1188"/>
    <n v="0.38159999999999999"/>
    <n v="0.38159999999999999"/>
    <n v="0.2772"/>
    <n v="0.27360000000000001"/>
    <n v="0.26126135008035017"/>
    <n v="0.73873864991964977"/>
    <n v="0"/>
    <x v="0"/>
    <x v="0"/>
    <m/>
    <m/>
    <m/>
    <m/>
    <m/>
    <m/>
    <n v="0.73030319999999993"/>
    <m/>
    <m/>
    <m/>
    <m/>
    <m/>
    <m/>
    <m/>
    <m/>
    <m/>
    <m/>
    <m/>
    <s v="481212,14"/>
    <s v="6283743,34"/>
    <n v="0.73030319999999993"/>
    <n v="0"/>
    <n v="0"/>
  </r>
  <r>
    <n v="861"/>
    <x v="618"/>
    <s v=""/>
    <x v="1483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1189"/>
    <n v="0.4824"/>
    <n v="0.4824"/>
    <n v="0"/>
    <n v="0"/>
    <n v="1"/>
    <n v="0"/>
    <n v="0"/>
    <x v="0"/>
    <x v="0"/>
    <m/>
    <m/>
    <m/>
    <m/>
    <m/>
    <m/>
    <n v="0.51832440000000002"/>
    <m/>
    <m/>
    <m/>
    <m/>
    <m/>
    <m/>
    <m/>
    <m/>
    <m/>
    <m/>
    <m/>
    <s v="481212,14"/>
    <s v="6283743,34"/>
    <n v="0.51832440000000002"/>
    <n v="0"/>
    <n v="0"/>
  </r>
  <r>
    <n v="861"/>
    <x v="618"/>
    <s v=""/>
    <x v="1484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1190"/>
    <n v="8.64"/>
    <n v="8.64"/>
    <n v="0"/>
    <n v="0"/>
    <n v="1"/>
    <n v="0"/>
    <n v="0"/>
    <x v="0"/>
    <x v="0"/>
    <m/>
    <m/>
    <m/>
    <m/>
    <m/>
    <m/>
    <m/>
    <m/>
    <m/>
    <n v="9.8454999999999995"/>
    <m/>
    <m/>
    <m/>
    <m/>
    <m/>
    <m/>
    <m/>
    <m/>
    <s v="481212,14"/>
    <s v="6283743,34"/>
    <n v="0"/>
    <n v="9.8454999999999995"/>
    <n v="0"/>
  </r>
  <r>
    <n v="861"/>
    <x v="619"/>
    <s v=""/>
    <x v="1485"/>
    <n v="2017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1191"/>
    <n v="7.5095999999999998"/>
    <n v="7.5095999999999998"/>
    <n v="0"/>
    <n v="0"/>
    <n v="1"/>
    <n v="0"/>
    <n v="0"/>
    <x v="0"/>
    <x v="0"/>
    <m/>
    <m/>
    <m/>
    <m/>
    <m/>
    <m/>
    <m/>
    <m/>
    <m/>
    <m/>
    <m/>
    <m/>
    <m/>
    <m/>
    <n v="7.5096000000000007"/>
    <m/>
    <m/>
    <m/>
    <s v="473334,15"/>
    <s v="6289936,78"/>
    <n v="0"/>
    <n v="7.5096000000000007"/>
    <n v="0"/>
  </r>
  <r>
    <n v="867"/>
    <x v="620"/>
    <s v=""/>
    <x v="1486"/>
    <n v="2017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7153"/>
    <s v="6253253"/>
    <n v="0"/>
    <n v="0"/>
    <n v="0"/>
  </r>
  <r>
    <n v="867"/>
    <x v="620"/>
    <s v=""/>
    <x v="1487"/>
    <n v="2017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1192"/>
    <n v="23.202000000000002"/>
    <n v="23.202000000000002"/>
    <n v="0"/>
    <n v="0"/>
    <n v="1"/>
    <n v="0"/>
    <n v="0"/>
    <x v="0"/>
    <x v="0"/>
    <m/>
    <m/>
    <m/>
    <m/>
    <m/>
    <m/>
    <m/>
    <m/>
    <m/>
    <m/>
    <m/>
    <n v="21.756"/>
    <m/>
    <m/>
    <m/>
    <m/>
    <m/>
    <m/>
    <s v="457153"/>
    <s v="6253253"/>
    <n v="0"/>
    <n v="21.756"/>
    <n v="0"/>
  </r>
  <r>
    <n v="868"/>
    <x v="621"/>
    <s v=""/>
    <x v="1488"/>
    <n v="2017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80"/>
    <n v="0.14399999999999999"/>
    <n v="0.14399999999999999"/>
    <n v="0"/>
    <n v="0"/>
    <n v="1"/>
    <n v="0"/>
    <n v="0"/>
    <x v="0"/>
    <x v="0"/>
    <m/>
    <m/>
    <m/>
    <n v="0.147067"/>
    <m/>
    <m/>
    <m/>
    <m/>
    <m/>
    <m/>
    <m/>
    <m/>
    <m/>
    <m/>
    <m/>
    <m/>
    <m/>
    <m/>
    <s v="446160,2"/>
    <s v="6247734,77"/>
    <n v="0.147067"/>
    <n v="0"/>
    <n v="0"/>
  </r>
  <r>
    <n v="868"/>
    <x v="621"/>
    <s v=""/>
    <x v="1489"/>
    <n v="2017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1193"/>
    <n v="22.608000000000001"/>
    <n v="22.608000000000001"/>
    <n v="0"/>
    <n v="0"/>
    <n v="1"/>
    <n v="0"/>
    <n v="0"/>
    <x v="0"/>
    <x v="0"/>
    <m/>
    <m/>
    <m/>
    <m/>
    <m/>
    <m/>
    <m/>
    <m/>
    <m/>
    <m/>
    <n v="22.61"/>
    <m/>
    <m/>
    <m/>
    <m/>
    <m/>
    <m/>
    <m/>
    <s v="446160,2"/>
    <s v="6247734,77"/>
    <n v="0"/>
    <n v="22.61"/>
    <n v="0"/>
  </r>
  <r>
    <n v="870"/>
    <x v="622"/>
    <s v=""/>
    <x v="1490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1194"/>
    <n v="10.724399999999999"/>
    <n v="10.724399999999999"/>
    <n v="0"/>
    <n v="0"/>
    <n v="1"/>
    <n v="0"/>
    <n v="0"/>
    <x v="0"/>
    <x v="0"/>
    <m/>
    <m/>
    <m/>
    <m/>
    <m/>
    <m/>
    <m/>
    <m/>
    <m/>
    <n v="10.7155"/>
    <m/>
    <m/>
    <m/>
    <m/>
    <m/>
    <m/>
    <m/>
    <m/>
    <s v="610383"/>
    <s v="6073707"/>
    <n v="0"/>
    <n v="10.7155"/>
    <n v="0"/>
  </r>
  <r>
    <n v="870"/>
    <x v="622"/>
    <s v=""/>
    <x v="1491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1195"/>
    <n v="86.353200000000001"/>
    <n v="86.353200000000001"/>
    <n v="0"/>
    <n v="0"/>
    <n v="1"/>
    <n v="0"/>
    <n v="0"/>
    <x v="0"/>
    <x v="0"/>
    <m/>
    <m/>
    <m/>
    <m/>
    <m/>
    <m/>
    <m/>
    <m/>
    <m/>
    <n v="94.467500000000001"/>
    <m/>
    <m/>
    <m/>
    <m/>
    <m/>
    <m/>
    <m/>
    <m/>
    <s v="610383"/>
    <s v="6073707"/>
    <n v="0"/>
    <n v="94.467500000000001"/>
    <n v="0"/>
  </r>
  <r>
    <n v="870"/>
    <x v="622"/>
    <s v=""/>
    <x v="1493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1196"/>
    <n v="18.446400000000001"/>
    <n v="18.446400000000001"/>
    <n v="0"/>
    <n v="0"/>
    <n v="1"/>
    <n v="0"/>
    <n v="0"/>
    <x v="0"/>
    <x v="0"/>
    <m/>
    <m/>
    <m/>
    <m/>
    <m/>
    <m/>
    <m/>
    <m/>
    <m/>
    <m/>
    <m/>
    <m/>
    <m/>
    <m/>
    <m/>
    <n v="18.446400000000001"/>
    <m/>
    <m/>
    <s v="610383"/>
    <s v="6073707"/>
    <n v="0"/>
    <n v="18.446400000000001"/>
    <n v="0"/>
  </r>
  <r>
    <n v="870"/>
    <x v="622"/>
    <s v=""/>
    <x v="1494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1197"/>
    <n v="1.3572"/>
    <n v="1.3572"/>
    <n v="0"/>
    <n v="0"/>
    <n v="1"/>
    <n v="0"/>
    <n v="0"/>
    <x v="0"/>
    <x v="0"/>
    <m/>
    <m/>
    <m/>
    <m/>
    <m/>
    <m/>
    <m/>
    <m/>
    <m/>
    <m/>
    <m/>
    <m/>
    <m/>
    <m/>
    <n v="1.3572"/>
    <m/>
    <m/>
    <m/>
    <s v="610383"/>
    <s v="6073707"/>
    <n v="0"/>
    <n v="1.3572"/>
    <n v="0"/>
  </r>
  <r>
    <n v="871"/>
    <x v="623"/>
    <s v=""/>
    <x v="1495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1198"/>
    <n v="22.103999999999999"/>
    <n v="21.6"/>
    <n v="0"/>
    <n v="0"/>
    <n v="1"/>
    <n v="0"/>
    <n v="0"/>
    <x v="0"/>
    <x v="0"/>
    <m/>
    <m/>
    <m/>
    <m/>
    <m/>
    <m/>
    <m/>
    <m/>
    <m/>
    <n v="23.76"/>
    <m/>
    <m/>
    <m/>
    <m/>
    <m/>
    <m/>
    <m/>
    <m/>
    <s v="621723"/>
    <s v="6110791"/>
    <n v="0"/>
    <n v="23.76"/>
    <n v="0"/>
  </r>
  <r>
    <n v="871"/>
    <x v="623"/>
    <s v=""/>
    <x v="1496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21723"/>
    <s v="6110791"/>
    <n v="0"/>
    <n v="0"/>
    <n v="0"/>
  </r>
  <r>
    <n v="871"/>
    <x v="623"/>
    <s v=""/>
    <x v="1497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1199"/>
    <n v="10.044"/>
    <n v="9.7200000000000006"/>
    <n v="0"/>
    <n v="0"/>
    <n v="1"/>
    <n v="0"/>
    <n v="0"/>
    <x v="0"/>
    <x v="0"/>
    <m/>
    <m/>
    <m/>
    <m/>
    <m/>
    <m/>
    <m/>
    <m/>
    <m/>
    <m/>
    <n v="10.8"/>
    <m/>
    <m/>
    <m/>
    <m/>
    <m/>
    <m/>
    <m/>
    <s v="621723"/>
    <s v="6110791"/>
    <n v="0"/>
    <n v="10.8"/>
    <n v="0"/>
  </r>
  <r>
    <n v="872"/>
    <x v="624"/>
    <s v=""/>
    <x v="1498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1200"/>
    <n v="7.6824000000000003"/>
    <n v="7.6824000000000003"/>
    <n v="0"/>
    <n v="0"/>
    <n v="1"/>
    <n v="0"/>
    <n v="0"/>
    <x v="0"/>
    <x v="0"/>
    <m/>
    <m/>
    <m/>
    <m/>
    <m/>
    <m/>
    <m/>
    <m/>
    <m/>
    <m/>
    <n v="6.7638100000000003"/>
    <m/>
    <m/>
    <m/>
    <m/>
    <m/>
    <m/>
    <m/>
    <s v="452235"/>
    <s v="6283325"/>
    <n v="0"/>
    <n v="6.7638100000000003"/>
    <n v="0"/>
  </r>
  <r>
    <n v="872"/>
    <x v="624"/>
    <s v=""/>
    <x v="1499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1201"/>
    <n v="90.446399999999997"/>
    <n v="90.446399999999997"/>
    <n v="0"/>
    <n v="0"/>
    <n v="1"/>
    <n v="0"/>
    <n v="0"/>
    <x v="0"/>
    <x v="0"/>
    <m/>
    <m/>
    <m/>
    <m/>
    <m/>
    <m/>
    <m/>
    <m/>
    <m/>
    <m/>
    <n v="78.76169999999999"/>
    <m/>
    <m/>
    <m/>
    <m/>
    <m/>
    <m/>
    <m/>
    <s v="452235"/>
    <s v="6283325"/>
    <n v="0"/>
    <n v="78.76169999999999"/>
    <n v="0"/>
  </r>
  <r>
    <n v="873"/>
    <x v="625"/>
    <s v=""/>
    <x v="1502"/>
    <n v="2017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1202"/>
    <n v="5.2560000000000003E-2"/>
    <n v="5.2560000000000003E-2"/>
    <n v="0"/>
    <n v="0"/>
    <n v="1"/>
    <n v="0"/>
    <n v="0"/>
    <x v="0"/>
    <x v="0"/>
    <m/>
    <m/>
    <m/>
    <n v="5.3804999999999999E-2"/>
    <m/>
    <m/>
    <m/>
    <m/>
    <m/>
    <m/>
    <m/>
    <m/>
    <m/>
    <m/>
    <m/>
    <m/>
    <m/>
    <m/>
    <s v="573042,99"/>
    <s v="6278919"/>
    <n v="5.3804999999999999E-2"/>
    <n v="0"/>
    <n v="0"/>
  </r>
  <r>
    <n v="873"/>
    <x v="625"/>
    <s v=""/>
    <x v="1503"/>
    <n v="2017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1203"/>
    <n v="32.194800000000001"/>
    <n v="31.7088"/>
    <n v="0"/>
    <n v="0"/>
    <n v="1"/>
    <n v="0"/>
    <n v="0"/>
    <x v="0"/>
    <x v="0"/>
    <m/>
    <m/>
    <m/>
    <m/>
    <m/>
    <m/>
    <m/>
    <m/>
    <m/>
    <n v="35.264000000000003"/>
    <m/>
    <m/>
    <m/>
    <m/>
    <m/>
    <m/>
    <m/>
    <m/>
    <s v="573042,99"/>
    <s v="6278919"/>
    <n v="0"/>
    <n v="35.264000000000003"/>
    <n v="0"/>
  </r>
  <r>
    <n v="874"/>
    <x v="626"/>
    <s v=""/>
    <x v="1504"/>
    <n v="2017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1204"/>
    <n v="15.5844"/>
    <n v="15.407999999999999"/>
    <n v="0"/>
    <n v="0"/>
    <n v="1"/>
    <n v="0"/>
    <n v="0"/>
    <x v="0"/>
    <x v="0"/>
    <m/>
    <m/>
    <m/>
    <m/>
    <m/>
    <m/>
    <n v="0.84720240000000002"/>
    <m/>
    <m/>
    <m/>
    <m/>
    <m/>
    <n v="16.572500000000002"/>
    <m/>
    <m/>
    <m/>
    <m/>
    <m/>
    <s v="536016"/>
    <s v="6324362"/>
    <n v="0.84720240000000002"/>
    <n v="16.572500000000002"/>
    <n v="0"/>
  </r>
  <r>
    <n v="874"/>
    <x v="626"/>
    <s v=""/>
    <x v="1505"/>
    <n v="2017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1205"/>
    <n v="3.5999999999999997E-2"/>
    <n v="3.5999999999999997E-2"/>
    <n v="3.2039999999999999E-2"/>
    <n v="3.2039999999999999E-2"/>
    <n v="0.22303506111160676"/>
    <n v="0.77696493888839324"/>
    <n v="0"/>
    <x v="0"/>
    <x v="0"/>
    <m/>
    <m/>
    <m/>
    <m/>
    <m/>
    <m/>
    <n v="8.0704800000000007E-2"/>
    <m/>
    <m/>
    <m/>
    <m/>
    <m/>
    <m/>
    <m/>
    <m/>
    <m/>
    <m/>
    <m/>
    <s v="536016"/>
    <s v="6324362"/>
    <n v="8.0704800000000007E-2"/>
    <n v="0"/>
    <n v="0"/>
  </r>
  <r>
    <n v="875"/>
    <x v="627"/>
    <s v=""/>
    <x v="1506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1206"/>
    <n v="17.349119999999999"/>
    <n v="17.349119999999999"/>
    <n v="0"/>
    <n v="0"/>
    <n v="1"/>
    <n v="0"/>
    <n v="0"/>
    <x v="0"/>
    <x v="0"/>
    <m/>
    <m/>
    <m/>
    <m/>
    <m/>
    <m/>
    <n v="17.045424000000001"/>
    <m/>
    <m/>
    <m/>
    <m/>
    <m/>
    <m/>
    <m/>
    <m/>
    <m/>
    <m/>
    <m/>
    <s v="496275"/>
    <s v="6243760"/>
    <n v="17.045424000000001"/>
    <n v="0"/>
    <n v="0"/>
  </r>
  <r>
    <n v="875"/>
    <x v="627"/>
    <s v=""/>
    <x v="1507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1207"/>
    <n v="0.34416000000000002"/>
    <n v="0.34416000000000002"/>
    <n v="0.24804000000000001"/>
    <n v="0.24804000000000001"/>
    <n v="0.26004335869390777"/>
    <n v="0.73995664130609229"/>
    <n v="0"/>
    <x v="0"/>
    <x v="0"/>
    <m/>
    <m/>
    <m/>
    <m/>
    <m/>
    <m/>
    <n v="0.66173579999999999"/>
    <m/>
    <m/>
    <m/>
    <m/>
    <m/>
    <m/>
    <m/>
    <m/>
    <m/>
    <m/>
    <m/>
    <s v="496275"/>
    <s v="6243760"/>
    <n v="0.66173579999999999"/>
    <n v="0"/>
    <n v="0"/>
  </r>
  <r>
    <n v="875"/>
    <x v="627"/>
    <s v=""/>
    <x v="1508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1207"/>
    <n v="0.34416000000000002"/>
    <n v="0.34416000000000002"/>
    <n v="0.24807599999999999"/>
    <n v="0.24807599999999999"/>
    <n v="0.26004335869390777"/>
    <n v="0.73995664130609229"/>
    <n v="0"/>
    <x v="0"/>
    <x v="0"/>
    <m/>
    <m/>
    <m/>
    <m/>
    <m/>
    <m/>
    <n v="0.66173579999999999"/>
    <m/>
    <m/>
    <m/>
    <m/>
    <m/>
    <m/>
    <m/>
    <m/>
    <m/>
    <m/>
    <m/>
    <s v="496275"/>
    <s v="6243760"/>
    <n v="0.66173579999999999"/>
    <n v="0"/>
    <n v="0"/>
  </r>
  <r>
    <n v="875"/>
    <x v="627"/>
    <s v=""/>
    <x v="1509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1208"/>
    <n v="4.9582800000000002"/>
    <n v="4.9582800000000002"/>
    <n v="0"/>
    <n v="0"/>
    <n v="1"/>
    <n v="0"/>
    <n v="0"/>
    <x v="0"/>
    <x v="0"/>
    <m/>
    <m/>
    <m/>
    <m/>
    <m/>
    <m/>
    <m/>
    <m/>
    <m/>
    <m/>
    <m/>
    <m/>
    <m/>
    <m/>
    <m/>
    <n v="4.9582799999999994"/>
    <m/>
    <m/>
    <s v="496275"/>
    <s v="6243760"/>
    <n v="0"/>
    <n v="4.9582799999999994"/>
    <n v="0"/>
  </r>
  <r>
    <n v="876"/>
    <x v="628"/>
    <s v=""/>
    <x v="1510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1209"/>
    <n v="18.994679999999999"/>
    <n v="18.994679999999999"/>
    <n v="0"/>
    <n v="0"/>
    <n v="1"/>
    <n v="0"/>
    <n v="0"/>
    <x v="0"/>
    <x v="0"/>
    <m/>
    <m/>
    <m/>
    <m/>
    <m/>
    <m/>
    <n v="18.649342799999999"/>
    <m/>
    <m/>
    <m/>
    <m/>
    <m/>
    <m/>
    <m/>
    <m/>
    <m/>
    <m/>
    <m/>
    <s v="499490"/>
    <s v="6249885"/>
    <n v="18.649342799999999"/>
    <n v="0"/>
    <n v="0"/>
  </r>
  <r>
    <n v="876"/>
    <x v="628"/>
    <s v=""/>
    <x v="1511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1210"/>
    <n v="0.42192000000000002"/>
    <n v="0.42192000000000002"/>
    <n v="0.25452000000000002"/>
    <n v="0.25452000000000002"/>
    <n v="0.30700318266951321"/>
    <n v="0.69299681733048679"/>
    <n v="0"/>
    <x v="0"/>
    <x v="0"/>
    <m/>
    <m/>
    <m/>
    <m/>
    <m/>
    <m/>
    <n v="0.68715899999999996"/>
    <m/>
    <m/>
    <m/>
    <m/>
    <m/>
    <m/>
    <m/>
    <m/>
    <m/>
    <m/>
    <m/>
    <s v="499490"/>
    <s v="6249885"/>
    <n v="0.68715899999999996"/>
    <n v="0"/>
    <n v="0"/>
  </r>
  <r>
    <n v="876"/>
    <x v="628"/>
    <s v=""/>
    <x v="1512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1210"/>
    <n v="0.42192000000000002"/>
    <n v="0.42192000000000002"/>
    <n v="0.25452000000000002"/>
    <n v="0.25452000000000002"/>
    <n v="0.30700318266951321"/>
    <n v="0.69299681733048679"/>
    <n v="0"/>
    <x v="0"/>
    <x v="0"/>
    <m/>
    <m/>
    <m/>
    <m/>
    <m/>
    <m/>
    <n v="0.68715899999999996"/>
    <m/>
    <m/>
    <m/>
    <m/>
    <m/>
    <m/>
    <m/>
    <m/>
    <m/>
    <m/>
    <m/>
    <s v="499490"/>
    <s v="6249885"/>
    <n v="0.68715899999999996"/>
    <n v="0"/>
    <n v="0"/>
  </r>
  <r>
    <n v="876"/>
    <x v="628"/>
    <s v=""/>
    <x v="1513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1211"/>
    <n v="5.0897880000000004"/>
    <n v="5.0897880000000004"/>
    <n v="0"/>
    <n v="0"/>
    <n v="1"/>
    <n v="0"/>
    <n v="0"/>
    <x v="0"/>
    <x v="0"/>
    <m/>
    <m/>
    <m/>
    <m/>
    <m/>
    <m/>
    <m/>
    <m/>
    <m/>
    <m/>
    <m/>
    <m/>
    <m/>
    <m/>
    <m/>
    <n v="5.0897879999999995"/>
    <m/>
    <m/>
    <s v="499490"/>
    <s v="6249885"/>
    <n v="0"/>
    <n v="5.0897879999999995"/>
    <n v="0"/>
  </r>
  <r>
    <n v="877"/>
    <x v="629"/>
    <s v=""/>
    <x v="1514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1212"/>
    <n v="0.25559999999999999"/>
    <n v="0.24840000000000001"/>
    <n v="0.1656"/>
    <n v="0.1656"/>
    <n v="0.25999135803373297"/>
    <n v="0.74000864196626703"/>
    <n v="0"/>
    <x v="0"/>
    <x v="0"/>
    <m/>
    <m/>
    <m/>
    <m/>
    <m/>
    <m/>
    <n v="0.49155480000000001"/>
    <m/>
    <m/>
    <m/>
    <m/>
    <m/>
    <m/>
    <m/>
    <m/>
    <m/>
    <m/>
    <m/>
    <s v="561455,99"/>
    <s v="6269090"/>
    <n v="0.49155480000000001"/>
    <n v="0"/>
    <n v="0"/>
  </r>
  <r>
    <n v="877"/>
    <x v="629"/>
    <s v=""/>
    <x v="1515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1213"/>
    <n v="1.9800000000000002E-2"/>
    <n v="1.908E-2"/>
    <n v="0"/>
    <n v="0"/>
    <n v="1"/>
    <n v="0"/>
    <n v="0"/>
    <x v="0"/>
    <x v="0"/>
    <m/>
    <m/>
    <m/>
    <m/>
    <m/>
    <m/>
    <n v="1.91664E-2"/>
    <m/>
    <m/>
    <m/>
    <m/>
    <m/>
    <m/>
    <m/>
    <m/>
    <m/>
    <m/>
    <m/>
    <s v="561455,99"/>
    <s v="6269090"/>
    <n v="1.91664E-2"/>
    <n v="0"/>
    <n v="0"/>
  </r>
  <r>
    <n v="877"/>
    <x v="629"/>
    <s v=""/>
    <x v="1516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1214"/>
    <n v="23.996880000000001"/>
    <n v="23.616"/>
    <n v="0"/>
    <n v="0"/>
    <n v="1"/>
    <n v="0"/>
    <n v="0"/>
    <x v="0"/>
    <x v="0"/>
    <m/>
    <m/>
    <m/>
    <m/>
    <m/>
    <m/>
    <m/>
    <m/>
    <m/>
    <n v="25.780999999999999"/>
    <m/>
    <m/>
    <m/>
    <m/>
    <m/>
    <m/>
    <m/>
    <m/>
    <s v="561455,99"/>
    <s v="6269090"/>
    <n v="0"/>
    <n v="25.780999999999999"/>
    <n v="0"/>
  </r>
  <r>
    <n v="878"/>
    <x v="630"/>
    <s v=""/>
    <x v="1517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1215"/>
    <n v="5.1479999999999998E-2"/>
    <n v="5.1479999999999998E-2"/>
    <n v="4.6800000000000001E-2"/>
    <n v="4.6800000000000001E-2"/>
    <n v="0.23214285714285712"/>
    <n v="0.7678571428571429"/>
    <n v="0"/>
    <x v="0"/>
    <x v="0"/>
    <m/>
    <m/>
    <m/>
    <m/>
    <m/>
    <m/>
    <n v="0.11087999999999999"/>
    <m/>
    <m/>
    <m/>
    <m/>
    <m/>
    <m/>
    <m/>
    <m/>
    <m/>
    <m/>
    <m/>
    <s v="560013,21"/>
    <s v="6292020,61"/>
    <n v="0.11087999999999999"/>
    <n v="0"/>
    <n v="0"/>
  </r>
  <r>
    <n v="878"/>
    <x v="630"/>
    <s v=""/>
    <x v="1518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1216"/>
    <n v="7.2720000000000007E-2"/>
    <n v="7.2720000000000007E-2"/>
    <n v="0"/>
    <n v="0"/>
    <n v="1"/>
    <n v="0"/>
    <n v="0"/>
    <x v="0"/>
    <x v="0"/>
    <m/>
    <m/>
    <m/>
    <m/>
    <m/>
    <m/>
    <n v="8.1180000000000002E-2"/>
    <m/>
    <m/>
    <m/>
    <m/>
    <m/>
    <m/>
    <m/>
    <m/>
    <m/>
    <m/>
    <m/>
    <s v="560013,21"/>
    <s v="6292020,61"/>
    <n v="8.1180000000000002E-2"/>
    <n v="0"/>
    <n v="0"/>
  </r>
  <r>
    <n v="878"/>
    <x v="630"/>
    <s v=""/>
    <x v="1519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1217"/>
    <n v="16.859159999999999"/>
    <n v="16.859159999999999"/>
    <n v="0"/>
    <n v="0"/>
    <n v="1"/>
    <n v="0"/>
    <n v="0"/>
    <x v="0"/>
    <x v="0"/>
    <m/>
    <m/>
    <m/>
    <m/>
    <m/>
    <m/>
    <m/>
    <m/>
    <m/>
    <m/>
    <m/>
    <m/>
    <n v="17.535"/>
    <m/>
    <m/>
    <m/>
    <m/>
    <m/>
    <s v="560013,21"/>
    <s v="6292020,61"/>
    <n v="0"/>
    <n v="17.535"/>
    <n v="0"/>
  </r>
  <r>
    <n v="879"/>
    <x v="631"/>
    <s v=""/>
    <x v="1520"/>
    <n v="2017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927,65"/>
    <s v="6287785,68"/>
    <n v="0"/>
    <n v="0"/>
    <n v="0"/>
  </r>
  <r>
    <n v="879"/>
    <x v="631"/>
    <s v=""/>
    <x v="1521"/>
    <n v="2017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1218"/>
    <n v="10.1412"/>
    <n v="10.1412"/>
    <n v="0"/>
    <n v="0"/>
    <n v="1"/>
    <n v="0"/>
    <n v="0"/>
    <x v="0"/>
    <x v="0"/>
    <m/>
    <m/>
    <m/>
    <m/>
    <m/>
    <m/>
    <n v="9.7634195999999989"/>
    <m/>
    <m/>
    <m/>
    <m/>
    <m/>
    <m/>
    <m/>
    <m/>
    <m/>
    <m/>
    <m/>
    <s v="556927,65"/>
    <s v="6287785,68"/>
    <n v="9.7634195999999989"/>
    <n v="0"/>
    <n v="0"/>
  </r>
  <r>
    <n v="880"/>
    <x v="632"/>
    <s v=""/>
    <x v="1522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1219"/>
    <n v="0.40679999999999999"/>
    <n v="0.40679999999999999"/>
    <n v="0.26891999999999999"/>
    <n v="0.26891999999999999"/>
    <n v="0.28110571565037418"/>
    <n v="0.71889428434962577"/>
    <n v="0"/>
    <x v="0"/>
    <x v="0"/>
    <m/>
    <m/>
    <m/>
    <m/>
    <m/>
    <m/>
    <n v="0.72357119999999997"/>
    <m/>
    <m/>
    <m/>
    <m/>
    <m/>
    <m/>
    <m/>
    <m/>
    <m/>
    <m/>
    <m/>
    <s v="560046"/>
    <s v="6284055"/>
    <n v="0.72357119999999997"/>
    <n v="0"/>
    <n v="0"/>
  </r>
  <r>
    <n v="880"/>
    <x v="632"/>
    <s v=""/>
    <x v="1523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1220"/>
    <n v="1.0511999999999999"/>
    <n v="1.0511999999999999"/>
    <n v="0"/>
    <n v="0"/>
    <n v="1"/>
    <n v="0"/>
    <n v="0"/>
    <x v="0"/>
    <x v="0"/>
    <m/>
    <m/>
    <m/>
    <m/>
    <m/>
    <m/>
    <n v="1.1559636"/>
    <m/>
    <m/>
    <m/>
    <m/>
    <m/>
    <m/>
    <m/>
    <m/>
    <m/>
    <m/>
    <m/>
    <s v="560046"/>
    <s v="6284055"/>
    <n v="1.1559636"/>
    <n v="0"/>
    <n v="0"/>
  </r>
  <r>
    <n v="880"/>
    <x v="632"/>
    <s v=""/>
    <x v="1524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1221"/>
    <n v="13.521599999999999"/>
    <n v="13.521599999999999"/>
    <n v="0"/>
    <n v="0"/>
    <n v="1"/>
    <n v="0"/>
    <n v="0"/>
    <x v="0"/>
    <x v="0"/>
    <m/>
    <m/>
    <m/>
    <m/>
    <m/>
    <m/>
    <m/>
    <m/>
    <m/>
    <m/>
    <m/>
    <m/>
    <n v="14.612500000000001"/>
    <m/>
    <m/>
    <m/>
    <m/>
    <m/>
    <s v="560046"/>
    <s v="6284055"/>
    <n v="0"/>
    <n v="14.612500000000001"/>
    <n v="0"/>
  </r>
  <r>
    <n v="883"/>
    <x v="633"/>
    <s v=""/>
    <x v="1525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1222"/>
    <n v="0.41039999999999999"/>
    <n v="0.4032"/>
    <n v="0.29880000000000001"/>
    <n v="0.29880000000000001"/>
    <n v="0.26494622056540451"/>
    <n v="0.73505377943459549"/>
    <n v="0"/>
    <x v="0"/>
    <x v="0"/>
    <m/>
    <m/>
    <m/>
    <m/>
    <m/>
    <m/>
    <n v="0.77449679999999999"/>
    <m/>
    <m/>
    <m/>
    <m/>
    <m/>
    <m/>
    <m/>
    <m/>
    <m/>
    <m/>
    <m/>
    <s v="548998,79"/>
    <s v="6349422,6"/>
    <n v="0.77449679999999999"/>
    <n v="0"/>
    <n v="0"/>
  </r>
  <r>
    <n v="883"/>
    <x v="633"/>
    <s v=""/>
    <x v="1526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1223"/>
    <n v="0.3024"/>
    <n v="0.29880000000000001"/>
    <n v="0"/>
    <n v="0"/>
    <n v="1"/>
    <n v="0"/>
    <n v="0"/>
    <x v="0"/>
    <x v="0"/>
    <m/>
    <m/>
    <m/>
    <m/>
    <m/>
    <m/>
    <n v="0.32163120000000001"/>
    <m/>
    <m/>
    <m/>
    <m/>
    <m/>
    <m/>
    <m/>
    <m/>
    <m/>
    <m/>
    <m/>
    <s v="548998,79"/>
    <s v="6349422,6"/>
    <n v="0.32163120000000001"/>
    <n v="0"/>
    <n v="0"/>
  </r>
  <r>
    <n v="883"/>
    <x v="633"/>
    <s v=""/>
    <x v="1527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1224"/>
    <n v="16.095600000000001"/>
    <n v="15.804"/>
    <n v="0"/>
    <n v="0"/>
    <n v="1"/>
    <n v="0"/>
    <n v="0"/>
    <x v="0"/>
    <x v="0"/>
    <m/>
    <m/>
    <m/>
    <m/>
    <m/>
    <m/>
    <m/>
    <m/>
    <m/>
    <m/>
    <m/>
    <m/>
    <n v="17.324999999999999"/>
    <m/>
    <m/>
    <m/>
    <m/>
    <m/>
    <s v="548998,79"/>
    <s v="6349422,6"/>
    <n v="0"/>
    <n v="17.324999999999999"/>
    <n v="0"/>
  </r>
  <r>
    <n v="886"/>
    <x v="634"/>
    <s v=""/>
    <x v="1528"/>
    <n v="2017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1225"/>
    <n v="14.1912"/>
    <n v="14.1912"/>
    <n v="0"/>
    <n v="0"/>
    <n v="1"/>
    <n v="0"/>
    <n v="0"/>
    <x v="0"/>
    <x v="0"/>
    <m/>
    <m/>
    <m/>
    <m/>
    <m/>
    <m/>
    <n v="14.8911444"/>
    <m/>
    <m/>
    <m/>
    <m/>
    <m/>
    <m/>
    <m/>
    <m/>
    <m/>
    <m/>
    <m/>
    <s v="545723,73"/>
    <s v="6290699,57"/>
    <n v="14.8911444"/>
    <n v="0"/>
    <n v="0"/>
  </r>
  <r>
    <n v="886"/>
    <x v="634"/>
    <s v=""/>
    <x v="1529"/>
    <n v="2017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1226"/>
    <n v="1.1412"/>
    <n v="1.1375999999999999"/>
    <n v="0.81720000000000004"/>
    <n v="0.81720000000000004"/>
    <n v="0.26409624100239937"/>
    <n v="0.73590375899760063"/>
    <n v="0"/>
    <x v="0"/>
    <x v="0"/>
    <m/>
    <m/>
    <m/>
    <m/>
    <m/>
    <m/>
    <n v="2.1605759999999998"/>
    <m/>
    <m/>
    <m/>
    <m/>
    <m/>
    <m/>
    <m/>
    <m/>
    <m/>
    <m/>
    <m/>
    <s v="545723,73"/>
    <s v="6290699,57"/>
    <n v="2.1605759999999998"/>
    <n v="0"/>
    <n v="0"/>
  </r>
  <r>
    <n v="888"/>
    <x v="635"/>
    <s v=""/>
    <x v="1530"/>
    <n v="2017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1227"/>
    <n v="0.14471999999999999"/>
    <n v="0.14471999999999999"/>
    <n v="0.16200000000000001"/>
    <n v="0.16200000000000001"/>
    <n v="0.16576909437292273"/>
    <n v="0.83423090562707725"/>
    <n v="0"/>
    <x v="0"/>
    <x v="0"/>
    <m/>
    <m/>
    <m/>
    <m/>
    <m/>
    <m/>
    <n v="0.43651080000000003"/>
    <m/>
    <m/>
    <m/>
    <m/>
    <m/>
    <m/>
    <m/>
    <m/>
    <m/>
    <m/>
    <m/>
    <s v="538292,97"/>
    <s v="6192130,41"/>
    <n v="0.43651080000000003"/>
    <n v="0"/>
    <n v="0"/>
  </r>
  <r>
    <n v="888"/>
    <x v="636"/>
    <s v=""/>
    <x v="1531"/>
    <n v="2017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1228"/>
    <n v="2.4"/>
    <n v="2.4"/>
    <n v="0"/>
    <n v="0"/>
    <n v="1"/>
    <n v="0"/>
    <n v="0"/>
    <x v="0"/>
    <x v="0"/>
    <m/>
    <m/>
    <m/>
    <m/>
    <m/>
    <m/>
    <n v="2.4978492000000001"/>
    <m/>
    <m/>
    <m/>
    <m/>
    <m/>
    <m/>
    <m/>
    <m/>
    <m/>
    <m/>
    <m/>
    <s v="538292,97"/>
    <s v="6192130,41"/>
    <n v="2.4978492000000001"/>
    <n v="0"/>
    <n v="0"/>
  </r>
  <r>
    <n v="892"/>
    <x v="637"/>
    <s v=""/>
    <x v="1532"/>
    <n v="2017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7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1229"/>
    <n v="29.052"/>
    <n v="28.616"/>
    <n v="0"/>
    <n v="0"/>
    <n v="1"/>
    <n v="0"/>
    <n v="0"/>
    <x v="0"/>
    <x v="0"/>
    <m/>
    <m/>
    <m/>
    <m/>
    <m/>
    <m/>
    <m/>
    <m/>
    <m/>
    <n v="30.905999999999999"/>
    <m/>
    <m/>
    <n v="0"/>
    <m/>
    <m/>
    <m/>
    <m/>
    <m/>
    <s v="676249"/>
    <s v="6061809"/>
    <n v="0"/>
    <n v="30.905999999999999"/>
    <n v="0"/>
  </r>
  <r>
    <n v="893"/>
    <x v="638"/>
    <s v=""/>
    <x v="1534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1230"/>
    <n v="14.713200000000001"/>
    <n v="14.417999999999999"/>
    <n v="0"/>
    <n v="0"/>
    <n v="1"/>
    <n v="0"/>
    <n v="0"/>
    <x v="0"/>
    <x v="0"/>
    <m/>
    <m/>
    <m/>
    <m/>
    <m/>
    <m/>
    <m/>
    <m/>
    <m/>
    <n v="14.749000000000001"/>
    <m/>
    <n v="0"/>
    <m/>
    <m/>
    <m/>
    <m/>
    <m/>
    <m/>
    <s v="681831,38"/>
    <s v="6071525,91"/>
    <n v="0"/>
    <n v="14.749000000000001"/>
    <n v="0"/>
  </r>
  <r>
    <n v="893"/>
    <x v="638"/>
    <s v=""/>
    <x v="1535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1231"/>
    <n v="0.12564"/>
    <n v="0.12239999999999999"/>
    <n v="0"/>
    <n v="0"/>
    <n v="1"/>
    <n v="0"/>
    <n v="0"/>
    <x v="0"/>
    <x v="0"/>
    <m/>
    <n v="0.12559999999999999"/>
    <m/>
    <m/>
    <m/>
    <m/>
    <m/>
    <m/>
    <m/>
    <m/>
    <m/>
    <m/>
    <m/>
    <m/>
    <m/>
    <m/>
    <m/>
    <m/>
    <s v="681831,38"/>
    <s v="6071525,91"/>
    <n v="0.12559999999999999"/>
    <n v="0"/>
    <n v="0"/>
  </r>
  <r>
    <n v="893"/>
    <x v="638"/>
    <s v=""/>
    <x v="1536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1232"/>
    <n v="132.2064"/>
    <n v="129.56039999999999"/>
    <n v="0"/>
    <n v="0"/>
    <n v="1"/>
    <n v="0"/>
    <n v="0"/>
    <x v="0"/>
    <x v="0"/>
    <m/>
    <m/>
    <m/>
    <m/>
    <m/>
    <m/>
    <m/>
    <m/>
    <m/>
    <n v="132.20352"/>
    <m/>
    <m/>
    <m/>
    <m/>
    <m/>
    <m/>
    <m/>
    <m/>
    <s v="681831,38"/>
    <s v="6071525,91"/>
    <n v="0"/>
    <n v="132.20352"/>
    <n v="0"/>
  </r>
  <r>
    <n v="893"/>
    <x v="638"/>
    <s v=""/>
    <x v="1537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1233"/>
    <n v="28.090800000000002"/>
    <n v="27.2484"/>
    <n v="0"/>
    <n v="0"/>
    <n v="1"/>
    <n v="0"/>
    <n v="0"/>
    <x v="0"/>
    <x v="0"/>
    <m/>
    <m/>
    <m/>
    <m/>
    <m/>
    <m/>
    <m/>
    <m/>
    <m/>
    <m/>
    <m/>
    <m/>
    <m/>
    <m/>
    <m/>
    <n v="28.090799999999998"/>
    <m/>
    <m/>
    <s v="681831,38"/>
    <s v="6071525,91"/>
    <n v="0"/>
    <n v="28.090799999999998"/>
    <n v="0"/>
  </r>
  <r>
    <n v="894"/>
    <x v="639"/>
    <s v=""/>
    <x v="1538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1234"/>
    <n v="102.2544"/>
    <n v="102.2544"/>
    <n v="0"/>
    <n v="0"/>
    <n v="1"/>
    <n v="0"/>
    <n v="0"/>
    <x v="0"/>
    <x v="0"/>
    <m/>
    <m/>
    <m/>
    <m/>
    <m/>
    <m/>
    <m/>
    <m/>
    <m/>
    <n v="51.866500000000002"/>
    <m/>
    <n v="50.532499999999999"/>
    <n v="0"/>
    <m/>
    <m/>
    <m/>
    <m/>
    <m/>
    <s v="688589"/>
    <s v="6067517"/>
    <n v="0"/>
    <n v="102.399"/>
    <n v="0"/>
  </r>
  <r>
    <n v="894"/>
    <x v="639"/>
    <s v=""/>
    <x v="1539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8589"/>
    <s v="6067517"/>
    <n v="0"/>
    <n v="0"/>
    <n v="0"/>
  </r>
  <r>
    <n v="894"/>
    <x v="639"/>
    <s v=""/>
    <x v="1540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1235"/>
    <n v="19.097999999999999"/>
    <n v="19.097999999999999"/>
    <n v="0"/>
    <n v="0"/>
    <n v="1"/>
    <n v="0"/>
    <n v="0"/>
    <x v="0"/>
    <x v="0"/>
    <m/>
    <m/>
    <m/>
    <m/>
    <m/>
    <m/>
    <m/>
    <m/>
    <m/>
    <m/>
    <m/>
    <m/>
    <m/>
    <m/>
    <m/>
    <n v="19.097999999999999"/>
    <m/>
    <m/>
    <s v="688589"/>
    <s v="6067517"/>
    <n v="0"/>
    <n v="19.097999999999999"/>
    <n v="0"/>
  </r>
  <r>
    <n v="895"/>
    <x v="640"/>
    <s v=""/>
    <x v="1541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1236"/>
    <n v="0.10692"/>
    <n v="0.10692"/>
    <n v="0"/>
    <n v="0"/>
    <n v="1"/>
    <n v="0"/>
    <n v="0"/>
    <x v="0"/>
    <x v="0"/>
    <m/>
    <m/>
    <m/>
    <m/>
    <m/>
    <m/>
    <n v="0.10414799999999999"/>
    <m/>
    <m/>
    <m/>
    <m/>
    <m/>
    <m/>
    <m/>
    <m/>
    <m/>
    <m/>
    <m/>
    <s v="571253"/>
    <s v="6383001"/>
    <n v="0.10414799999999999"/>
    <n v="0"/>
    <n v="0"/>
  </r>
  <r>
    <n v="895"/>
    <x v="640"/>
    <s v=""/>
    <x v="1542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1237"/>
    <n v="2.052E-2"/>
    <n v="2.052E-2"/>
    <n v="1.728E-2"/>
    <n v="1.728E-2"/>
    <n v="0.23299542184434271"/>
    <n v="0.76700457815565726"/>
    <n v="0"/>
    <x v="0"/>
    <x v="0"/>
    <m/>
    <m/>
    <m/>
    <m/>
    <m/>
    <m/>
    <n v="4.4035200000000004E-2"/>
    <m/>
    <m/>
    <m/>
    <m/>
    <m/>
    <m/>
    <m/>
    <m/>
    <m/>
    <m/>
    <m/>
    <s v="571253"/>
    <s v="6383001"/>
    <n v="4.4035200000000004E-2"/>
    <n v="0"/>
    <n v="0"/>
  </r>
  <r>
    <n v="895"/>
    <x v="640"/>
    <s v=""/>
    <x v="1543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1238"/>
    <n v="7.1532"/>
    <n v="7.1532"/>
    <n v="0"/>
    <n v="0"/>
    <n v="1"/>
    <n v="0"/>
    <n v="0"/>
    <x v="0"/>
    <x v="0"/>
    <m/>
    <m/>
    <m/>
    <m/>
    <m/>
    <m/>
    <m/>
    <m/>
    <m/>
    <m/>
    <m/>
    <m/>
    <m/>
    <m/>
    <m/>
    <n v="7.1532"/>
    <m/>
    <m/>
    <s v="571253"/>
    <s v="6383001"/>
    <n v="0"/>
    <n v="7.1532"/>
    <n v="0"/>
  </r>
  <r>
    <n v="895"/>
    <x v="640"/>
    <s v=""/>
    <x v="1544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1239"/>
    <n v="20.563199999999998"/>
    <n v="20.563199999999998"/>
    <n v="0"/>
    <n v="0"/>
    <n v="1"/>
    <n v="0"/>
    <n v="0"/>
    <x v="0"/>
    <x v="0"/>
    <m/>
    <m/>
    <m/>
    <m/>
    <m/>
    <m/>
    <m/>
    <m/>
    <m/>
    <m/>
    <m/>
    <m/>
    <n v="22.434999999999999"/>
    <m/>
    <m/>
    <m/>
    <m/>
    <m/>
    <s v="571253"/>
    <s v="6383001"/>
    <n v="0"/>
    <n v="22.434999999999999"/>
    <n v="0"/>
  </r>
  <r>
    <n v="907"/>
    <x v="641"/>
    <s v=""/>
    <x v="1545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1240"/>
    <n v="192.017"/>
    <n v="0"/>
    <n v="34.763759999999998"/>
    <n v="0"/>
    <n v="0"/>
    <n v="0.35196883462048367"/>
    <n v="0.64803116537951633"/>
    <x v="0"/>
    <x v="0"/>
    <m/>
    <n v="263.28575000000001"/>
    <m/>
    <m/>
    <m/>
    <m/>
    <m/>
    <m/>
    <m/>
    <m/>
    <m/>
    <m/>
    <m/>
    <m/>
    <m/>
    <m/>
    <m/>
    <m/>
    <s v="685078,46"/>
    <s v="6072134,08"/>
    <n v="263.28575000000001"/>
    <n v="0"/>
    <n v="0"/>
  </r>
  <r>
    <n v="907"/>
    <x v="641"/>
    <s v=""/>
    <x v="1546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1241"/>
    <n v="63.1"/>
    <n v="63.1"/>
    <n v="0"/>
    <n v="0"/>
    <n v="1"/>
    <n v="0"/>
    <n v="0"/>
    <x v="0"/>
    <x v="0"/>
    <m/>
    <m/>
    <m/>
    <m/>
    <m/>
    <m/>
    <m/>
    <m/>
    <m/>
    <m/>
    <m/>
    <m/>
    <m/>
    <m/>
    <n v="63.115199999999994"/>
    <m/>
    <m/>
    <m/>
    <s v="685078,46"/>
    <s v="6072134,08"/>
    <n v="0"/>
    <n v="63.115199999999994"/>
    <n v="0"/>
  </r>
  <r>
    <n v="907"/>
    <x v="641"/>
    <s v=""/>
    <x v="1547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4"/>
    <x v="15"/>
    <s v="pvp"/>
    <d v="1992-01-01T00:00:00"/>
    <m/>
    <n v="12.1"/>
    <n v="0"/>
    <n v="10.8"/>
    <x v="1242"/>
    <n v="87.614000000000004"/>
    <n v="0"/>
    <n v="0"/>
    <n v="0"/>
    <n v="0"/>
    <n v="0"/>
    <n v="1"/>
    <x v="0"/>
    <x v="0"/>
    <m/>
    <n v="88.737200000000001"/>
    <m/>
    <m/>
    <m/>
    <m/>
    <m/>
    <m/>
    <n v="9.2879060000000013"/>
    <m/>
    <m/>
    <m/>
    <m/>
    <m/>
    <m/>
    <m/>
    <m/>
    <m/>
    <s v="685078,46"/>
    <s v="6072134,08"/>
    <n v="88.737200000000001"/>
    <n v="9.2879060000000013"/>
    <n v="0"/>
  </r>
  <r>
    <n v="907"/>
    <x v="641"/>
    <s v=""/>
    <x v="1548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801"/>
    <x v="15"/>
    <s v="pvp"/>
    <d v="1980-01-01T00:00:00"/>
    <m/>
    <n v="7.34"/>
    <n v="0"/>
    <n v="4.5"/>
    <x v="1243"/>
    <n v="18.3"/>
    <n v="0"/>
    <n v="0"/>
    <n v="0"/>
    <n v="0"/>
    <n v="0"/>
    <n v="1"/>
    <x v="0"/>
    <x v="0"/>
    <m/>
    <n v="21.520075000000002"/>
    <m/>
    <m/>
    <m/>
    <m/>
    <m/>
    <m/>
    <m/>
    <m/>
    <m/>
    <m/>
    <m/>
    <m/>
    <m/>
    <m/>
    <m/>
    <m/>
    <s v="685078,46"/>
    <s v="6072134,08"/>
    <n v="21.520075000000002"/>
    <n v="0"/>
    <n v="0"/>
  </r>
  <r>
    <n v="907"/>
    <x v="641"/>
    <s v=""/>
    <x v="1549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6"/>
    <x v="15"/>
    <s v="pvp"/>
    <d v="1978-01-01T00:00:00"/>
    <m/>
    <n v="22.58"/>
    <n v="0"/>
    <n v="20"/>
    <x v="1244"/>
    <n v="103.29300000000001"/>
    <n v="0"/>
    <n v="0"/>
    <n v="0"/>
    <n v="0"/>
    <n v="0"/>
    <n v="1"/>
    <x v="0"/>
    <x v="0"/>
    <m/>
    <n v="125.71782499999999"/>
    <m/>
    <m/>
    <m/>
    <m/>
    <m/>
    <m/>
    <m/>
    <m/>
    <m/>
    <m/>
    <m/>
    <m/>
    <m/>
    <m/>
    <m/>
    <m/>
    <s v="685078,46"/>
    <s v="6072134,08"/>
    <n v="125.71782499999999"/>
    <n v="0"/>
    <n v="0"/>
  </r>
  <r>
    <n v="907"/>
    <x v="641"/>
    <s v=""/>
    <x v="1550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1245"/>
    <n v="240.68"/>
    <n v="0"/>
    <n v="42.233040000000003"/>
    <n v="0"/>
    <n v="0"/>
    <n v="0.34487294759702181"/>
    <n v="0.65512705240297819"/>
    <x v="0"/>
    <x v="0"/>
    <m/>
    <n v="319.83452500000004"/>
    <m/>
    <m/>
    <m/>
    <m/>
    <m/>
    <m/>
    <m/>
    <m/>
    <m/>
    <m/>
    <m/>
    <m/>
    <m/>
    <m/>
    <m/>
    <m/>
    <s v="685078,46"/>
    <s v="6072134,08"/>
    <n v="319.83452500000004"/>
    <n v="0"/>
    <n v="0"/>
  </r>
  <r>
    <n v="907"/>
    <x v="642"/>
    <s v=""/>
    <x v="1551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2"/>
    <x v="8"/>
    <s v="pev"/>
    <d v="1994-10-03T00:00:00"/>
    <m/>
    <n v="60"/>
    <n v="8"/>
    <n v="45"/>
    <x v="21"/>
    <n v="0"/>
    <n v="0"/>
    <n v="46.357199999999999"/>
    <n v="0"/>
    <n v="0"/>
    <n v="1"/>
    <n v="0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2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3"/>
    <x v="0"/>
    <s v="pvp"/>
    <d v="1976-01-01T00:00:00"/>
    <m/>
    <n v="3.8"/>
    <n v="0"/>
    <n v="3.1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3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4"/>
    <x v="8"/>
    <s v="pev"/>
    <d v="1966-12-13T00:00:00"/>
    <m/>
    <n v="33"/>
    <n v="3.6"/>
    <n v="26"/>
    <x v="21"/>
    <n v="0"/>
    <n v="0"/>
    <n v="0"/>
    <n v="0"/>
    <n v="0"/>
    <n v="0"/>
    <n v="1"/>
    <x v="1"/>
    <x v="0"/>
    <m/>
    <m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4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5"/>
    <x v="8"/>
    <s v="pev"/>
    <d v="1972-09-22T00:00:00"/>
    <m/>
    <n v="69.2"/>
    <n v="8"/>
    <n v="45"/>
    <x v="21"/>
    <n v="0"/>
    <n v="0"/>
    <n v="0"/>
    <n v="0"/>
    <n v="0"/>
    <n v="0"/>
    <n v="1"/>
    <x v="0"/>
    <x v="0"/>
    <m/>
    <n v="0"/>
    <m/>
    <m/>
    <m/>
    <m/>
    <m/>
    <m/>
    <m/>
    <m/>
    <m/>
    <m/>
    <m/>
    <m/>
    <m/>
    <m/>
    <m/>
    <m/>
    <s v="637927,96"/>
    <s v="6078088,01"/>
    <n v="0"/>
    <n v="0"/>
    <n v="0"/>
  </r>
  <r>
    <n v="909"/>
    <x v="643"/>
    <s v=""/>
    <x v="1555"/>
    <n v="2017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09"/>
    <x v="643"/>
    <s v=""/>
    <x v="1556"/>
    <n v="2017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1246"/>
    <n v="209.5490772"/>
    <n v="0"/>
    <n v="114.473448"/>
    <n v="5.976"/>
    <n v="0"/>
    <n v="0.76398423584807429"/>
    <n v="0.23601576415192571"/>
    <x v="0"/>
    <x v="0"/>
    <m/>
    <m/>
    <m/>
    <m/>
    <m/>
    <m/>
    <n v="443.93025599999999"/>
    <m/>
    <m/>
    <m/>
    <m/>
    <m/>
    <m/>
    <m/>
    <m/>
    <m/>
    <m/>
    <m/>
    <s v="490530"/>
    <s v="6086648"/>
    <n v="443.93025599999999"/>
    <n v="0"/>
    <n v="0"/>
  </r>
  <r>
    <n v="922"/>
    <x v="644"/>
    <s v=""/>
    <x v="1557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08"/>
    <x v="8"/>
    <s v="pev"/>
    <d v="1968-01-01T00:00:00"/>
    <m/>
    <n v="30"/>
    <n v="1.29"/>
    <n v="25.5"/>
    <x v="1247"/>
    <n v="213.66132999999999"/>
    <n v="0"/>
    <n v="10.3104"/>
    <n v="0"/>
    <n v="0"/>
    <n v="0.12646011715893368"/>
    <n v="0.87353988284106632"/>
    <x v="0"/>
    <x v="0"/>
    <m/>
    <n v="199.31699700000001"/>
    <m/>
    <n v="0"/>
    <m/>
    <m/>
    <m/>
    <n v="0"/>
    <m/>
    <m/>
    <m/>
    <n v="0"/>
    <m/>
    <n v="49.540485000000004"/>
    <m/>
    <m/>
    <m/>
    <m/>
    <s v="575304,88"/>
    <s v="6223014"/>
    <n v="199.31699700000001"/>
    <n v="49.540485000000004"/>
    <n v="0"/>
  </r>
  <r>
    <n v="922"/>
    <x v="644"/>
    <s v=""/>
    <x v="1558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09"/>
    <x v="8"/>
    <s v="pev"/>
    <d v="1971-01-01T00:00:00"/>
    <m/>
    <n v="30"/>
    <n v="1.29"/>
    <n v="25.5"/>
    <x v="1247"/>
    <n v="213.66130000000001"/>
    <n v="0"/>
    <n v="10.3104"/>
    <n v="0"/>
    <n v="0"/>
    <n v="0.1264601326696444"/>
    <n v="0.8735398673303556"/>
    <x v="0"/>
    <x v="0"/>
    <m/>
    <n v="199.31699700000001"/>
    <m/>
    <m/>
    <m/>
    <m/>
    <m/>
    <m/>
    <m/>
    <m/>
    <m/>
    <m/>
    <m/>
    <n v="49.540485000000004"/>
    <m/>
    <m/>
    <m/>
    <m/>
    <s v="575304,88"/>
    <s v="6223014"/>
    <n v="199.31699700000001"/>
    <n v="49.540485000000004"/>
    <n v="0"/>
  </r>
  <r>
    <n v="922"/>
    <x v="644"/>
    <s v=""/>
    <x v="1559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10"/>
    <x v="8"/>
    <s v="pev"/>
    <d v="1996-01-01T00:00:00"/>
    <m/>
    <n v="30"/>
    <n v="1.3"/>
    <n v="25.5"/>
    <x v="1248"/>
    <n v="189.3511"/>
    <n v="0"/>
    <n v="0"/>
    <n v="0"/>
    <n v="0"/>
    <n v="0"/>
    <n v="1"/>
    <x v="0"/>
    <x v="0"/>
    <m/>
    <n v="199.31699700000001"/>
    <m/>
    <m/>
    <m/>
    <m/>
    <m/>
    <m/>
    <m/>
    <m/>
    <m/>
    <m/>
    <m/>
    <m/>
    <m/>
    <m/>
    <m/>
    <m/>
    <s v="575304,88"/>
    <s v="6223014"/>
    <n v="199.31699700000001"/>
    <n v="0"/>
    <n v="0"/>
  </r>
  <r>
    <n v="922"/>
    <x v="644"/>
    <s v=""/>
    <x v="1560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11"/>
    <x v="8"/>
    <s v="pev"/>
    <d v="1967-01-01T00:00:00"/>
    <d v="2017-02-01T00:00:00"/>
    <n v="10"/>
    <n v="0.4"/>
    <n v="8.5"/>
    <x v="1249"/>
    <n v="63.117049999999999"/>
    <n v="0"/>
    <n v="0"/>
    <n v="0"/>
    <n v="0"/>
    <n v="0"/>
    <n v="1"/>
    <x v="0"/>
    <x v="0"/>
    <m/>
    <n v="66.438998999999995"/>
    <m/>
    <m/>
    <m/>
    <m/>
    <m/>
    <m/>
    <m/>
    <m/>
    <m/>
    <m/>
    <m/>
    <m/>
    <m/>
    <m/>
    <m/>
    <m/>
    <s v="575304,88"/>
    <s v="6223014"/>
    <n v="66.438998999999995"/>
    <n v="0"/>
    <n v="0"/>
  </r>
  <r>
    <n v="928"/>
    <x v="645"/>
    <s v=""/>
    <x v="1561"/>
    <n v="2017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1250"/>
    <n v="924.005"/>
    <n v="0"/>
    <n v="144.27467999999999"/>
    <n v="0"/>
    <n v="0"/>
    <n v="0.31899673963346187"/>
    <n v="0.68100326036653813"/>
    <x v="0"/>
    <x v="0"/>
    <m/>
    <m/>
    <m/>
    <n v="5.0576700000000002E-2"/>
    <m/>
    <m/>
    <n v="1148.686506"/>
    <m/>
    <m/>
    <m/>
    <m/>
    <m/>
    <m/>
    <m/>
    <m/>
    <m/>
    <m/>
    <m/>
    <s v="698444,55"/>
    <s v="6155965,47"/>
    <n v="1148.7370827"/>
    <n v="0"/>
    <n v="0"/>
  </r>
  <r>
    <n v="947"/>
    <x v="646"/>
    <s v=""/>
    <x v="1562"/>
    <n v="2017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1251"/>
    <n v="0"/>
    <n v="0"/>
    <n v="0"/>
    <n v="0"/>
    <n v="1"/>
    <n v="0"/>
    <n v="0"/>
    <x v="0"/>
    <x v="0"/>
    <m/>
    <m/>
    <m/>
    <m/>
    <m/>
    <m/>
    <n v="2.3760000000000001E-3"/>
    <m/>
    <m/>
    <m/>
    <m/>
    <m/>
    <m/>
    <m/>
    <m/>
    <m/>
    <m/>
    <m/>
    <s v="583761,93"/>
    <s v="6344628,79"/>
    <n v="2.3760000000000001E-3"/>
    <n v="0"/>
    <n v="0"/>
  </r>
  <r>
    <n v="947"/>
    <x v="646"/>
    <s v=""/>
    <x v="1563"/>
    <n v="2017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1252"/>
    <n v="6.5339999999999998"/>
    <n v="6.5339999999999998"/>
    <n v="0"/>
    <n v="0"/>
    <n v="1"/>
    <n v="0"/>
    <n v="0"/>
    <x v="0"/>
    <x v="0"/>
    <m/>
    <m/>
    <m/>
    <m/>
    <m/>
    <m/>
    <n v="7.3761336000000002"/>
    <m/>
    <m/>
    <m/>
    <m/>
    <m/>
    <m/>
    <m/>
    <m/>
    <m/>
    <m/>
    <m/>
    <s v="583761,93"/>
    <s v="6344628,79"/>
    <n v="7.3761336000000002"/>
    <n v="0"/>
    <n v="0"/>
  </r>
  <r>
    <n v="952"/>
    <x v="647"/>
    <s v=""/>
    <x v="1564"/>
    <n v="2017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1253"/>
    <n v="0"/>
    <n v="0"/>
    <n v="0.80603999999999998"/>
    <n v="0.80603999999999998"/>
    <n v="0"/>
    <n v="1"/>
    <n v="0"/>
    <x v="0"/>
    <x v="0"/>
    <m/>
    <m/>
    <m/>
    <m/>
    <m/>
    <m/>
    <m/>
    <m/>
    <m/>
    <m/>
    <m/>
    <m/>
    <m/>
    <m/>
    <m/>
    <m/>
    <n v="0.80603999999999998"/>
    <m/>
    <s v="546901"/>
    <s v="6216727"/>
    <n v="0"/>
    <n v="0"/>
    <n v="0"/>
  </r>
  <r>
    <n v="952"/>
    <x v="647"/>
    <s v=""/>
    <x v="1565"/>
    <n v="2017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1253"/>
    <n v="0"/>
    <n v="0"/>
    <n v="0.80603999999999998"/>
    <n v="0.80603999999999998"/>
    <n v="0"/>
    <n v="1"/>
    <n v="0"/>
    <x v="0"/>
    <x v="0"/>
    <m/>
    <m/>
    <m/>
    <m/>
    <m/>
    <m/>
    <m/>
    <m/>
    <m/>
    <m/>
    <m/>
    <m/>
    <m/>
    <m/>
    <m/>
    <m/>
    <n v="0.80603999999999998"/>
    <m/>
    <s v="546901"/>
    <s v="6216727"/>
    <n v="0"/>
    <n v="0"/>
    <n v="0"/>
  </r>
  <r>
    <n v="954"/>
    <x v="648"/>
    <s v=""/>
    <x v="1566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1254"/>
    <n v="5.8715999999999999"/>
    <n v="5.1516000000000002"/>
    <n v="4.6797228000000004"/>
    <n v="4.6797228000000004"/>
    <n v="0.24264362836576911"/>
    <n v="0.75735637163423086"/>
    <n v="0"/>
    <x v="0"/>
    <x v="0"/>
    <m/>
    <m/>
    <m/>
    <m/>
    <m/>
    <m/>
    <n v="12.0992256"/>
    <m/>
    <m/>
    <m/>
    <m/>
    <m/>
    <m/>
    <m/>
    <m/>
    <m/>
    <m/>
    <m/>
    <s v="687656,76"/>
    <s v="6191407,27"/>
    <n v="12.0992256"/>
    <n v="0"/>
    <n v="0"/>
  </r>
  <r>
    <n v="954"/>
    <x v="648"/>
    <s v=""/>
    <x v="1567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1255"/>
    <n v="5.6159999999999997"/>
    <n v="4.968"/>
    <n v="4.5635291999999996"/>
    <n v="4.5635291999999996"/>
    <n v="0.23798990068498374"/>
    <n v="0.76201009931501629"/>
    <n v="0"/>
    <x v="0"/>
    <x v="0"/>
    <m/>
    <m/>
    <m/>
    <m/>
    <m/>
    <m/>
    <n v="11.798819999999999"/>
    <m/>
    <m/>
    <m/>
    <m/>
    <m/>
    <m/>
    <m/>
    <m/>
    <m/>
    <m/>
    <m/>
    <s v="687656,76"/>
    <s v="6191407,27"/>
    <n v="11.798819999999999"/>
    <n v="0"/>
    <n v="0"/>
  </r>
  <r>
    <n v="954"/>
    <x v="648"/>
    <s v=""/>
    <x v="1568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1256"/>
    <n v="108.4464"/>
    <n v="108.4464"/>
    <n v="0"/>
    <n v="0"/>
    <n v="1"/>
    <n v="0"/>
    <n v="0"/>
    <x v="0"/>
    <x v="0"/>
    <m/>
    <m/>
    <m/>
    <m/>
    <m/>
    <m/>
    <n v="106.15532399999999"/>
    <m/>
    <m/>
    <m/>
    <m/>
    <m/>
    <m/>
    <m/>
    <m/>
    <m/>
    <m/>
    <m/>
    <s v="687656,76"/>
    <s v="6191407,27"/>
    <n v="106.15532399999999"/>
    <n v="0"/>
    <n v="0"/>
  </r>
  <r>
    <n v="954"/>
    <x v="648"/>
    <s v=""/>
    <x v="1569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1257"/>
    <n v="19.339200000000002"/>
    <n v="19.314"/>
    <n v="0"/>
    <n v="0"/>
    <n v="1"/>
    <n v="0"/>
    <n v="0"/>
    <x v="0"/>
    <x v="0"/>
    <m/>
    <m/>
    <m/>
    <m/>
    <m/>
    <m/>
    <m/>
    <m/>
    <m/>
    <m/>
    <m/>
    <m/>
    <m/>
    <m/>
    <m/>
    <n v="19.339200000000002"/>
    <m/>
    <m/>
    <s v="687656,76"/>
    <s v="6191407,27"/>
    <n v="0"/>
    <n v="19.339200000000002"/>
    <n v="0"/>
  </r>
  <r>
    <n v="955"/>
    <x v="649"/>
    <s v=""/>
    <x v="1570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1258"/>
    <n v="0.74160000000000004"/>
    <n v="0.73440000000000005"/>
    <n v="0.49320000000000003"/>
    <n v="0.48959999999999998"/>
    <n v="0.29293403296218878"/>
    <n v="0.70706596703781122"/>
    <n v="0"/>
    <x v="0"/>
    <x v="0"/>
    <m/>
    <m/>
    <m/>
    <m/>
    <m/>
    <m/>
    <n v="1.265814"/>
    <m/>
    <m/>
    <m/>
    <m/>
    <m/>
    <m/>
    <m/>
    <m/>
    <m/>
    <m/>
    <m/>
    <s v="462768,06"/>
    <s v="6311700,48"/>
    <n v="1.265814"/>
    <n v="0"/>
    <n v="0"/>
  </r>
  <r>
    <n v="955"/>
    <x v="649"/>
    <s v=""/>
    <x v="1571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1259"/>
    <n v="0.77039999999999997"/>
    <n v="0.76319999999999999"/>
    <n v="0.50039999999999996"/>
    <n v="0.49680000000000002"/>
    <n v="0.29667173134295255"/>
    <n v="0.70332826865704745"/>
    <n v="0"/>
    <x v="0"/>
    <x v="0"/>
    <m/>
    <m/>
    <m/>
    <m/>
    <m/>
    <m/>
    <n v="1.2984047999999999"/>
    <m/>
    <m/>
    <m/>
    <m/>
    <m/>
    <m/>
    <m/>
    <m/>
    <m/>
    <m/>
    <m/>
    <s v="462768,06"/>
    <s v="6311700,48"/>
    <n v="1.2984047999999999"/>
    <n v="0"/>
    <n v="0"/>
  </r>
  <r>
    <n v="955"/>
    <x v="649"/>
    <s v=""/>
    <x v="1572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1260"/>
    <n v="1.2132000000000001"/>
    <n v="1.1879999999999999"/>
    <n v="0"/>
    <n v="0"/>
    <n v="1"/>
    <n v="0"/>
    <n v="0"/>
    <x v="0"/>
    <x v="0"/>
    <m/>
    <m/>
    <m/>
    <m/>
    <m/>
    <m/>
    <n v="1.3345596"/>
    <m/>
    <m/>
    <m/>
    <m/>
    <m/>
    <m/>
    <m/>
    <m/>
    <m/>
    <m/>
    <m/>
    <s v="462768,06"/>
    <s v="6311700,48"/>
    <n v="1.3345596"/>
    <n v="0"/>
    <n v="0"/>
  </r>
  <r>
    <n v="955"/>
    <x v="649"/>
    <s v=""/>
    <x v="1573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1261"/>
    <n v="0.16200000000000001"/>
    <n v="0.15840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1656"/>
    <s v="462768,06"/>
    <s v="6311700,48"/>
    <n v="0"/>
    <n v="0"/>
    <n v="0.1656"/>
  </r>
  <r>
    <n v="955"/>
    <x v="649"/>
    <s v=""/>
    <x v="1574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1262"/>
    <n v="27.7668"/>
    <n v="27.691199999999998"/>
    <n v="0"/>
    <n v="0"/>
    <n v="1"/>
    <n v="0"/>
    <n v="0"/>
    <x v="0"/>
    <x v="0"/>
    <m/>
    <m/>
    <m/>
    <m/>
    <m/>
    <m/>
    <m/>
    <m/>
    <m/>
    <n v="30.391999999999999"/>
    <m/>
    <m/>
    <m/>
    <m/>
    <m/>
    <m/>
    <m/>
    <m/>
    <s v="462768,06"/>
    <s v="6311700,48"/>
    <n v="0"/>
    <n v="30.391999999999999"/>
    <n v="0"/>
  </r>
  <r>
    <n v="956"/>
    <x v="650"/>
    <s v=""/>
    <x v="1575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1263"/>
    <n v="3.5999999999999999E-3"/>
    <n v="3.5999999999999999E-3"/>
    <n v="1.0800000000000001E-2"/>
    <n v="1.0800000000000001E-2"/>
    <n v="5.4241701019743974E-2"/>
    <n v="0.94575829898025598"/>
    <n v="0"/>
    <x v="0"/>
    <x v="0"/>
    <m/>
    <m/>
    <m/>
    <m/>
    <m/>
    <m/>
    <n v="3.31848E-2"/>
    <m/>
    <m/>
    <m/>
    <m/>
    <m/>
    <m/>
    <m/>
    <m/>
    <m/>
    <m/>
    <m/>
    <s v="566528,05"/>
    <s v="6344773,49"/>
    <n v="3.31848E-2"/>
    <n v="0"/>
    <n v="0"/>
  </r>
  <r>
    <n v="956"/>
    <x v="650"/>
    <s v=""/>
    <x v="1576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1264"/>
    <n v="2.1600000000000001E-2"/>
    <n v="2.1600000000000001E-2"/>
    <n v="0"/>
    <n v="0"/>
    <n v="1"/>
    <n v="0"/>
    <n v="0"/>
    <x v="0"/>
    <x v="0"/>
    <m/>
    <m/>
    <m/>
    <m/>
    <m/>
    <m/>
    <n v="2.0750399999999999E-2"/>
    <m/>
    <m/>
    <m/>
    <m/>
    <m/>
    <m/>
    <m/>
    <m/>
    <m/>
    <m/>
    <m/>
    <s v="566528,05"/>
    <s v="6344773,49"/>
    <n v="2.0750399999999999E-2"/>
    <n v="0"/>
    <n v="0"/>
  </r>
  <r>
    <n v="956"/>
    <x v="650"/>
    <s v=""/>
    <x v="1577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1265"/>
    <n v="11.1816"/>
    <n v="11.023199999999999"/>
    <n v="0"/>
    <n v="0"/>
    <n v="1"/>
    <n v="0"/>
    <n v="0"/>
    <x v="0"/>
    <x v="0"/>
    <m/>
    <m/>
    <m/>
    <m/>
    <m/>
    <m/>
    <m/>
    <m/>
    <m/>
    <n v="12.426500000000001"/>
    <m/>
    <m/>
    <m/>
    <m/>
    <m/>
    <m/>
    <m/>
    <m/>
    <s v="566528,05"/>
    <s v="6344773,49"/>
    <n v="0"/>
    <n v="12.426500000000001"/>
    <n v="0"/>
  </r>
  <r>
    <n v="961"/>
    <x v="651"/>
    <s v=""/>
    <x v="1578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1266"/>
    <n v="3.0599999999999999E-2"/>
    <n v="3.0599999999999999E-2"/>
    <n v="2.232E-2"/>
    <n v="2.232E-2"/>
    <n v="0.23415977961432508"/>
    <n v="0.7658402203856749"/>
    <n v="0"/>
    <x v="0"/>
    <x v="0"/>
    <m/>
    <m/>
    <m/>
    <m/>
    <m/>
    <m/>
    <n v="6.5340000000000009E-2"/>
    <m/>
    <m/>
    <m/>
    <m/>
    <m/>
    <m/>
    <m/>
    <m/>
    <m/>
    <m/>
    <m/>
    <s v="474261,68"/>
    <s v="6192155,55"/>
    <n v="6.5340000000000009E-2"/>
    <n v="0"/>
    <n v="0"/>
  </r>
  <r>
    <n v="961"/>
    <x v="651"/>
    <s v=""/>
    <x v="1579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910"/>
    <n v="3.6000000000000002E-4"/>
    <n v="3.6000000000000002E-4"/>
    <n v="0"/>
    <n v="0"/>
    <n v="1"/>
    <n v="0"/>
    <n v="0"/>
    <x v="0"/>
    <x v="0"/>
    <m/>
    <m/>
    <m/>
    <m/>
    <m/>
    <m/>
    <n v="5.9400000000000002E-4"/>
    <m/>
    <m/>
    <m/>
    <m/>
    <m/>
    <m/>
    <m/>
    <m/>
    <m/>
    <m/>
    <m/>
    <s v="474261,68"/>
    <s v="6192155,55"/>
    <n v="5.9400000000000002E-4"/>
    <n v="0"/>
    <n v="0"/>
  </r>
  <r>
    <n v="961"/>
    <x v="651"/>
    <s v=""/>
    <x v="1580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474261,68"/>
    <s v="6192155,55"/>
    <n v="0"/>
    <n v="0"/>
    <n v="0"/>
  </r>
  <r>
    <n v="963"/>
    <x v="652"/>
    <s v=""/>
    <x v="1581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1267"/>
    <n v="1.0871999999999999"/>
    <n v="1.0871999999999999"/>
    <n v="0"/>
    <n v="0"/>
    <n v="1"/>
    <n v="0"/>
    <n v="0"/>
    <x v="0"/>
    <x v="0"/>
    <m/>
    <m/>
    <m/>
    <m/>
    <m/>
    <m/>
    <n v="1.1688731999999999"/>
    <m/>
    <m/>
    <m/>
    <m/>
    <m/>
    <m/>
    <m/>
    <m/>
    <m/>
    <m/>
    <m/>
    <s v="559032,99"/>
    <s v="6250430"/>
    <n v="1.1688731999999999"/>
    <n v="0"/>
    <n v="0"/>
  </r>
  <r>
    <n v="963"/>
    <x v="652"/>
    <s v=""/>
    <x v="1582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1268"/>
    <n v="1.5768"/>
    <n v="1.5768"/>
    <n v="1.3895999999999999"/>
    <n v="1.3895999999999999"/>
    <n v="0.22473801089414944"/>
    <n v="0.77526198910585054"/>
    <n v="0"/>
    <x v="0"/>
    <x v="0"/>
    <m/>
    <m/>
    <m/>
    <m/>
    <m/>
    <m/>
    <n v="3.5080848000000002"/>
    <m/>
    <m/>
    <m/>
    <m/>
    <m/>
    <m/>
    <m/>
    <m/>
    <m/>
    <m/>
    <m/>
    <s v="559032,99"/>
    <s v="6250430"/>
    <n v="3.5080848000000002"/>
    <n v="0"/>
    <n v="0"/>
  </r>
  <r>
    <n v="963"/>
    <x v="652"/>
    <s v=""/>
    <x v="1583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1269"/>
    <n v="20.5092"/>
    <n v="20.5092"/>
    <n v="0"/>
    <n v="0"/>
    <n v="1"/>
    <n v="0"/>
    <n v="0"/>
    <x v="0"/>
    <x v="0"/>
    <m/>
    <m/>
    <m/>
    <m/>
    <m/>
    <m/>
    <m/>
    <m/>
    <m/>
    <m/>
    <m/>
    <m/>
    <n v="23.922499999999999"/>
    <m/>
    <m/>
    <m/>
    <m/>
    <m/>
    <s v="559032,99"/>
    <s v="6250430"/>
    <n v="0"/>
    <n v="23.922499999999999"/>
    <n v="0"/>
  </r>
  <r>
    <n v="964"/>
    <x v="653"/>
    <s v=""/>
    <x v="1584"/>
    <n v="2017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1270"/>
    <n v="6.5"/>
    <n v="6.5"/>
    <n v="0"/>
    <n v="0"/>
    <n v="1"/>
    <n v="0"/>
    <n v="0"/>
    <x v="0"/>
    <x v="0"/>
    <m/>
    <m/>
    <m/>
    <m/>
    <m/>
    <m/>
    <m/>
    <m/>
    <m/>
    <m/>
    <m/>
    <m/>
    <n v="7"/>
    <m/>
    <m/>
    <m/>
    <m/>
    <m/>
    <s v="498904"/>
    <s v="6321995"/>
    <n v="0"/>
    <n v="7"/>
    <n v="0"/>
  </r>
  <r>
    <n v="964"/>
    <x v="653"/>
    <s v=""/>
    <x v="1585"/>
    <n v="2017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1270"/>
    <n v="6.5"/>
    <n v="6.5"/>
    <n v="0"/>
    <n v="0"/>
    <n v="1"/>
    <n v="0"/>
    <n v="0"/>
    <x v="0"/>
    <x v="0"/>
    <m/>
    <m/>
    <m/>
    <m/>
    <m/>
    <m/>
    <m/>
    <m/>
    <m/>
    <m/>
    <m/>
    <m/>
    <n v="7"/>
    <m/>
    <m/>
    <m/>
    <m/>
    <m/>
    <s v="498904"/>
    <s v="6321995"/>
    <n v="0"/>
    <n v="7"/>
    <n v="0"/>
  </r>
  <r>
    <n v="975"/>
    <x v="654"/>
    <s v=""/>
    <x v="1586"/>
    <n v="2017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1271"/>
    <n v="7.1639999999999995E-2"/>
    <n v="0"/>
    <n v="4.8477600000000003E-2"/>
    <n v="4.8477600000000003E-2"/>
    <n v="0"/>
    <n v="0.7513071993441508"/>
    <n v="0.2486928006558492"/>
    <x v="0"/>
    <x v="0"/>
    <m/>
    <m/>
    <m/>
    <m/>
    <m/>
    <m/>
    <n v="0.14403311999999999"/>
    <m/>
    <m/>
    <m/>
    <m/>
    <m/>
    <m/>
    <m/>
    <m/>
    <m/>
    <m/>
    <m/>
    <s v="516271,18"/>
    <s v="6121332,67"/>
    <n v="0.14403311999999999"/>
    <n v="0"/>
    <n v="0"/>
  </r>
  <r>
    <n v="975"/>
    <x v="655"/>
    <s v=""/>
    <x v="1587"/>
    <n v="2017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7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1272"/>
    <n v="0.30096000000000001"/>
    <n v="0"/>
    <n v="0.26135999999999998"/>
    <n v="0.26135999999999998"/>
    <n v="0"/>
    <n v="0.75513886204007985"/>
    <n v="0.24486113795992015"/>
    <x v="0"/>
    <x v="0"/>
    <m/>
    <m/>
    <m/>
    <m/>
    <m/>
    <m/>
    <n v="0.6145524"/>
    <m/>
    <m/>
    <m/>
    <m/>
    <m/>
    <m/>
    <m/>
    <m/>
    <m/>
    <m/>
    <m/>
    <s v="712360,6"/>
    <s v="6195515,03"/>
    <n v="0.6145524"/>
    <n v="0"/>
    <n v="0"/>
  </r>
  <r>
    <n v="975"/>
    <x v="656"/>
    <s v=""/>
    <x v="1589"/>
    <n v="2017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1273"/>
    <n v="10.126799999999999"/>
    <n v="0"/>
    <n v="7.8983999999999996"/>
    <n v="7.8983999999999996"/>
    <n v="0"/>
    <n v="0.72500373928438411"/>
    <n v="0.27499626071561589"/>
    <x v="0"/>
    <x v="0"/>
    <m/>
    <m/>
    <m/>
    <m/>
    <m/>
    <m/>
    <m/>
    <m/>
    <n v="18.412614000000001"/>
    <m/>
    <m/>
    <m/>
    <m/>
    <m/>
    <m/>
    <m/>
    <m/>
    <m/>
    <s v="449654,02"/>
    <s v="6186041,4"/>
    <n v="0"/>
    <n v="18.412614000000001"/>
    <n v="0"/>
  </r>
  <r>
    <n v="988"/>
    <x v="657"/>
    <s v=""/>
    <x v="1590"/>
    <n v="2017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1274"/>
    <n v="0"/>
    <n v="0"/>
    <n v="1.5382800000000001"/>
    <n v="1.5382800000000001"/>
    <n v="0"/>
    <n v="1"/>
    <n v="0"/>
    <x v="0"/>
    <x v="0"/>
    <m/>
    <m/>
    <m/>
    <m/>
    <m/>
    <m/>
    <m/>
    <m/>
    <n v="4.8070919999999999"/>
    <m/>
    <m/>
    <m/>
    <m/>
    <m/>
    <m/>
    <m/>
    <m/>
    <m/>
    <s v="522267,64"/>
    <s v="6122997,35"/>
    <n v="0"/>
    <n v="4.8070919999999999"/>
    <n v="0"/>
  </r>
  <r>
    <n v="1014"/>
    <x v="658"/>
    <s v=""/>
    <x v="1591"/>
    <n v="2017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1275"/>
    <n v="12.914999999999999"/>
    <n v="0"/>
    <n v="6.3845999999999998"/>
    <n v="6.3845999999999998"/>
    <n v="0"/>
    <n v="0.67170534773305113"/>
    <n v="0.32829465226694887"/>
    <x v="0"/>
    <x v="0"/>
    <m/>
    <m/>
    <m/>
    <m/>
    <m/>
    <m/>
    <m/>
    <m/>
    <n v="19.669830000000001"/>
    <m/>
    <m/>
    <m/>
    <m/>
    <m/>
    <m/>
    <m/>
    <m/>
    <m/>
    <s v="701626,98"/>
    <s v="6153759,15"/>
    <n v="0"/>
    <n v="19.669830000000001"/>
    <n v="0"/>
  </r>
  <r>
    <n v="1020"/>
    <x v="659"/>
    <s v=""/>
    <x v="1592"/>
    <n v="2017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1276"/>
    <n v="9.98748E-2"/>
    <n v="0"/>
    <n v="7.1434800000000007E-2"/>
    <n v="7.1434800000000007E-2"/>
    <n v="0"/>
    <n v="0.7489957295888825"/>
    <n v="0.2510042704111175"/>
    <x v="0"/>
    <x v="0"/>
    <m/>
    <m/>
    <m/>
    <m/>
    <m/>
    <m/>
    <n v="0.1989504"/>
    <m/>
    <m/>
    <m/>
    <m/>
    <m/>
    <m/>
    <m/>
    <m/>
    <m/>
    <m/>
    <m/>
    <s v="720284,93"/>
    <s v="6187192,14"/>
    <n v="0.1989504"/>
    <n v="0"/>
    <n v="0"/>
  </r>
  <r>
    <n v="1055"/>
    <x v="660"/>
    <s v=""/>
    <x v="1593"/>
    <n v="2017"/>
    <n v="14940731"/>
    <x v="294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1277"/>
    <n v="1.44"/>
    <n v="0"/>
    <n v="1.5047999999999999"/>
    <n v="8.2799999999999999E-2"/>
    <n v="0"/>
    <n v="0.82778455158541542"/>
    <n v="0.17221544841458458"/>
    <x v="0"/>
    <x v="0"/>
    <m/>
    <m/>
    <m/>
    <m/>
    <m/>
    <m/>
    <n v="4.1808095999999999"/>
    <m/>
    <m/>
    <m/>
    <m/>
    <m/>
    <m/>
    <m/>
    <m/>
    <m/>
    <m/>
    <m/>
    <s v="526074,1"/>
    <s v="6255291,88"/>
    <n v="4.1808095999999999"/>
    <n v="0"/>
    <n v="0"/>
  </r>
  <r>
    <n v="1087"/>
    <x v="661"/>
    <s v=""/>
    <x v="1594"/>
    <n v="2017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1278"/>
    <n v="84.337199999999996"/>
    <n v="0"/>
    <n v="65.588399999999993"/>
    <n v="37.497599999999998"/>
    <n v="0"/>
    <n v="0.74756956916729567"/>
    <n v="0.25243043083270433"/>
    <x v="0"/>
    <x v="0"/>
    <m/>
    <m/>
    <m/>
    <m/>
    <m/>
    <m/>
    <n v="167.05038239999999"/>
    <m/>
    <m/>
    <m/>
    <m/>
    <m/>
    <m/>
    <m/>
    <m/>
    <m/>
    <m/>
    <m/>
    <s v="479723,12"/>
    <s v="6312028,24"/>
    <n v="167.05038239999999"/>
    <n v="0"/>
    <n v="0"/>
  </r>
  <r>
    <n v="1087"/>
    <x v="662"/>
    <s v=""/>
    <x v="1595"/>
    <n v="2017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1279"/>
    <n v="46.109000000000002"/>
    <n v="0"/>
    <n v="30.787199999999999"/>
    <n v="4.2371999999999996"/>
    <n v="0"/>
    <n v="0.72268682658679673"/>
    <n v="0.27731317341320327"/>
    <x v="0"/>
    <x v="0"/>
    <m/>
    <m/>
    <m/>
    <m/>
    <m/>
    <m/>
    <n v="83.135249999999999"/>
    <m/>
    <m/>
    <m/>
    <m/>
    <m/>
    <m/>
    <m/>
    <m/>
    <m/>
    <m/>
    <m/>
    <s v="530118"/>
    <s v="6123034"/>
    <n v="83.135249999999999"/>
    <n v="0"/>
    <n v="0"/>
  </r>
  <r>
    <n v="1087"/>
    <x v="662"/>
    <s v=""/>
    <x v="1596"/>
    <n v="2017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1280"/>
    <n v="5.0975999999999999"/>
    <n v="0"/>
    <n v="4.0860000000000003"/>
    <n v="0.56159999999999999"/>
    <n v="0"/>
    <n v="0.76907918040069334"/>
    <n v="0.23092081959930666"/>
    <x v="0"/>
    <x v="0"/>
    <m/>
    <m/>
    <m/>
    <m/>
    <m/>
    <m/>
    <n v="11.0375496"/>
    <m/>
    <m/>
    <m/>
    <m/>
    <m/>
    <m/>
    <m/>
    <m/>
    <m/>
    <m/>
    <m/>
    <s v="530118"/>
    <s v="6123034"/>
    <n v="11.0375496"/>
    <n v="0"/>
    <n v="0"/>
  </r>
  <r>
    <n v="1089"/>
    <x v="663"/>
    <s v=""/>
    <x v="1597"/>
    <n v="2017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1281"/>
    <n v="3.2399999999999998E-3"/>
    <n v="0"/>
    <n v="1.8E-3"/>
    <n v="7.2000000000000005E-4"/>
    <n v="0"/>
    <n v="0.73435655253837073"/>
    <n v="0.26564344746162927"/>
    <x v="0"/>
    <x v="0"/>
    <m/>
    <m/>
    <m/>
    <m/>
    <m/>
    <m/>
    <n v="6.0983999999999995E-3"/>
    <m/>
    <m/>
    <m/>
    <m/>
    <m/>
    <m/>
    <m/>
    <m/>
    <m/>
    <m/>
    <m/>
    <s v="587086,01"/>
    <s v="6126668,08"/>
    <n v="6.0983999999999995E-3"/>
    <n v="0"/>
    <n v="0"/>
  </r>
  <r>
    <n v="1089"/>
    <x v="663"/>
    <s v=""/>
    <x v="1598"/>
    <n v="2017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1282"/>
    <n v="1.1339999999999999"/>
    <n v="0"/>
    <n v="0.80640000000000001"/>
    <n v="0.80640000000000001"/>
    <n v="0"/>
    <n v="0.73200977356102004"/>
    <n v="0.26799022643897996"/>
    <x v="0"/>
    <x v="0"/>
    <m/>
    <m/>
    <m/>
    <m/>
    <m/>
    <m/>
    <n v="2.1157488"/>
    <m/>
    <m/>
    <m/>
    <m/>
    <m/>
    <m/>
    <m/>
    <m/>
    <m/>
    <m/>
    <m/>
    <s v="587086,01"/>
    <s v="6126668,08"/>
    <n v="2.1157488"/>
    <n v="0"/>
    <n v="0"/>
  </r>
  <r>
    <n v="1093"/>
    <x v="664"/>
    <s v=""/>
    <x v="1599"/>
    <n v="2017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1283"/>
    <n v="57.4370172"/>
    <n v="0"/>
    <n v="32.876370000000001"/>
    <n v="2.7648000000000001"/>
    <n v="0"/>
    <n v="0.76123387287170519"/>
    <n v="0.23876612712829481"/>
    <x v="0"/>
    <x v="0"/>
    <m/>
    <m/>
    <m/>
    <m/>
    <m/>
    <m/>
    <n v="120.2788224"/>
    <m/>
    <m/>
    <m/>
    <m/>
    <m/>
    <m/>
    <m/>
    <m/>
    <m/>
    <m/>
    <m/>
    <s v="716464,61"/>
    <s v="6183951,13"/>
    <n v="120.2788224"/>
    <n v="0"/>
    <n v="0"/>
  </r>
  <r>
    <n v="1096"/>
    <x v="665"/>
    <s v=""/>
    <x v="1600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1284"/>
    <n v="2.9876399999999999"/>
    <n v="0"/>
    <n v="2.9768400000000002"/>
    <n v="0.56123999999999996"/>
    <n v="0"/>
    <n v="0.80449885841844548"/>
    <n v="0.19550114158155452"/>
    <x v="0"/>
    <x v="0"/>
    <m/>
    <m/>
    <m/>
    <m/>
    <m/>
    <m/>
    <n v="7.6409783999999998"/>
    <m/>
    <m/>
    <m/>
    <m/>
    <m/>
    <m/>
    <m/>
    <m/>
    <m/>
    <m/>
    <m/>
    <s v="563721"/>
    <s v="6234173"/>
    <n v="7.6409783999999998"/>
    <n v="0"/>
    <n v="0"/>
  </r>
  <r>
    <n v="1096"/>
    <x v="665"/>
    <s v=""/>
    <x v="1601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1285"/>
    <n v="5.1562799999999998"/>
    <n v="0"/>
    <n v="3.9139200000000001"/>
    <n v="0.73763999999999996"/>
    <n v="0"/>
    <n v="0.74373939031337399"/>
    <n v="0.25626060968662601"/>
    <x v="0"/>
    <x v="0"/>
    <m/>
    <m/>
    <m/>
    <m/>
    <m/>
    <m/>
    <n v="10.060617599999999"/>
    <m/>
    <m/>
    <m/>
    <m/>
    <m/>
    <m/>
    <m/>
    <m/>
    <m/>
    <m/>
    <m/>
    <s v="563721"/>
    <s v="6234173"/>
    <n v="10.060617599999999"/>
    <n v="0"/>
    <n v="0"/>
  </r>
  <r>
    <n v="1096"/>
    <x v="665"/>
    <s v=""/>
    <x v="1602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1286"/>
    <n v="14.99328"/>
    <n v="0"/>
    <n v="11.640599999999999"/>
    <n v="2.1938399999999998"/>
    <n v="0"/>
    <n v="0.75780557710113605"/>
    <n v="0.24219442289886395"/>
    <x v="0"/>
    <x v="0"/>
    <m/>
    <m/>
    <m/>
    <m/>
    <m/>
    <m/>
    <n v="30.9529836"/>
    <m/>
    <m/>
    <m/>
    <m/>
    <m/>
    <m/>
    <m/>
    <m/>
    <m/>
    <m/>
    <m/>
    <s v="563721"/>
    <s v="6234173"/>
    <n v="30.9529836"/>
    <n v="0"/>
    <n v="0"/>
  </r>
  <r>
    <n v="1096"/>
    <x v="665"/>
    <s v=""/>
    <x v="1603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1287"/>
    <n v="13.554360000000001"/>
    <n v="0"/>
    <n v="12.21552"/>
    <n v="2.3022"/>
    <n v="0"/>
    <n v="0.78366524657542269"/>
    <n v="0.21633475342457731"/>
    <x v="0"/>
    <x v="0"/>
    <m/>
    <m/>
    <m/>
    <m/>
    <m/>
    <m/>
    <n v="31.327282800000003"/>
    <m/>
    <m/>
    <m/>
    <m/>
    <m/>
    <m/>
    <m/>
    <m/>
    <m/>
    <m/>
    <m/>
    <s v="563721"/>
    <s v="6234173"/>
    <n v="31.327282800000003"/>
    <n v="0"/>
    <n v="0"/>
  </r>
  <r>
    <n v="1096"/>
    <x v="666"/>
    <s v=""/>
    <x v="1604"/>
    <n v="2017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7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1288"/>
    <n v="10.41408"/>
    <n v="0"/>
    <n v="7.8775199999999996"/>
    <n v="3.1881599999999999"/>
    <n v="0"/>
    <n v="0.75258643310169104"/>
    <n v="0.24741356689830896"/>
    <x v="0"/>
    <x v="0"/>
    <m/>
    <m/>
    <m/>
    <m/>
    <m/>
    <m/>
    <n v="21.0458952"/>
    <m/>
    <m/>
    <m/>
    <m/>
    <m/>
    <m/>
    <m/>
    <m/>
    <m/>
    <m/>
    <m/>
    <s v="568012"/>
    <s v="6233361"/>
    <n v="21.0458952"/>
    <n v="0"/>
    <n v="0"/>
  </r>
  <r>
    <n v="1097"/>
    <x v="667"/>
    <s v=""/>
    <x v="1606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1289"/>
    <n v="3.2399999999999998E-2"/>
    <n v="3.2399999999999998E-2"/>
    <n v="2.988E-2"/>
    <n v="2.988E-2"/>
    <n v="0.19762845849802368"/>
    <n v="0.80237154150197632"/>
    <n v="0"/>
    <x v="1"/>
    <x v="0"/>
    <m/>
    <m/>
    <m/>
    <m/>
    <m/>
    <m/>
    <n v="8.1971999999999989E-2"/>
    <m/>
    <m/>
    <m/>
    <m/>
    <m/>
    <m/>
    <m/>
    <m/>
    <m/>
    <m/>
    <m/>
    <s v="581931,24"/>
    <s v="6125294,49"/>
    <n v="8.1971999999999989E-2"/>
    <n v="0"/>
    <n v="0"/>
  </r>
  <r>
    <n v="1097"/>
    <x v="667"/>
    <s v=""/>
    <x v="1607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1290"/>
    <n v="0.18360000000000001"/>
    <n v="0.18360000000000001"/>
    <n v="0.14616000000000001"/>
    <n v="0.14616000000000001"/>
    <n v="0.21340162185232608"/>
    <n v="0.78659837814767397"/>
    <n v="0"/>
    <x v="0"/>
    <x v="0"/>
    <m/>
    <m/>
    <m/>
    <m/>
    <m/>
    <m/>
    <n v="0.43017480000000002"/>
    <m/>
    <m/>
    <m/>
    <m/>
    <m/>
    <m/>
    <m/>
    <m/>
    <m/>
    <m/>
    <m/>
    <s v="581931,24"/>
    <s v="6125294,49"/>
    <n v="0.43017480000000002"/>
    <n v="0"/>
    <n v="0"/>
  </r>
  <r>
    <n v="1097"/>
    <x v="667"/>
    <s v=""/>
    <x v="1608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1291"/>
    <n v="0.41399999999999998"/>
    <n v="0.41399999999999998"/>
    <n v="0.33839999999999998"/>
    <n v="0.33839999999999998"/>
    <n v="0.2279764807568026"/>
    <n v="0.77202351924319745"/>
    <n v="0"/>
    <x v="0"/>
    <x v="0"/>
    <m/>
    <m/>
    <m/>
    <m/>
    <m/>
    <m/>
    <n v="0.90798839999999992"/>
    <m/>
    <m/>
    <m/>
    <m/>
    <m/>
    <m/>
    <m/>
    <m/>
    <m/>
    <m/>
    <m/>
    <s v="581931,24"/>
    <s v="6125294,49"/>
    <n v="0.90798839999999992"/>
    <n v="0"/>
    <n v="0"/>
  </r>
  <r>
    <n v="1097"/>
    <x v="667"/>
    <s v=""/>
    <x v="1609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1292"/>
    <n v="93.347999999999999"/>
    <n v="93.347999999999999"/>
    <n v="0"/>
    <n v="0"/>
    <n v="1"/>
    <n v="0"/>
    <n v="0"/>
    <x v="4"/>
    <x v="0"/>
    <m/>
    <m/>
    <m/>
    <m/>
    <m/>
    <m/>
    <m/>
    <m/>
    <m/>
    <m/>
    <m/>
    <m/>
    <m/>
    <m/>
    <m/>
    <m/>
    <m/>
    <m/>
    <s v="581931,24"/>
    <s v="6125294,49"/>
    <n v="109.5245"/>
    <n v="0"/>
    <n v="0"/>
  </r>
  <r>
    <n v="1097"/>
    <x v="667"/>
    <s v=""/>
    <x v="1610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1293"/>
    <n v="6.5861999999999998"/>
    <n v="6.5861999999999998"/>
    <n v="0"/>
    <n v="0"/>
    <n v="1"/>
    <n v="0"/>
    <n v="0"/>
    <x v="0"/>
    <x v="0"/>
    <m/>
    <m/>
    <m/>
    <m/>
    <m/>
    <m/>
    <n v="5.8303079999999996"/>
    <m/>
    <m/>
    <m/>
    <m/>
    <m/>
    <m/>
    <m/>
    <m/>
    <m/>
    <m/>
    <m/>
    <s v="581931,24"/>
    <s v="6125294,49"/>
    <n v="5.8303079999999996"/>
    <n v="0"/>
    <n v="0"/>
  </r>
  <r>
    <n v="1101"/>
    <x v="668"/>
    <s v=""/>
    <x v="1611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1294"/>
    <n v="2.1600000000000001E-2"/>
    <n v="2.1600000000000001E-2"/>
    <n v="1.7999999999999999E-2"/>
    <n v="1.7999999999999999E-2"/>
    <n v="0.21994134897360704"/>
    <n v="0.78005865102639294"/>
    <n v="0"/>
    <x v="0"/>
    <x v="0"/>
    <m/>
    <m/>
    <m/>
    <m/>
    <m/>
    <m/>
    <n v="4.9104000000000002E-2"/>
    <m/>
    <m/>
    <m/>
    <m/>
    <m/>
    <m/>
    <m/>
    <m/>
    <m/>
    <m/>
    <m/>
    <s v="513725"/>
    <s v="6103640"/>
    <n v="4.9104000000000002E-2"/>
    <n v="0"/>
    <n v="0"/>
  </r>
  <r>
    <n v="1101"/>
    <x v="668"/>
    <s v=""/>
    <x v="1612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1295"/>
    <n v="0.84599999999999997"/>
    <n v="0.73038959999999997"/>
    <n v="0"/>
    <n v="0"/>
    <n v="1"/>
    <n v="0"/>
    <n v="0"/>
    <x v="0"/>
    <x v="0"/>
    <m/>
    <m/>
    <m/>
    <m/>
    <m/>
    <m/>
    <n v="0.8666064"/>
    <m/>
    <m/>
    <m/>
    <m/>
    <m/>
    <m/>
    <m/>
    <m/>
    <m/>
    <m/>
    <m/>
    <s v="513725"/>
    <s v="6103640"/>
    <n v="0.8666064"/>
    <n v="0"/>
    <n v="0"/>
  </r>
  <r>
    <n v="1101"/>
    <x v="668"/>
    <s v=""/>
    <x v="1613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1296"/>
    <n v="18.558"/>
    <n v="18.558"/>
    <n v="0"/>
    <n v="0"/>
    <n v="1"/>
    <n v="0"/>
    <n v="0"/>
    <x v="0"/>
    <x v="0"/>
    <m/>
    <m/>
    <m/>
    <m/>
    <m/>
    <m/>
    <m/>
    <m/>
    <m/>
    <m/>
    <m/>
    <n v="16.2225"/>
    <m/>
    <m/>
    <m/>
    <m/>
    <m/>
    <m/>
    <s v="513725"/>
    <s v="6103640"/>
    <n v="0"/>
    <n v="16.2225"/>
    <n v="0"/>
  </r>
  <r>
    <n v="1101"/>
    <x v="669"/>
    <s v=""/>
    <x v="1614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594"/>
    <n v="3.6000000000000001E-5"/>
    <n v="0"/>
    <n v="3.6000000000000001E-5"/>
    <n v="0"/>
    <n v="0.15151515151515152"/>
    <n v="0.84848484848484851"/>
    <n v="0"/>
    <x v="0"/>
    <x v="0"/>
    <m/>
    <m/>
    <m/>
    <m/>
    <m/>
    <m/>
    <n v="1.188E-4"/>
    <m/>
    <m/>
    <m/>
    <m/>
    <m/>
    <m/>
    <m/>
    <m/>
    <m/>
    <m/>
    <m/>
    <s v="527482"/>
    <s v="6107902"/>
    <n v="1.188E-4"/>
    <n v="0"/>
    <n v="0"/>
  </r>
  <r>
    <n v="1101"/>
    <x v="669"/>
    <s v=""/>
    <x v="1615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1297"/>
    <n v="0.95796000000000003"/>
    <n v="0.83866680000000005"/>
    <n v="0"/>
    <n v="0"/>
    <n v="1"/>
    <n v="0"/>
    <n v="0"/>
    <x v="0"/>
    <x v="0"/>
    <m/>
    <m/>
    <m/>
    <m/>
    <m/>
    <m/>
    <n v="1.0291248"/>
    <m/>
    <m/>
    <m/>
    <m/>
    <m/>
    <m/>
    <m/>
    <m/>
    <m/>
    <m/>
    <m/>
    <s v="527482"/>
    <s v="6107902"/>
    <n v="1.0291248"/>
    <n v="0"/>
    <n v="0"/>
  </r>
  <r>
    <n v="1101"/>
    <x v="669"/>
    <s v=""/>
    <x v="1616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1298"/>
    <n v="20.08512"/>
    <n v="20.08512"/>
    <n v="0"/>
    <n v="0"/>
    <n v="1"/>
    <n v="0"/>
    <n v="0"/>
    <x v="0"/>
    <x v="0"/>
    <m/>
    <m/>
    <m/>
    <m/>
    <m/>
    <m/>
    <m/>
    <m/>
    <m/>
    <m/>
    <m/>
    <n v="20.552400000000002"/>
    <m/>
    <m/>
    <m/>
    <m/>
    <m/>
    <m/>
    <s v="527482"/>
    <s v="6107902"/>
    <n v="0"/>
    <n v="20.552400000000002"/>
    <n v="0"/>
  </r>
  <r>
    <n v="1101"/>
    <x v="670"/>
    <s v=""/>
    <x v="1617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1299"/>
    <n v="1.8E-3"/>
    <n v="1.8E-3"/>
    <n v="7.2000000000000005E-4"/>
    <n v="7.2000000000000005E-4"/>
    <n v="0.31133250311332505"/>
    <n v="0.68866749688667495"/>
    <n v="0"/>
    <x v="0"/>
    <x v="0"/>
    <m/>
    <m/>
    <m/>
    <m/>
    <m/>
    <m/>
    <n v="2.8908000000000002E-3"/>
    <m/>
    <m/>
    <m/>
    <m/>
    <m/>
    <m/>
    <m/>
    <m/>
    <m/>
    <m/>
    <m/>
    <s v="521670,3"/>
    <s v="6109202,64"/>
    <n v="2.8908000000000002E-3"/>
    <n v="0"/>
    <n v="0"/>
  </r>
  <r>
    <n v="1101"/>
    <x v="670"/>
    <s v=""/>
    <x v="1618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1300"/>
    <n v="0.54"/>
    <n v="0.42477120000000002"/>
    <n v="0"/>
    <n v="0"/>
    <n v="1"/>
    <n v="0"/>
    <n v="0"/>
    <x v="0"/>
    <x v="0"/>
    <m/>
    <m/>
    <m/>
    <m/>
    <m/>
    <m/>
    <n v="0.66809160000000001"/>
    <m/>
    <m/>
    <m/>
    <m/>
    <m/>
    <m/>
    <m/>
    <m/>
    <m/>
    <m/>
    <m/>
    <s v="521670,3"/>
    <s v="6109202,64"/>
    <n v="0.66809160000000001"/>
    <n v="0"/>
    <n v="0"/>
  </r>
  <r>
    <n v="1101"/>
    <x v="670"/>
    <s v=""/>
    <x v="1619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1301"/>
    <n v="10.026"/>
    <n v="10.026"/>
    <n v="0"/>
    <n v="0"/>
    <n v="1"/>
    <n v="0"/>
    <n v="0"/>
    <x v="0"/>
    <x v="0"/>
    <m/>
    <m/>
    <m/>
    <m/>
    <m/>
    <m/>
    <m/>
    <m/>
    <m/>
    <m/>
    <m/>
    <m/>
    <n v="10.6225"/>
    <m/>
    <m/>
    <m/>
    <m/>
    <m/>
    <s v="521670,3"/>
    <s v="6109202,64"/>
    <n v="0"/>
    <n v="10.6225"/>
    <n v="0"/>
  </r>
  <r>
    <n v="1102"/>
    <x v="671"/>
    <s v=""/>
    <x v="1620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1302"/>
    <n v="1.1259999999999999"/>
    <n v="0"/>
    <n v="0"/>
    <n v="0"/>
    <n v="0"/>
    <n v="0"/>
    <n v="1"/>
    <x v="0"/>
    <x v="0"/>
    <m/>
    <m/>
    <m/>
    <m/>
    <m/>
    <m/>
    <m/>
    <m/>
    <n v="1.128196"/>
    <m/>
    <m/>
    <m/>
    <m/>
    <m/>
    <m/>
    <m/>
    <m/>
    <m/>
    <s v="590064"/>
    <s v="6140312"/>
    <n v="0"/>
    <n v="1.128196"/>
    <n v="0"/>
  </r>
  <r>
    <n v="1102"/>
    <x v="671"/>
    <s v=""/>
    <x v="1621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1303"/>
    <n v="29.378"/>
    <n v="14.689"/>
    <n v="21.053879999999999"/>
    <n v="21.053879999999999"/>
    <n v="0.14769747984601575"/>
    <n v="0.70460504030796844"/>
    <n v="0.14769747984601581"/>
    <x v="0"/>
    <x v="0"/>
    <m/>
    <m/>
    <m/>
    <m/>
    <m/>
    <m/>
    <m/>
    <m/>
    <n v="49.726644"/>
    <m/>
    <m/>
    <m/>
    <m/>
    <m/>
    <m/>
    <m/>
    <m/>
    <m/>
    <s v="590064"/>
    <s v="6140312"/>
    <n v="0"/>
    <n v="49.726644"/>
    <n v="0"/>
  </r>
  <r>
    <n v="1102"/>
    <x v="671"/>
    <s v=""/>
    <x v="1622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1304"/>
    <n v="16.486000000000001"/>
    <n v="8.2430000000000003"/>
    <n v="11.796480000000001"/>
    <n v="11.796480000000001"/>
    <n v="0.1415222797754172"/>
    <n v="0.71695544044916559"/>
    <n v="0.1415222797754172"/>
    <x v="0"/>
    <x v="0"/>
    <m/>
    <m/>
    <m/>
    <m/>
    <m/>
    <m/>
    <m/>
    <m/>
    <n v="29.122623000000001"/>
    <m/>
    <m/>
    <m/>
    <m/>
    <m/>
    <m/>
    <m/>
    <m/>
    <m/>
    <s v="590064"/>
    <s v="6140312"/>
    <n v="0"/>
    <n v="29.122623000000001"/>
    <n v="0"/>
  </r>
  <r>
    <n v="1104"/>
    <x v="672"/>
    <s v=""/>
    <x v="1623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1305"/>
    <n v="1.3644000000000001"/>
    <n v="1.3644000000000001"/>
    <n v="0"/>
    <n v="0"/>
    <n v="1"/>
    <n v="0"/>
    <n v="0"/>
    <x v="0"/>
    <x v="0"/>
    <m/>
    <m/>
    <m/>
    <m/>
    <m/>
    <m/>
    <m/>
    <m/>
    <m/>
    <m/>
    <m/>
    <m/>
    <n v="1.3420799999999999"/>
    <m/>
    <m/>
    <m/>
    <m/>
    <m/>
    <s v="503576"/>
    <s v="6136606"/>
    <n v="0"/>
    <n v="1.3420799999999999"/>
    <n v="0"/>
  </r>
  <r>
    <n v="1104"/>
    <x v="672"/>
    <s v=""/>
    <x v="1624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1306"/>
    <n v="1.9116"/>
    <n v="1.9116"/>
    <n v="0"/>
    <n v="0"/>
    <n v="1"/>
    <n v="0"/>
    <n v="0"/>
    <x v="0"/>
    <x v="0"/>
    <m/>
    <m/>
    <m/>
    <m/>
    <m/>
    <m/>
    <m/>
    <m/>
    <m/>
    <m/>
    <m/>
    <m/>
    <n v="1.82016"/>
    <m/>
    <m/>
    <m/>
    <m/>
    <m/>
    <s v="503576"/>
    <s v="6136606"/>
    <n v="0"/>
    <n v="1.82016"/>
    <n v="0"/>
  </r>
  <r>
    <n v="1104"/>
    <x v="672"/>
    <s v=""/>
    <x v="1625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1307"/>
    <n v="0.57599999999999996"/>
    <n v="0.57599999999999996"/>
    <n v="0"/>
    <n v="0"/>
    <n v="1"/>
    <n v="0"/>
    <n v="0"/>
    <x v="0"/>
    <x v="0"/>
    <m/>
    <m/>
    <m/>
    <n v="0.57391999999999999"/>
    <m/>
    <m/>
    <m/>
    <m/>
    <m/>
    <m/>
    <m/>
    <m/>
    <m/>
    <m/>
    <m/>
    <m/>
    <m/>
    <m/>
    <s v="503576"/>
    <s v="6136606"/>
    <n v="0.57391999999999999"/>
    <n v="0"/>
    <n v="0"/>
  </r>
  <r>
    <n v="1104"/>
    <x v="672"/>
    <s v=""/>
    <x v="1626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7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1308"/>
    <n v="114.804"/>
    <n v="114.804"/>
    <n v="0"/>
    <n v="0"/>
    <n v="1"/>
    <n v="0"/>
    <n v="0"/>
    <x v="0"/>
    <x v="0"/>
    <m/>
    <m/>
    <m/>
    <m/>
    <m/>
    <m/>
    <m/>
    <m/>
    <m/>
    <n v="101.38589999999999"/>
    <m/>
    <m/>
    <m/>
    <m/>
    <m/>
    <m/>
    <m/>
    <m/>
    <s v="503699,6"/>
    <s v="6136687,8"/>
    <n v="0"/>
    <n v="101.38589999999999"/>
    <n v="0"/>
  </r>
  <r>
    <n v="1110"/>
    <x v="674"/>
    <s v=""/>
    <x v="1628"/>
    <n v="2017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1309"/>
    <n v="0.74772000000000005"/>
    <n v="0"/>
    <n v="0.68435999999999997"/>
    <n v="0.68435999999999997"/>
    <n v="0"/>
    <n v="0.81228557897743081"/>
    <n v="0.18771442102256919"/>
    <x v="0"/>
    <x v="0"/>
    <m/>
    <m/>
    <m/>
    <n v="0"/>
    <m/>
    <m/>
    <n v="1.9916423999999999"/>
    <m/>
    <m/>
    <m/>
    <m/>
    <m/>
    <m/>
    <m/>
    <m/>
    <m/>
    <m/>
    <m/>
    <s v="657476"/>
    <s v="6156705"/>
    <n v="1.9916423999999999"/>
    <n v="0"/>
    <n v="0"/>
  </r>
  <r>
    <n v="1116"/>
    <x v="675"/>
    <s v=""/>
    <x v="1629"/>
    <n v="2017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7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1310"/>
    <n v="576.25789999999995"/>
    <n v="576.25789999999995"/>
    <n v="140.43744000000001"/>
    <n v="109.3428"/>
    <n v="0.37334238567461336"/>
    <n v="0.62665761432538658"/>
    <n v="0"/>
    <x v="0"/>
    <x v="0"/>
    <m/>
    <m/>
    <m/>
    <n v="1.0761E-2"/>
    <m/>
    <m/>
    <n v="0.2178792"/>
    <n v="765.18643999999995"/>
    <m/>
    <n v="1.1672499999999999"/>
    <n v="0"/>
    <n v="5.17293"/>
    <m/>
    <m/>
    <m/>
    <m/>
    <m/>
    <m/>
    <s v="550063,24"/>
    <s v="6087281,87"/>
    <n v="344.56253819999995"/>
    <n v="427.192722"/>
    <n v="0"/>
  </r>
  <r>
    <n v="1151"/>
    <x v="677"/>
    <s v=""/>
    <x v="1631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1311"/>
    <n v="0.14610000000000001"/>
    <n v="0.14610000000000001"/>
    <n v="0.10233"/>
    <n v="0.10233"/>
    <n v="0.27219964138954844"/>
    <n v="0.72780035861045156"/>
    <n v="0"/>
    <x v="0"/>
    <x v="0"/>
    <m/>
    <m/>
    <m/>
    <m/>
    <m/>
    <m/>
    <n v="0.26836919999999997"/>
    <m/>
    <m/>
    <m/>
    <m/>
    <m/>
    <m/>
    <m/>
    <m/>
    <m/>
    <m/>
    <m/>
    <s v="689273,11"/>
    <s v="6185248,77"/>
    <n v="0.26836919999999997"/>
    <n v="0"/>
    <n v="0"/>
  </r>
  <r>
    <n v="1151"/>
    <x v="677"/>
    <s v=""/>
    <x v="1632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1312"/>
    <n v="17.741099999999999"/>
    <n v="17.5655"/>
    <n v="0"/>
    <n v="0"/>
    <n v="1"/>
    <n v="0"/>
    <n v="0"/>
    <x v="0"/>
    <x v="0"/>
    <m/>
    <m/>
    <m/>
    <m/>
    <m/>
    <m/>
    <n v="17.565451199999998"/>
    <m/>
    <m/>
    <m/>
    <m/>
    <m/>
    <m/>
    <m/>
    <m/>
    <m/>
    <m/>
    <m/>
    <s v="689273,11"/>
    <s v="6185248,77"/>
    <n v="17.565451199999998"/>
    <n v="0"/>
    <n v="0"/>
  </r>
  <r>
    <n v="1151"/>
    <x v="677"/>
    <s v=""/>
    <x v="1633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1313"/>
    <n v="5.4574999999999996"/>
    <n v="5.4574999999999996"/>
    <n v="0"/>
    <n v="0"/>
    <n v="1"/>
    <n v="0"/>
    <n v="0"/>
    <x v="0"/>
    <x v="0"/>
    <m/>
    <m/>
    <m/>
    <m/>
    <m/>
    <m/>
    <m/>
    <m/>
    <m/>
    <m/>
    <m/>
    <m/>
    <m/>
    <m/>
    <m/>
    <n v="5.4574999999999996"/>
    <m/>
    <m/>
    <s v="689273,11"/>
    <s v="6185248,77"/>
    <n v="0"/>
    <n v="5.4574999999999996"/>
    <n v="0"/>
  </r>
  <r>
    <n v="1151"/>
    <x v="677"/>
    <s v=""/>
    <x v="1634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1314"/>
    <n v="2.1143000000000001"/>
    <n v="2.1143000000000001"/>
    <n v="0"/>
    <n v="0"/>
    <n v="1"/>
    <n v="0"/>
    <n v="0"/>
    <x v="0"/>
    <x v="0"/>
    <m/>
    <m/>
    <m/>
    <m/>
    <m/>
    <m/>
    <m/>
    <m/>
    <m/>
    <m/>
    <m/>
    <n v="2.1143000000000001"/>
    <m/>
    <m/>
    <m/>
    <m/>
    <m/>
    <m/>
    <s v="689273,11"/>
    <s v="6185248,77"/>
    <n v="0"/>
    <n v="2.1143000000000001"/>
    <n v="0"/>
  </r>
  <r>
    <n v="1152"/>
    <x v="678"/>
    <s v=""/>
    <x v="1635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1315"/>
    <n v="0.69372"/>
    <n v="0.69372"/>
    <n v="0.48168"/>
    <n v="0.47843999999999998"/>
    <n v="0.2700755707045791"/>
    <n v="0.7299244292954209"/>
    <n v="0"/>
    <x v="0"/>
    <x v="0"/>
    <m/>
    <m/>
    <m/>
    <m/>
    <m/>
    <m/>
    <n v="1.2843072"/>
    <m/>
    <m/>
    <m/>
    <m/>
    <m/>
    <m/>
    <m/>
    <m/>
    <m/>
    <m/>
    <m/>
    <s v="571756,85"/>
    <s v="6292739,38"/>
    <n v="1.2843072"/>
    <n v="0"/>
    <n v="0"/>
  </r>
  <r>
    <n v="1152"/>
    <x v="678"/>
    <s v=""/>
    <x v="1636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1316"/>
    <n v="0.78480000000000005"/>
    <n v="0.78480000000000005"/>
    <n v="0.53351999999999999"/>
    <n v="0.52563599999999999"/>
    <n v="0.27827583763069519"/>
    <n v="0.72172416236930481"/>
    <n v="0"/>
    <x v="0"/>
    <x v="0"/>
    <m/>
    <m/>
    <m/>
    <m/>
    <m/>
    <m/>
    <n v="1.410111648"/>
    <m/>
    <m/>
    <m/>
    <m/>
    <m/>
    <m/>
    <m/>
    <m/>
    <m/>
    <m/>
    <m/>
    <s v="571756,85"/>
    <s v="6292739,38"/>
    <n v="1.410111648"/>
    <n v="0"/>
    <n v="0"/>
  </r>
  <r>
    <n v="1152"/>
    <x v="678"/>
    <s v=""/>
    <x v="1637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1317"/>
    <n v="0.7722"/>
    <n v="0.7722"/>
    <n v="0.51659999999999995"/>
    <n v="0.51303600000000005"/>
    <n v="0.28052984751260657"/>
    <n v="0.71947015248739343"/>
    <n v="0"/>
    <x v="0"/>
    <x v="0"/>
    <m/>
    <m/>
    <m/>
    <m/>
    <m/>
    <m/>
    <n v="1.376324136"/>
    <m/>
    <m/>
    <m/>
    <m/>
    <m/>
    <m/>
    <m/>
    <m/>
    <m/>
    <m/>
    <m/>
    <s v="571756,85"/>
    <s v="6292739,38"/>
    <n v="1.376324136"/>
    <n v="0"/>
    <n v="0"/>
  </r>
  <r>
    <n v="1152"/>
    <x v="678"/>
    <s v=""/>
    <x v="1638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1318"/>
    <n v="10.8522"/>
    <n v="10.8522"/>
    <n v="0"/>
    <n v="0"/>
    <n v="1"/>
    <n v="0"/>
    <n v="0"/>
    <x v="0"/>
    <x v="0"/>
    <m/>
    <m/>
    <m/>
    <m/>
    <m/>
    <m/>
    <n v="10.408662"/>
    <m/>
    <m/>
    <m/>
    <m/>
    <m/>
    <m/>
    <m/>
    <m/>
    <m/>
    <m/>
    <m/>
    <s v="571756,85"/>
    <s v="6292739,38"/>
    <n v="10.408662"/>
    <n v="0"/>
    <n v="0"/>
  </r>
  <r>
    <n v="1152"/>
    <x v="678"/>
    <s v=""/>
    <x v="1639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1319"/>
    <n v="7.4773800000000001"/>
    <n v="7.4773800000000001"/>
    <n v="0"/>
    <n v="0"/>
    <n v="1"/>
    <n v="0"/>
    <n v="0"/>
    <x v="0"/>
    <x v="0"/>
    <m/>
    <m/>
    <m/>
    <m/>
    <m/>
    <m/>
    <m/>
    <m/>
    <m/>
    <m/>
    <m/>
    <m/>
    <m/>
    <m/>
    <m/>
    <n v="7.4773800000000001"/>
    <m/>
    <m/>
    <s v="571756,85"/>
    <s v="6292739,38"/>
    <n v="0"/>
    <n v="7.4773800000000001"/>
    <n v="0"/>
  </r>
  <r>
    <n v="1153"/>
    <x v="679"/>
    <s v=""/>
    <x v="1640"/>
    <n v="2017"/>
    <n v="18478188"/>
    <x v="308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1320"/>
    <n v="12.567600000000001"/>
    <n v="12.567600000000001"/>
    <n v="0"/>
    <n v="0"/>
    <n v="1"/>
    <n v="0"/>
    <n v="0"/>
    <x v="0"/>
    <x v="0"/>
    <m/>
    <m/>
    <m/>
    <m/>
    <m/>
    <m/>
    <n v="14.551851599999999"/>
    <m/>
    <m/>
    <m/>
    <m/>
    <m/>
    <m/>
    <m/>
    <m/>
    <m/>
    <m/>
    <m/>
    <s v="531348,91"/>
    <s v="6279543,08"/>
    <n v="14.551851599999999"/>
    <n v="0"/>
    <n v="0"/>
  </r>
  <r>
    <n v="1153"/>
    <x v="679"/>
    <s v=""/>
    <x v="1641"/>
    <n v="2017"/>
    <n v="18478188"/>
    <x v="308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1321"/>
    <n v="8.8271999999999995"/>
    <n v="8.4995999999999992"/>
    <n v="6.4619999999999997"/>
    <n v="6.4619999999999997"/>
    <n v="0.27687130904122581"/>
    <n v="0.72312869095877419"/>
    <n v="0"/>
    <x v="0"/>
    <x v="0"/>
    <m/>
    <m/>
    <m/>
    <m/>
    <m/>
    <m/>
    <n v="15.94098"/>
    <m/>
    <m/>
    <m/>
    <m/>
    <m/>
    <m/>
    <m/>
    <m/>
    <m/>
    <m/>
    <m/>
    <s v="531348,91"/>
    <s v="6279543,08"/>
    <n v="15.94098"/>
    <n v="0"/>
    <n v="0"/>
  </r>
  <r>
    <n v="1156"/>
    <x v="680"/>
    <s v=""/>
    <x v="1642"/>
    <n v="2017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1322"/>
    <n v="3.2399999999999998E-2"/>
    <n v="3.2399999999999998E-2"/>
    <n v="2.8799999999999999E-2"/>
    <n v="2.8799999999999999E-2"/>
    <n v="0.22905426040924359"/>
    <n v="0.77094573959075641"/>
    <n v="0"/>
    <x v="0"/>
    <x v="0"/>
    <m/>
    <m/>
    <m/>
    <m/>
    <m/>
    <m/>
    <n v="7.07256E-2"/>
    <m/>
    <m/>
    <m/>
    <m/>
    <m/>
    <m/>
    <m/>
    <m/>
    <m/>
    <m/>
    <m/>
    <s v="500385,73"/>
    <s v="6297379,52"/>
    <n v="7.07256E-2"/>
    <n v="0"/>
    <n v="0"/>
  </r>
  <r>
    <n v="1156"/>
    <x v="680"/>
    <s v=""/>
    <x v="1643"/>
    <n v="2017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1323"/>
    <n v="1.4796"/>
    <n v="1.4796"/>
    <n v="0"/>
    <n v="0"/>
    <n v="1"/>
    <n v="0"/>
    <n v="0"/>
    <x v="0"/>
    <x v="0"/>
    <m/>
    <m/>
    <m/>
    <m/>
    <m/>
    <m/>
    <n v="1.5628932"/>
    <m/>
    <m/>
    <m/>
    <m/>
    <m/>
    <m/>
    <m/>
    <m/>
    <m/>
    <m/>
    <m/>
    <s v="500385,73"/>
    <s v="6297379,52"/>
    <n v="1.5628932"/>
    <n v="0"/>
    <n v="0"/>
  </r>
  <r>
    <n v="1158"/>
    <x v="681"/>
    <s v=""/>
    <x v="1644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1324"/>
    <n v="29.125440000000001"/>
    <n v="0"/>
    <n v="21.856680000000001"/>
    <n v="12.218400000000001"/>
    <n v="0"/>
    <n v="0.72141297860708964"/>
    <n v="0.27858702139291036"/>
    <x v="0"/>
    <x v="0"/>
    <m/>
    <m/>
    <m/>
    <m/>
    <m/>
    <m/>
    <n v="52.273504800000005"/>
    <m/>
    <m/>
    <m/>
    <m/>
    <m/>
    <m/>
    <m/>
    <m/>
    <m/>
    <m/>
    <m/>
    <s v="581874,29"/>
    <s v="6132044,19"/>
    <n v="52.273504800000005"/>
    <n v="0"/>
    <n v="0"/>
  </r>
  <r>
    <n v="1158"/>
    <x v="681"/>
    <s v=""/>
    <x v="1645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1325"/>
    <n v="56.273040000000002"/>
    <n v="0"/>
    <n v="42.229439999999997"/>
    <n v="23.6052"/>
    <n v="0"/>
    <n v="0.72141512717606004"/>
    <n v="0.27858487282393996"/>
    <x v="0"/>
    <x v="0"/>
    <m/>
    <m/>
    <m/>
    <m/>
    <m/>
    <m/>
    <n v="100.998018"/>
    <m/>
    <m/>
    <m/>
    <m/>
    <m/>
    <m/>
    <m/>
    <m/>
    <m/>
    <m/>
    <m/>
    <s v="581874,29"/>
    <s v="6132044,19"/>
    <n v="100.998018"/>
    <n v="0"/>
    <n v="0"/>
  </r>
  <r>
    <n v="1158"/>
    <x v="681"/>
    <s v=""/>
    <x v="1646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1326"/>
    <n v="79.303319999999999"/>
    <n v="0"/>
    <n v="59.511960000000002"/>
    <n v="33.264000000000003"/>
    <n v="0"/>
    <n v="0.7214138010262694"/>
    <n v="0.2785861989737306"/>
    <x v="0"/>
    <x v="0"/>
    <m/>
    <m/>
    <m/>
    <m/>
    <m/>
    <m/>
    <n v="142.3317456"/>
    <m/>
    <m/>
    <m/>
    <m/>
    <m/>
    <m/>
    <m/>
    <m/>
    <m/>
    <m/>
    <m/>
    <s v="581874,29"/>
    <s v="6132044,19"/>
    <n v="142.3317456"/>
    <n v="0"/>
    <n v="0"/>
  </r>
  <r>
    <n v="1159"/>
    <x v="682"/>
    <s v=""/>
    <x v="1647"/>
    <n v="2017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1327"/>
    <n v="0.27611999999999998"/>
    <n v="0"/>
    <n v="0.17496"/>
    <n v="0.17496"/>
    <n v="0"/>
    <n v="0.69439308937906419"/>
    <n v="0.30560691062093581"/>
    <x v="0"/>
    <x v="0"/>
    <m/>
    <m/>
    <m/>
    <m/>
    <m/>
    <m/>
    <n v="0.45175680000000001"/>
    <m/>
    <m/>
    <m/>
    <m/>
    <m/>
    <m/>
    <m/>
    <m/>
    <m/>
    <m/>
    <m/>
    <s v="581618"/>
    <s v="6133639"/>
    <n v="0.45175680000000001"/>
    <n v="0"/>
    <n v="0"/>
  </r>
  <r>
    <n v="1162"/>
    <x v="683"/>
    <s v=""/>
    <x v="1648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1328"/>
    <n v="7.1999999999999995E-2"/>
    <n v="0"/>
    <n v="5.04E-2"/>
    <n v="5.04E-2"/>
    <n v="0"/>
    <n v="0.76802987775174558"/>
    <n v="0.23197012224825442"/>
    <x v="0"/>
    <x v="0"/>
    <m/>
    <m/>
    <m/>
    <m/>
    <m/>
    <m/>
    <n v="0.15519239999999998"/>
    <m/>
    <m/>
    <m/>
    <m/>
    <m/>
    <m/>
    <m/>
    <m/>
    <m/>
    <m/>
    <m/>
    <s v="584261"/>
    <s v="6151356"/>
    <n v="0.15519239999999998"/>
    <n v="0"/>
    <n v="0"/>
  </r>
  <r>
    <n v="1162"/>
    <x v="683"/>
    <s v=""/>
    <x v="1649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1329"/>
    <n v="0.46079999999999999"/>
    <n v="0"/>
    <n v="0.36"/>
    <n v="0.36"/>
    <n v="0"/>
    <n v="0.76689976689976691"/>
    <n v="0.23310023310023309"/>
    <x v="1"/>
    <x v="0"/>
    <m/>
    <m/>
    <m/>
    <m/>
    <m/>
    <m/>
    <n v="0.98841600000000007"/>
    <m/>
    <m/>
    <m/>
    <m/>
    <m/>
    <m/>
    <m/>
    <m/>
    <m/>
    <m/>
    <m/>
    <s v="584261"/>
    <s v="6151356"/>
    <n v="0.98841600000000007"/>
    <n v="0"/>
    <n v="0"/>
  </r>
  <r>
    <n v="1162"/>
    <x v="683"/>
    <s v=""/>
    <x v="1650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1330"/>
    <n v="24.966000000000001"/>
    <n v="0"/>
    <n v="0"/>
    <n v="0"/>
    <n v="0"/>
    <n v="0"/>
    <n v="1"/>
    <x v="0"/>
    <x v="0"/>
    <m/>
    <m/>
    <m/>
    <m/>
    <m/>
    <m/>
    <n v="25.529723999999998"/>
    <m/>
    <m/>
    <m/>
    <m/>
    <m/>
    <m/>
    <m/>
    <m/>
    <m/>
    <m/>
    <m/>
    <s v="584261"/>
    <s v="6151356"/>
    <n v="25.529723999999998"/>
    <n v="0"/>
    <n v="0"/>
  </r>
  <r>
    <n v="1165"/>
    <x v="684"/>
    <s v=""/>
    <x v="1651"/>
    <n v="2017"/>
    <n v="47732719"/>
    <x v="313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1331"/>
    <n v="0.46800000000000003"/>
    <n v="0"/>
    <n v="0.41039999999999999"/>
    <n v="0.40608"/>
    <n v="0"/>
    <n v="0.77690599505074531"/>
    <n v="0.22309400494925469"/>
    <x v="0"/>
    <x v="0"/>
    <m/>
    <m/>
    <m/>
    <m/>
    <m/>
    <m/>
    <n v="1.0488852"/>
    <m/>
    <m/>
    <m/>
    <m/>
    <m/>
    <m/>
    <m/>
    <m/>
    <m/>
    <m/>
    <m/>
    <s v="574366,76"/>
    <s v="6128686,66"/>
    <n v="1.0488852"/>
    <n v="0"/>
    <n v="0"/>
  </r>
  <r>
    <n v="1167"/>
    <x v="685"/>
    <s v=""/>
    <x v="1652"/>
    <n v="2017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1332"/>
    <n v="0.1116"/>
    <n v="0"/>
    <n v="0.10332"/>
    <n v="0.10332"/>
    <n v="0"/>
    <n v="0.81700118063754434"/>
    <n v="0.18299881936245566"/>
    <x v="0"/>
    <x v="0"/>
    <m/>
    <m/>
    <m/>
    <m/>
    <m/>
    <m/>
    <n v="0.30492000000000002"/>
    <m/>
    <m/>
    <m/>
    <m/>
    <m/>
    <m/>
    <m/>
    <m/>
    <m/>
    <m/>
    <m/>
    <s v="691794,33"/>
    <s v="6150489,55"/>
    <n v="0.30492000000000002"/>
    <n v="0"/>
    <n v="0"/>
  </r>
  <r>
    <n v="1167"/>
    <x v="685"/>
    <s v=""/>
    <x v="1653"/>
    <n v="2017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1333"/>
    <n v="7.9200000000000007E-2"/>
    <n v="0"/>
    <n v="8.2799999999999999E-2"/>
    <n v="8.2799999999999999E-2"/>
    <n v="0"/>
    <n v="0.8147118769686863"/>
    <n v="0.1852881230313137"/>
    <x v="0"/>
    <x v="0"/>
    <m/>
    <m/>
    <m/>
    <m/>
    <m/>
    <m/>
    <n v="0.2137212"/>
    <m/>
    <m/>
    <m/>
    <m/>
    <m/>
    <m/>
    <m/>
    <m/>
    <m/>
    <m/>
    <m/>
    <s v="691794,33"/>
    <s v="6150489,55"/>
    <n v="0.2137212"/>
    <n v="0"/>
    <n v="0"/>
  </r>
  <r>
    <n v="1168"/>
    <x v="686"/>
    <s v=""/>
    <x v="1654"/>
    <n v="2017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1334"/>
    <n v="0"/>
    <n v="0"/>
    <n v="2.16E-3"/>
    <n v="0"/>
    <n v="0"/>
    <n v="1"/>
    <n v="0"/>
    <x v="0"/>
    <x v="0"/>
    <m/>
    <m/>
    <m/>
    <m/>
    <m/>
    <m/>
    <n v="1.2790800000000001E-2"/>
    <m/>
    <m/>
    <m/>
    <m/>
    <m/>
    <m/>
    <m/>
    <m/>
    <m/>
    <m/>
    <m/>
    <s v="555433,03"/>
    <s v="6348540,06"/>
    <n v="1.2790800000000001E-2"/>
    <n v="0"/>
    <n v="0"/>
  </r>
  <r>
    <n v="1170"/>
    <x v="687"/>
    <s v=""/>
    <x v="1655"/>
    <n v="2017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1335"/>
    <n v="4.0687199999999999"/>
    <n v="0"/>
    <n v="2.7738"/>
    <n v="1.26"/>
    <n v="0"/>
    <n v="0.72333473926220804"/>
    <n v="0.27666526073779196"/>
    <x v="0"/>
    <x v="0"/>
    <m/>
    <m/>
    <m/>
    <m/>
    <m/>
    <m/>
    <n v="7.3531458000000001"/>
    <m/>
    <m/>
    <m/>
    <m/>
    <m/>
    <m/>
    <m/>
    <m/>
    <m/>
    <m/>
    <m/>
    <s v="516363,78"/>
    <s v="6313350,42"/>
    <n v="7.3531458000000001"/>
    <n v="0"/>
    <n v="0"/>
  </r>
  <r>
    <n v="1170"/>
    <x v="687"/>
    <s v=""/>
    <x v="1656"/>
    <n v="2017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1336"/>
    <n v="3.78864"/>
    <n v="0"/>
    <n v="2.29176"/>
    <n v="1.044"/>
    <n v="0"/>
    <n v="0.68819279626045626"/>
    <n v="0.31180720373954374"/>
    <x v="0"/>
    <x v="0"/>
    <m/>
    <m/>
    <m/>
    <m/>
    <m/>
    <m/>
    <n v="6.0752926079999998"/>
    <m/>
    <m/>
    <m/>
    <m/>
    <m/>
    <m/>
    <m/>
    <m/>
    <m/>
    <m/>
    <m/>
    <s v="516363,78"/>
    <s v="6313350,42"/>
    <n v="6.0752926079999998"/>
    <n v="0"/>
    <n v="0"/>
  </r>
  <r>
    <n v="1172"/>
    <x v="688"/>
    <s v=""/>
    <x v="1657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1337"/>
    <n v="35.3628"/>
    <n v="0"/>
    <n v="22.972968000000002"/>
    <n v="0.64439999999999997"/>
    <n v="0"/>
    <n v="0.70593813965863794"/>
    <n v="0.29406186034136206"/>
    <x v="0"/>
    <x v="0"/>
    <m/>
    <m/>
    <m/>
    <m/>
    <m/>
    <m/>
    <n v="60.1281648"/>
    <m/>
    <m/>
    <m/>
    <m/>
    <m/>
    <m/>
    <m/>
    <m/>
    <m/>
    <m/>
    <m/>
    <s v="488297"/>
    <s v="6264258"/>
    <n v="60.1281648"/>
    <n v="0"/>
    <n v="0"/>
  </r>
  <r>
    <n v="1172"/>
    <x v="688"/>
    <s v=""/>
    <x v="1660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1338"/>
    <n v="0.10440000000000001"/>
    <n v="0"/>
    <n v="8.6400000000000005E-2"/>
    <n v="8.6400000000000005E-2"/>
    <n v="0"/>
    <n v="0.7547568710359408"/>
    <n v="0.2452431289640592"/>
    <x v="0"/>
    <x v="0"/>
    <m/>
    <m/>
    <m/>
    <m/>
    <m/>
    <m/>
    <n v="0.21284999999999998"/>
    <m/>
    <m/>
    <m/>
    <m/>
    <m/>
    <m/>
    <m/>
    <m/>
    <m/>
    <m/>
    <m/>
    <s v="501574,12"/>
    <s v="6280833,19"/>
    <n v="0.21284999999999998"/>
    <n v="0"/>
    <n v="0"/>
  </r>
  <r>
    <n v="1174"/>
    <x v="689"/>
    <s v=""/>
    <x v="1662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1339"/>
    <n v="6.4799999999999996E-2"/>
    <n v="0"/>
    <n v="9.7199999999999995E-2"/>
    <n v="9.7199999999999995E-2"/>
    <n v="0"/>
    <n v="0.90123348404372061"/>
    <n v="9.8766515956279388E-2"/>
    <x v="0"/>
    <x v="0"/>
    <m/>
    <m/>
    <m/>
    <m/>
    <m/>
    <m/>
    <n v="0.32804640000000002"/>
    <m/>
    <m/>
    <m/>
    <m/>
    <m/>
    <m/>
    <m/>
    <m/>
    <m/>
    <m/>
    <m/>
    <s v="501574,12"/>
    <s v="6280833,19"/>
    <n v="0.32804640000000002"/>
    <n v="0"/>
    <n v="0"/>
  </r>
  <r>
    <n v="1174"/>
    <x v="689"/>
    <s v=""/>
    <x v="1663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1340"/>
    <n v="9.3600000000000003E-2"/>
    <n v="0"/>
    <n v="7.9200000000000007E-2"/>
    <n v="7.9200000000000007E-2"/>
    <n v="0"/>
    <n v="0.84342631401454926"/>
    <n v="0.15657368598545074"/>
    <x v="0"/>
    <x v="0"/>
    <m/>
    <m/>
    <m/>
    <m/>
    <m/>
    <m/>
    <n v="0.29890080000000002"/>
    <m/>
    <m/>
    <m/>
    <m/>
    <m/>
    <m/>
    <m/>
    <m/>
    <m/>
    <m/>
    <m/>
    <s v="501574,12"/>
    <s v="6280833,19"/>
    <n v="0.29890080000000002"/>
    <n v="0"/>
    <n v="0"/>
  </r>
  <r>
    <n v="1174"/>
    <x v="689"/>
    <s v=""/>
    <x v="1664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1341"/>
    <n v="7.5600000000000001E-2"/>
    <n v="0"/>
    <n v="0.12239999999999999"/>
    <n v="0.12239999999999999"/>
    <n v="0"/>
    <n v="0.90087793826111584"/>
    <n v="9.912206173888416E-2"/>
    <x v="0"/>
    <x v="0"/>
    <m/>
    <m/>
    <m/>
    <m/>
    <m/>
    <m/>
    <n v="0.38134800000000002"/>
    <m/>
    <m/>
    <m/>
    <m/>
    <m/>
    <m/>
    <m/>
    <m/>
    <m/>
    <m/>
    <m/>
    <s v="501574,12"/>
    <s v="6280833,19"/>
    <n v="0.38134800000000002"/>
    <n v="0"/>
    <n v="0"/>
  </r>
  <r>
    <n v="1179"/>
    <x v="690"/>
    <s v=""/>
    <x v="1665"/>
    <n v="2017"/>
    <n v="42411310"/>
    <x v="319"/>
    <x v="688"/>
    <x v="676"/>
    <n v="7120"/>
    <s v="Vejle Øst"/>
    <n v="630"/>
    <m/>
    <x v="18"/>
    <m/>
    <s v="ER"/>
    <s v="Erhvervsværk"/>
    <n v="11300"/>
    <n v="10000"/>
    <x v="860"/>
    <x v="1"/>
    <s v="pev"/>
    <d v="1995-01-01T00:00:00"/>
    <d v="2018-12-31T00:00:00"/>
    <n v="1.82"/>
    <n v="0.74"/>
    <n v="0.8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37957,92"/>
    <s v="6176131,45"/>
    <n v="0"/>
    <n v="0"/>
    <n v="0"/>
  </r>
  <r>
    <n v="1180"/>
    <x v="691"/>
    <s v=""/>
    <x v="1666"/>
    <n v="2017"/>
    <n v="10132851"/>
    <x v="320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7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1342"/>
    <n v="5.0292300000000001"/>
    <n v="0"/>
    <n v="3.1389480000000001"/>
    <n v="3.1389480000000001"/>
    <n v="0"/>
    <n v="0.74114020420092785"/>
    <n v="0.25885979579907215"/>
    <x v="0"/>
    <x v="0"/>
    <m/>
    <n v="0"/>
    <m/>
    <m/>
    <m/>
    <m/>
    <n v="9.7141967999999999"/>
    <m/>
    <m/>
    <m/>
    <m/>
    <m/>
    <m/>
    <m/>
    <m/>
    <m/>
    <m/>
    <m/>
    <s v="581365"/>
    <s v="6157276"/>
    <n v="9.7141967999999999"/>
    <n v="0"/>
    <n v="0"/>
  </r>
  <r>
    <n v="1187"/>
    <x v="693"/>
    <s v=""/>
    <x v="1668"/>
    <n v="2017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1343"/>
    <n v="0.54971999999999999"/>
    <n v="0"/>
    <n v="0.35208"/>
    <n v="0.35208"/>
    <n v="0"/>
    <n v="0.71505771620718872"/>
    <n v="0.28494228379281128"/>
    <x v="0"/>
    <x v="0"/>
    <m/>
    <m/>
    <m/>
    <m/>
    <m/>
    <m/>
    <n v="0.96461640000000004"/>
    <m/>
    <m/>
    <m/>
    <m/>
    <m/>
    <m/>
    <m/>
    <m/>
    <m/>
    <m/>
    <m/>
    <s v="597962,24"/>
    <s v="6133393,38"/>
    <n v="0.96461640000000004"/>
    <n v="0"/>
    <n v="0"/>
  </r>
  <r>
    <n v="1191"/>
    <x v="694"/>
    <s v=""/>
    <x v="1669"/>
    <n v="2017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1344"/>
    <n v="17.456399999999999"/>
    <n v="0"/>
    <n v="13.309200000000001"/>
    <n v="3.3480000000000003E-2"/>
    <n v="0"/>
    <n v="0.76355547805727553"/>
    <n v="0.23644452194272447"/>
    <x v="0"/>
    <x v="0"/>
    <m/>
    <m/>
    <m/>
    <m/>
    <m/>
    <m/>
    <n v="36.914367599999999"/>
    <m/>
    <m/>
    <m/>
    <m/>
    <m/>
    <m/>
    <m/>
    <m/>
    <m/>
    <m/>
    <m/>
    <s v="475696,92"/>
    <s v="6260052,94"/>
    <n v="36.914367599999999"/>
    <n v="0"/>
    <n v="0"/>
  </r>
  <r>
    <n v="1192"/>
    <x v="695"/>
    <s v=""/>
    <x v="1670"/>
    <n v="2017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1345"/>
    <n v="1.4076"/>
    <n v="0"/>
    <n v="1.1556"/>
    <n v="1.1195999999999999"/>
    <n v="0"/>
    <n v="0.76126044714513896"/>
    <n v="0.23873955285486104"/>
    <x v="0"/>
    <x v="0"/>
    <m/>
    <m/>
    <m/>
    <m/>
    <m/>
    <m/>
    <n v="2.9479823999999999"/>
    <m/>
    <m/>
    <m/>
    <m/>
    <m/>
    <m/>
    <m/>
    <m/>
    <m/>
    <m/>
    <m/>
    <s v="693355,44"/>
    <s v="6149654,06"/>
    <n v="2.9479823999999999"/>
    <n v="0"/>
    <n v="0"/>
  </r>
  <r>
    <n v="1192"/>
    <x v="695"/>
    <s v=""/>
    <x v="1671"/>
    <n v="2017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1346"/>
    <n v="22.766400000000001"/>
    <n v="0"/>
    <n v="0"/>
    <n v="0"/>
    <n v="0"/>
    <n v="0"/>
    <n v="1"/>
    <x v="0"/>
    <x v="0"/>
    <m/>
    <m/>
    <m/>
    <m/>
    <m/>
    <m/>
    <n v="26.9714016"/>
    <m/>
    <m/>
    <m/>
    <m/>
    <m/>
    <m/>
    <m/>
    <m/>
    <m/>
    <m/>
    <m/>
    <s v="693355,44"/>
    <s v="6149654,06"/>
    <n v="26.9714016"/>
    <n v="0"/>
    <n v="0"/>
  </r>
  <r>
    <n v="1200"/>
    <x v="696"/>
    <s v=""/>
    <x v="1672"/>
    <n v="2017"/>
    <n v="19209490"/>
    <x v="325"/>
    <x v="694"/>
    <x v="682"/>
    <n v="2670"/>
    <s v="Greve"/>
    <n v="253"/>
    <m/>
    <x v="18"/>
    <m/>
    <s v="ER"/>
    <s v="Erhvervsværk"/>
    <n v="11300"/>
    <n v="10000"/>
    <x v="247"/>
    <x v="1"/>
    <s v="pev"/>
    <d v="1996-03-25T00:00:00"/>
    <d v="2017-12-31T00:00:00"/>
    <n v="1.86"/>
    <n v="0.74"/>
    <n v="0.9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6958,38"/>
    <s v="6166547,48"/>
    <n v="0"/>
    <n v="0"/>
    <n v="0"/>
  </r>
  <r>
    <n v="1227"/>
    <x v="697"/>
    <s v=""/>
    <x v="1673"/>
    <n v="2017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1347"/>
    <n v="0"/>
    <n v="0"/>
    <n v="1.7380800000000001"/>
    <n v="1.7380800000000001"/>
    <n v="0"/>
    <n v="1"/>
    <n v="0"/>
    <x v="0"/>
    <x v="0"/>
    <m/>
    <m/>
    <m/>
    <m/>
    <m/>
    <m/>
    <m/>
    <m/>
    <n v="5.4317030000000006"/>
    <m/>
    <m/>
    <m/>
    <m/>
    <m/>
    <m/>
    <m/>
    <m/>
    <m/>
    <s v="464088"/>
    <s v="6187374"/>
    <n v="0"/>
    <n v="5.4317030000000006"/>
    <n v="0"/>
  </r>
  <r>
    <n v="1231"/>
    <x v="698"/>
    <s v=""/>
    <x v="1674"/>
    <n v="2017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7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1348"/>
    <n v="10.044"/>
    <n v="10.044"/>
    <n v="0"/>
    <n v="0"/>
    <n v="1"/>
    <n v="0"/>
    <n v="0"/>
    <x v="0"/>
    <x v="0"/>
    <m/>
    <m/>
    <m/>
    <n v="7.1739999999999998E-2"/>
    <m/>
    <m/>
    <m/>
    <m/>
    <m/>
    <n v="12.615"/>
    <m/>
    <m/>
    <m/>
    <m/>
    <m/>
    <m/>
    <m/>
    <m/>
    <s v="692372"/>
    <s v="6077503"/>
    <n v="7.1739999999999998E-2"/>
    <n v="12.615"/>
    <n v="0"/>
  </r>
  <r>
    <n v="1241"/>
    <x v="700"/>
    <s v=""/>
    <x v="1676"/>
    <n v="2017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1349"/>
    <n v="0.09"/>
    <n v="0.09"/>
    <n v="2.56032E-2"/>
    <n v="2.56032E-2"/>
    <n v="0.36456966197100937"/>
    <n v="0.63543033802899063"/>
    <n v="0"/>
    <x v="0"/>
    <x v="0"/>
    <m/>
    <m/>
    <m/>
    <m/>
    <m/>
    <m/>
    <n v="0.12343319999999999"/>
    <m/>
    <m/>
    <m/>
    <m/>
    <m/>
    <m/>
    <m/>
    <m/>
    <m/>
    <m/>
    <m/>
    <s v="482538"/>
    <s v="6120980"/>
    <n v="0.12343319999999999"/>
    <n v="0"/>
    <n v="0"/>
  </r>
  <r>
    <n v="1241"/>
    <x v="700"/>
    <s v=""/>
    <x v="1677"/>
    <n v="2017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1350"/>
    <n v="14.9472"/>
    <n v="14.896800000000001"/>
    <n v="0"/>
    <n v="0"/>
    <n v="1"/>
    <n v="0"/>
    <n v="0"/>
    <x v="0"/>
    <x v="0"/>
    <m/>
    <m/>
    <m/>
    <m/>
    <m/>
    <m/>
    <m/>
    <m/>
    <m/>
    <m/>
    <m/>
    <n v="14.141399999999999"/>
    <m/>
    <m/>
    <m/>
    <m/>
    <m/>
    <m/>
    <s v="482538"/>
    <s v="6120980"/>
    <n v="0"/>
    <n v="14.141399999999999"/>
    <n v="0"/>
  </r>
  <r>
    <n v="1242"/>
    <x v="701"/>
    <s v=""/>
    <x v="1678"/>
    <n v="2017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1351"/>
    <n v="9.7199999999999995E-2"/>
    <n v="9.7199999999999995E-2"/>
    <n v="2.1239999999999998E-2"/>
    <n v="2.1239999999999998E-2"/>
    <n v="0.49828368951389651"/>
    <n v="0.50171631048610354"/>
    <n v="0"/>
    <x v="0"/>
    <x v="0"/>
    <m/>
    <m/>
    <m/>
    <m/>
    <m/>
    <m/>
    <n v="9.7534800000000005E-2"/>
    <m/>
    <m/>
    <m/>
    <m/>
    <m/>
    <m/>
    <m/>
    <m/>
    <m/>
    <m/>
    <m/>
    <s v="482715"/>
    <s v="6116633"/>
    <n v="9.7534800000000005E-2"/>
    <n v="0"/>
    <n v="0"/>
  </r>
  <r>
    <n v="1242"/>
    <x v="701"/>
    <s v=""/>
    <x v="1679"/>
    <n v="2017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1352"/>
    <n v="13.114800000000001"/>
    <n v="12.06"/>
    <n v="0"/>
    <n v="0"/>
    <n v="1"/>
    <n v="0"/>
    <n v="0"/>
    <x v="0"/>
    <x v="0"/>
    <m/>
    <m/>
    <m/>
    <m/>
    <m/>
    <m/>
    <m/>
    <m/>
    <m/>
    <m/>
    <m/>
    <n v="13.026551999999999"/>
    <m/>
    <m/>
    <m/>
    <m/>
    <m/>
    <m/>
    <s v="482715"/>
    <s v="6116633"/>
    <n v="0"/>
    <n v="13.026551999999999"/>
    <n v="0"/>
  </r>
  <r>
    <n v="1243"/>
    <x v="702"/>
    <s v=""/>
    <x v="1680"/>
    <n v="2017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1353"/>
    <n v="27.844235999999999"/>
    <n v="27.844235999999999"/>
    <n v="16.904879999999999"/>
    <n v="16.904879999999999"/>
    <n v="0.27021313568479421"/>
    <n v="0.72978686431520579"/>
    <n v="0"/>
    <x v="0"/>
    <x v="0"/>
    <m/>
    <m/>
    <m/>
    <m/>
    <m/>
    <m/>
    <n v="4.158792"/>
    <m/>
    <n v="47.3639364"/>
    <m/>
    <m/>
    <m/>
    <m/>
    <m/>
    <m/>
    <m/>
    <m/>
    <m/>
    <s v="489469"/>
    <s v="6119677"/>
    <n v="4.158792"/>
    <n v="47.3639364"/>
    <n v="0"/>
  </r>
  <r>
    <n v="1246"/>
    <x v="703"/>
    <s v=""/>
    <x v="1681"/>
    <n v="2017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1354"/>
    <n v="49.413600000000002"/>
    <n v="48.452399999999997"/>
    <n v="0"/>
    <n v="0"/>
    <n v="1"/>
    <n v="0"/>
    <n v="0"/>
    <x v="0"/>
    <x v="0"/>
    <m/>
    <m/>
    <m/>
    <m/>
    <m/>
    <m/>
    <n v="48.324117600000001"/>
    <m/>
    <m/>
    <m/>
    <m/>
    <m/>
    <m/>
    <m/>
    <m/>
    <m/>
    <m/>
    <m/>
    <s v="571590,62"/>
    <s v="6197202,14"/>
    <n v="48.324117600000001"/>
    <n v="0"/>
    <n v="0"/>
  </r>
  <r>
    <n v="1246"/>
    <x v="703"/>
    <s v=""/>
    <x v="1682"/>
    <n v="2017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1355"/>
    <n v="0.93959999999999999"/>
    <n v="0.33839999999999998"/>
    <n v="0.73080000000000001"/>
    <n v="0.72360000000000002"/>
    <n v="0.25550010474525364"/>
    <n v="0.74449989525474636"/>
    <n v="0"/>
    <x v="0"/>
    <x v="0"/>
    <m/>
    <m/>
    <m/>
    <m/>
    <m/>
    <m/>
    <n v="1.8387467999999998"/>
    <m/>
    <m/>
    <m/>
    <m/>
    <m/>
    <m/>
    <m/>
    <m/>
    <m/>
    <m/>
    <m/>
    <s v="571590,62"/>
    <s v="6197202,14"/>
    <n v="1.8387467999999998"/>
    <n v="0"/>
    <n v="0"/>
  </r>
  <r>
    <n v="1247"/>
    <x v="704"/>
    <s v=""/>
    <x v="1683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1356"/>
    <n v="0.54"/>
    <n v="0.52559999999999996"/>
    <n v="0.35532000000000002"/>
    <n v="0.34811999999999999"/>
    <n v="0.28650230347851996"/>
    <n v="0.7134976965214801"/>
    <n v="0"/>
    <x v="0"/>
    <x v="0"/>
    <m/>
    <m/>
    <m/>
    <m/>
    <m/>
    <m/>
    <n v="0.94240080000000004"/>
    <m/>
    <m/>
    <m/>
    <m/>
    <m/>
    <m/>
    <m/>
    <m/>
    <m/>
    <m/>
    <m/>
    <s v="566054,98"/>
    <s v="6197364,39"/>
    <n v="0.94240080000000004"/>
    <n v="0"/>
    <n v="0"/>
  </r>
  <r>
    <n v="1247"/>
    <x v="704"/>
    <s v=""/>
    <x v="1684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1357"/>
    <n v="11.4336"/>
    <n v="11.4336"/>
    <n v="0"/>
    <n v="0"/>
    <n v="1"/>
    <n v="0"/>
    <n v="0"/>
    <x v="0"/>
    <x v="0"/>
    <m/>
    <m/>
    <m/>
    <m/>
    <m/>
    <m/>
    <n v="10.9348668"/>
    <m/>
    <m/>
    <m/>
    <m/>
    <m/>
    <m/>
    <m/>
    <m/>
    <m/>
    <m/>
    <m/>
    <s v="566054,98"/>
    <s v="6197364,39"/>
    <n v="10.9348668"/>
    <n v="0"/>
    <n v="0"/>
  </r>
  <r>
    <n v="1247"/>
    <x v="704"/>
    <s v=""/>
    <x v="1685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1358"/>
    <n v="7.2576000000000001"/>
    <n v="7.2576000000000001"/>
    <n v="0"/>
    <n v="0"/>
    <n v="1"/>
    <n v="0"/>
    <n v="0"/>
    <x v="0"/>
    <x v="0"/>
    <m/>
    <m/>
    <m/>
    <m/>
    <m/>
    <m/>
    <m/>
    <m/>
    <m/>
    <n v="7.2065000000000001"/>
    <m/>
    <m/>
    <m/>
    <m/>
    <m/>
    <m/>
    <m/>
    <m/>
    <s v="566054,98"/>
    <s v="6197364,39"/>
    <n v="0"/>
    <n v="7.2065000000000001"/>
    <n v="0"/>
  </r>
  <r>
    <n v="1250"/>
    <x v="705"/>
    <s v=""/>
    <x v="1686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870"/>
    <x v="0"/>
    <s v="fvv"/>
    <d v="1996-01-01T00:00:00"/>
    <d v="2017-04-24T00:00:00"/>
    <n v="2"/>
    <n v="0"/>
    <n v="1.6"/>
    <x v="1359"/>
    <n v="6.3129600000000003"/>
    <n v="6.3129600000000003"/>
    <n v="0"/>
    <n v="0"/>
    <n v="1"/>
    <n v="0"/>
    <n v="0"/>
    <x v="0"/>
    <x v="0"/>
    <m/>
    <m/>
    <m/>
    <m/>
    <m/>
    <m/>
    <m/>
    <m/>
    <m/>
    <m/>
    <n v="7.2539999999999996"/>
    <m/>
    <m/>
    <m/>
    <m/>
    <m/>
    <m/>
    <m/>
    <s v="649161,66"/>
    <s v="6177849,22"/>
    <n v="0"/>
    <n v="7.2539999999999996"/>
    <n v="0"/>
  </r>
  <r>
    <n v="1250"/>
    <x v="705"/>
    <s v=""/>
    <x v="1687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1360"/>
    <n v="6.1815600000000002"/>
    <n v="5.0688000000000004"/>
    <n v="0"/>
    <n v="0"/>
    <n v="1"/>
    <n v="0"/>
    <n v="0"/>
    <x v="0"/>
    <x v="0"/>
    <m/>
    <m/>
    <m/>
    <n v="7.3956400000000002"/>
    <m/>
    <m/>
    <m/>
    <m/>
    <m/>
    <m/>
    <m/>
    <m/>
    <m/>
    <m/>
    <m/>
    <m/>
    <m/>
    <m/>
    <s v="649161,66"/>
    <s v="6177849,22"/>
    <n v="7.3956400000000002"/>
    <n v="0"/>
    <n v="0"/>
  </r>
  <r>
    <n v="1250"/>
    <x v="705"/>
    <s v=""/>
    <x v="1688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1361"/>
    <n v="2.3677199999999998"/>
    <n v="2.3022"/>
    <n v="0"/>
    <n v="0"/>
    <n v="1"/>
    <n v="0"/>
    <n v="0"/>
    <x v="0"/>
    <x v="0"/>
    <m/>
    <m/>
    <m/>
    <m/>
    <m/>
    <m/>
    <m/>
    <m/>
    <n v="2.664803"/>
    <m/>
    <m/>
    <m/>
    <m/>
    <m/>
    <m/>
    <m/>
    <m/>
    <m/>
    <s v="649161,66"/>
    <s v="6177849,22"/>
    <n v="0"/>
    <n v="2.664803"/>
    <n v="0"/>
  </r>
  <r>
    <n v="1250"/>
    <x v="705"/>
    <s v=""/>
    <x v="1689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1362"/>
    <n v="46.551600000000001"/>
    <n v="19.546199999999999"/>
    <n v="18.122399999999999"/>
    <n v="18.122399999999999"/>
    <n v="0.3348181823543433"/>
    <n v="0.66518181764565676"/>
    <n v="0"/>
    <x v="0"/>
    <x v="0"/>
    <m/>
    <m/>
    <m/>
    <m/>
    <m/>
    <m/>
    <m/>
    <m/>
    <n v="69.51773"/>
    <m/>
    <m/>
    <m/>
    <m/>
    <m/>
    <m/>
    <m/>
    <m/>
    <m/>
    <s v="649161,66"/>
    <s v="6177849,22"/>
    <n v="0"/>
    <n v="69.51773"/>
    <n v="0"/>
  </r>
  <r>
    <n v="1250"/>
    <x v="705"/>
    <s v=""/>
    <x v="1690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1363"/>
    <n v="5.4720000000000004"/>
    <n v="5.4720000000000004"/>
    <n v="0"/>
    <n v="0"/>
    <n v="1"/>
    <n v="0"/>
    <n v="0"/>
    <x v="0"/>
    <x v="0"/>
    <m/>
    <m/>
    <m/>
    <m/>
    <m/>
    <m/>
    <m/>
    <m/>
    <m/>
    <m/>
    <n v="8.1468000000000007"/>
    <m/>
    <m/>
    <m/>
    <m/>
    <m/>
    <m/>
    <m/>
    <s v="649161,66"/>
    <s v="6177849,22"/>
    <n v="0"/>
    <n v="8.1468000000000007"/>
    <n v="0"/>
  </r>
  <r>
    <n v="1262"/>
    <x v="706"/>
    <s v=""/>
    <x v="1691"/>
    <n v="2017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1364"/>
    <n v="2.5272000000000001"/>
    <n v="0"/>
    <n v="1.5156000000000001"/>
    <n v="0"/>
    <n v="0"/>
    <n v="0.72492163009404398"/>
    <n v="0.27507836990595602"/>
    <x v="0"/>
    <x v="0"/>
    <m/>
    <m/>
    <m/>
    <m/>
    <m/>
    <m/>
    <n v="4.5936000000000003"/>
    <m/>
    <m/>
    <m/>
    <m/>
    <m/>
    <m/>
    <m/>
    <m/>
    <m/>
    <m/>
    <m/>
    <s v="519856"/>
    <s v="6155562"/>
    <n v="4.5936000000000003"/>
    <n v="0"/>
    <n v="0"/>
  </r>
  <r>
    <n v="1275"/>
    <x v="707"/>
    <s v=""/>
    <x v="1692"/>
    <n v="2017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1365"/>
    <n v="3.96"/>
    <n v="0"/>
    <n v="3.2292000000000001"/>
    <n v="3.2292000000000001"/>
    <n v="0"/>
    <n v="0.83231468740408909"/>
    <n v="0.16768531259591091"/>
    <x v="0"/>
    <x v="0"/>
    <m/>
    <m/>
    <m/>
    <m/>
    <m/>
    <m/>
    <m/>
    <m/>
    <n v="11.807832000000001"/>
    <m/>
    <m/>
    <m/>
    <m/>
    <m/>
    <m/>
    <m/>
    <m/>
    <m/>
    <s v="528173"/>
    <s v="6253703"/>
    <n v="0"/>
    <n v="11.807832000000001"/>
    <n v="0"/>
  </r>
  <r>
    <n v="1282"/>
    <x v="708"/>
    <s v=""/>
    <x v="1693"/>
    <n v="2017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1366"/>
    <n v="0.96875999999999995"/>
    <n v="0.96875999999999995"/>
    <n v="0.64476"/>
    <n v="0.64476"/>
    <n v="0.26839465883657748"/>
    <n v="0.73160534116342246"/>
    <n v="0"/>
    <x v="0"/>
    <x v="0"/>
    <m/>
    <m/>
    <m/>
    <m/>
    <m/>
    <m/>
    <n v="1.8047304"/>
    <m/>
    <m/>
    <m/>
    <m/>
    <m/>
    <m/>
    <m/>
    <m/>
    <m/>
    <m/>
    <m/>
    <s v="676395,68"/>
    <s v="6150044,15"/>
    <n v="1.8047304"/>
    <n v="0"/>
    <n v="0"/>
  </r>
  <r>
    <n v="1282"/>
    <x v="708"/>
    <s v=""/>
    <x v="1694"/>
    <n v="2017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1367"/>
    <n v="25.601400000000002"/>
    <n v="25.601400000000002"/>
    <n v="0"/>
    <n v="0"/>
    <n v="1"/>
    <n v="0"/>
    <n v="0"/>
    <x v="0"/>
    <x v="0"/>
    <m/>
    <m/>
    <m/>
    <m/>
    <m/>
    <m/>
    <n v="30.167676"/>
    <m/>
    <m/>
    <m/>
    <m/>
    <m/>
    <m/>
    <m/>
    <m/>
    <m/>
    <m/>
    <m/>
    <s v="676395,68"/>
    <s v="6150044,15"/>
    <n v="30.167676"/>
    <n v="0"/>
    <n v="0"/>
  </r>
  <r>
    <n v="1283"/>
    <x v="709"/>
    <s v=""/>
    <x v="1695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1368"/>
    <n v="9.3600000000000003E-2"/>
    <n v="0"/>
    <n v="6.8760000000000002E-2"/>
    <n v="6.8760000000000002E-2"/>
    <n v="0.24528301886792453"/>
    <n v="0.75471698113207553"/>
    <n v="0"/>
    <x v="0"/>
    <x v="0"/>
    <m/>
    <m/>
    <m/>
    <m/>
    <m/>
    <m/>
    <n v="0.19080000000000003"/>
    <m/>
    <m/>
    <m/>
    <m/>
    <m/>
    <m/>
    <m/>
    <m/>
    <m/>
    <m/>
    <m/>
    <s v="675964,99"/>
    <s v="6120885,9"/>
    <n v="0.19080000000000003"/>
    <n v="0"/>
    <n v="0"/>
  </r>
  <r>
    <n v="1283"/>
    <x v="709"/>
    <s v=""/>
    <x v="1696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1368"/>
    <n v="9.3600000000000003E-2"/>
    <n v="0"/>
    <n v="6.8760000000000002E-2"/>
    <n v="6.8760000000000002E-2"/>
    <n v="0.24528301886792453"/>
    <n v="0.75471698113207553"/>
    <n v="0"/>
    <x v="0"/>
    <x v="0"/>
    <m/>
    <m/>
    <m/>
    <m/>
    <m/>
    <m/>
    <n v="0.19080000000000003"/>
    <m/>
    <m/>
    <m/>
    <m/>
    <m/>
    <m/>
    <m/>
    <m/>
    <m/>
    <m/>
    <m/>
    <s v="675964,99"/>
    <s v="6120885,9"/>
    <n v="0.19080000000000003"/>
    <n v="0"/>
    <n v="0"/>
  </r>
  <r>
    <n v="1283"/>
    <x v="709"/>
    <s v=""/>
    <x v="1697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7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1369"/>
    <n v="0.101088"/>
    <n v="0"/>
    <n v="6.8220000000000003E-2"/>
    <n v="6.7136399999999999E-2"/>
    <n v="0"/>
    <n v="0.75027125095604852"/>
    <n v="0.24972874904395148"/>
    <x v="0"/>
    <x v="0"/>
    <m/>
    <m/>
    <m/>
    <m/>
    <m/>
    <m/>
    <n v="0.20239560000000001"/>
    <m/>
    <m/>
    <m/>
    <m/>
    <m/>
    <m/>
    <m/>
    <m/>
    <m/>
    <m/>
    <m/>
    <s v="658041"/>
    <s v="6156730"/>
    <n v="0.20239560000000001"/>
    <n v="0"/>
    <n v="0"/>
  </r>
  <r>
    <n v="1286"/>
    <x v="711"/>
    <s v=""/>
    <x v="1699"/>
    <n v="2017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1370"/>
    <n v="3.9599999999999998E-4"/>
    <n v="0"/>
    <n v="3.6000000000000002E-4"/>
    <n v="3.6000000000000002E-4"/>
    <n v="0"/>
    <n v="0.78260869565217395"/>
    <n v="0.21739130434782605"/>
    <x v="0"/>
    <x v="0"/>
    <m/>
    <m/>
    <m/>
    <m/>
    <m/>
    <m/>
    <n v="9.1080000000000002E-4"/>
    <m/>
    <m/>
    <m/>
    <m/>
    <m/>
    <m/>
    <m/>
    <m/>
    <m/>
    <m/>
    <m/>
    <s v="572202"/>
    <s v="6124678"/>
    <n v="9.1080000000000002E-4"/>
    <n v="0"/>
    <n v="0"/>
  </r>
  <r>
    <n v="1300"/>
    <x v="712"/>
    <s v=""/>
    <x v="1700"/>
    <n v="2017"/>
    <n v="73685311"/>
    <x v="341"/>
    <x v="710"/>
    <x v="698"/>
    <n v="7860"/>
    <s v="Spøttrup"/>
    <n v="779"/>
    <n v="256"/>
    <x v="160"/>
    <m/>
    <s v="ER"/>
    <s v="Erhvervsværk"/>
    <n v="162300"/>
    <n v="160000"/>
    <x v="878"/>
    <x v="0"/>
    <s v="pvp"/>
    <d v="1998-11-01T00:00:00"/>
    <d v="2017-12-31T00:00:00"/>
    <n v="1.1000000000000001"/>
    <n v="0"/>
    <n v="1.1000000000000001"/>
    <x v="1371"/>
    <n v="7.5419999999999998"/>
    <n v="3.7907999999999999"/>
    <n v="0"/>
    <n v="0"/>
    <n v="0.50262529832935565"/>
    <n v="0"/>
    <n v="0.49737470167064435"/>
    <x v="0"/>
    <x v="0"/>
    <m/>
    <m/>
    <m/>
    <m/>
    <m/>
    <m/>
    <m/>
    <m/>
    <m/>
    <m/>
    <m/>
    <n v="6.84"/>
    <m/>
    <m/>
    <m/>
    <m/>
    <m/>
    <m/>
    <s v="492211,64"/>
    <s v="6274343,58"/>
    <n v="0"/>
    <n v="6.84"/>
    <n v="0"/>
  </r>
  <r>
    <n v="1309"/>
    <x v="713"/>
    <s v=""/>
    <x v="1701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1372"/>
    <n v="7.7220000000000004"/>
    <n v="7.6428000000000003"/>
    <n v="0"/>
    <n v="0"/>
    <n v="1"/>
    <n v="0"/>
    <n v="0"/>
    <x v="0"/>
    <x v="0"/>
    <m/>
    <m/>
    <m/>
    <m/>
    <m/>
    <m/>
    <n v="9.2796659999999989"/>
    <m/>
    <m/>
    <m/>
    <m/>
    <m/>
    <m/>
    <m/>
    <m/>
    <m/>
    <m/>
    <m/>
    <s v="543198"/>
    <s v="6214300"/>
    <n v="9.2796659999999989"/>
    <n v="0"/>
    <n v="0"/>
  </r>
  <r>
    <n v="1309"/>
    <x v="713"/>
    <s v=""/>
    <x v="1702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1373"/>
    <n v="1.3140000000000001"/>
    <n v="1.2996000000000001"/>
    <n v="1.0224"/>
    <n v="1.0224"/>
    <n v="0.25792719810504772"/>
    <n v="0.74207280189495228"/>
    <n v="0"/>
    <x v="0"/>
    <x v="0"/>
    <m/>
    <m/>
    <m/>
    <m/>
    <m/>
    <m/>
    <n v="2.5472304000000001"/>
    <m/>
    <m/>
    <m/>
    <m/>
    <m/>
    <m/>
    <m/>
    <m/>
    <m/>
    <m/>
    <m/>
    <s v="543198"/>
    <s v="6214300"/>
    <n v="2.5472304000000001"/>
    <n v="0"/>
    <n v="0"/>
  </r>
  <r>
    <n v="1309"/>
    <x v="713"/>
    <s v=""/>
    <x v="1703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1374"/>
    <n v="1.3031999999999999"/>
    <n v="1.2887999999999999"/>
    <n v="1.0152000000000001"/>
    <n v="1.0152000000000001"/>
    <n v="0.25768609278123017"/>
    <n v="0.74231390721876989"/>
    <n v="0"/>
    <x v="0"/>
    <x v="0"/>
    <m/>
    <m/>
    <m/>
    <m/>
    <m/>
    <m/>
    <n v="2.5286580000000001"/>
    <m/>
    <m/>
    <m/>
    <m/>
    <m/>
    <m/>
    <m/>
    <m/>
    <m/>
    <m/>
    <m/>
    <s v="543198"/>
    <s v="6214300"/>
    <n v="2.5286580000000001"/>
    <n v="0"/>
    <n v="0"/>
  </r>
  <r>
    <n v="1309"/>
    <x v="713"/>
    <s v=""/>
    <x v="1704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1375"/>
    <n v="3.4337879999999998"/>
    <n v="3.4020000000000001"/>
    <n v="0"/>
    <n v="0"/>
    <n v="1"/>
    <n v="0"/>
    <n v="0"/>
    <x v="0"/>
    <x v="0"/>
    <m/>
    <m/>
    <m/>
    <m/>
    <m/>
    <m/>
    <m/>
    <m/>
    <m/>
    <m/>
    <m/>
    <m/>
    <m/>
    <m/>
    <m/>
    <n v="3.4337879999999998"/>
    <m/>
    <m/>
    <s v="543198"/>
    <s v="6214300"/>
    <n v="0"/>
    <n v="3.4337879999999998"/>
    <n v="0"/>
  </r>
  <r>
    <n v="1309"/>
    <x v="713"/>
    <s v=""/>
    <x v="1705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1376"/>
    <n v="21.545999999999999"/>
    <n v="21.33"/>
    <n v="0"/>
    <n v="0"/>
    <n v="1"/>
    <n v="0"/>
    <n v="0"/>
    <x v="0"/>
    <x v="0"/>
    <m/>
    <m/>
    <m/>
    <m/>
    <m/>
    <m/>
    <m/>
    <m/>
    <m/>
    <m/>
    <m/>
    <m/>
    <m/>
    <m/>
    <m/>
    <m/>
    <m/>
    <n v="7.0179732000000001"/>
    <s v="543198"/>
    <s v="6214300"/>
    <n v="0"/>
    <n v="0"/>
    <n v="7.0179732000000001"/>
  </r>
  <r>
    <n v="1318"/>
    <x v="714"/>
    <s v=""/>
    <x v="1706"/>
    <n v="2017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1377"/>
    <n v="0.87119999999999997"/>
    <n v="0"/>
    <n v="0.57599999999999996"/>
    <n v="0.46439999999999998"/>
    <n v="0"/>
    <n v="0.73522975929978118"/>
    <n v="0.26477024070021882"/>
    <x v="0"/>
    <x v="0"/>
    <m/>
    <m/>
    <m/>
    <m/>
    <m/>
    <m/>
    <n v="1.6452"/>
    <m/>
    <m/>
    <m/>
    <m/>
    <m/>
    <m/>
    <m/>
    <m/>
    <m/>
    <m/>
    <m/>
    <s v="600481,8"/>
    <s v="6134056,24"/>
    <n v="1.6452"/>
    <n v="0"/>
    <n v="0"/>
  </r>
  <r>
    <n v="1322"/>
    <x v="715"/>
    <s v=""/>
    <x v="1707"/>
    <n v="2017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1378"/>
    <n v="5.0400000000000002E-3"/>
    <n v="0"/>
    <n v="3.2399999999999998E-3"/>
    <n v="3.2399999999999998E-3"/>
    <n v="0"/>
    <n v="0.73076923076923084"/>
    <n v="0.26923076923076916"/>
    <x v="0"/>
    <x v="0"/>
    <m/>
    <m/>
    <m/>
    <m/>
    <m/>
    <m/>
    <n v="9.3600000000000003E-3"/>
    <m/>
    <m/>
    <m/>
    <m/>
    <m/>
    <m/>
    <m/>
    <m/>
    <m/>
    <m/>
    <m/>
    <s v="542373,51"/>
    <s v="6159137,78"/>
    <n v="9.3600000000000003E-3"/>
    <n v="0"/>
    <n v="0"/>
  </r>
  <r>
    <n v="1324"/>
    <x v="716"/>
    <s v=""/>
    <x v="1708"/>
    <n v="2017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1379"/>
    <n v="35.86824"/>
    <n v="0"/>
    <n v="0"/>
    <n v="0"/>
    <n v="0"/>
    <n v="0"/>
    <n v="1"/>
    <x v="0"/>
    <x v="0"/>
    <m/>
    <m/>
    <m/>
    <m/>
    <m/>
    <m/>
    <n v="37.279756800000001"/>
    <m/>
    <m/>
    <m/>
    <m/>
    <m/>
    <m/>
    <m/>
    <m/>
    <m/>
    <m/>
    <m/>
    <s v="604393"/>
    <s v="6104639"/>
    <n v="37.279756800000001"/>
    <n v="0"/>
    <n v="0"/>
  </r>
  <r>
    <n v="1324"/>
    <x v="716"/>
    <s v=""/>
    <x v="1709"/>
    <n v="2017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1380"/>
    <n v="1.48356"/>
    <n v="0"/>
    <n v="1.1329199999999999"/>
    <n v="1.1329199999999999"/>
    <n v="0"/>
    <n v="0.73777447459447631"/>
    <n v="0.26222552540552369"/>
    <x v="0"/>
    <x v="0"/>
    <m/>
    <m/>
    <m/>
    <m/>
    <m/>
    <m/>
    <n v="2.8287863999999998"/>
    <m/>
    <m/>
    <m/>
    <m/>
    <m/>
    <m/>
    <m/>
    <m/>
    <m/>
    <m/>
    <m/>
    <s v="604393"/>
    <s v="6104639"/>
    <n v="2.8287863999999998"/>
    <n v="0"/>
    <n v="0"/>
  </r>
  <r>
    <n v="1324"/>
    <x v="717"/>
    <s v=""/>
    <x v="1710"/>
    <n v="2017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1381"/>
    <n v="9.1789199999999997"/>
    <n v="0"/>
    <n v="0"/>
    <n v="0"/>
    <n v="0"/>
    <n v="0"/>
    <n v="1"/>
    <x v="0"/>
    <x v="0"/>
    <m/>
    <m/>
    <m/>
    <m/>
    <m/>
    <m/>
    <n v="9.6887736000000011"/>
    <m/>
    <m/>
    <m/>
    <m/>
    <m/>
    <m/>
    <m/>
    <m/>
    <m/>
    <m/>
    <m/>
    <s v="603790"/>
    <s v="6104342"/>
    <n v="9.6887736000000011"/>
    <n v="0"/>
    <n v="0"/>
  </r>
  <r>
    <n v="1329"/>
    <x v="718"/>
    <s v=""/>
    <x v="1711"/>
    <n v="2017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1382"/>
    <n v="0.44400000000000001"/>
    <n v="0.44400000000000001"/>
    <n v="0"/>
    <n v="0"/>
    <n v="1"/>
    <n v="0"/>
    <n v="0"/>
    <x v="0"/>
    <x v="0"/>
    <m/>
    <m/>
    <m/>
    <n v="0.44407999999999997"/>
    <m/>
    <m/>
    <m/>
    <m/>
    <m/>
    <m/>
    <m/>
    <m/>
    <m/>
    <m/>
    <m/>
    <m/>
    <m/>
    <m/>
    <s v="461923,89"/>
    <s v="6142411,52"/>
    <n v="0.44407999999999997"/>
    <n v="0"/>
    <n v="0"/>
  </r>
  <r>
    <n v="1334"/>
    <x v="719"/>
    <s v=""/>
    <x v="1712"/>
    <n v="2017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1383"/>
    <n v="0.1908"/>
    <n v="0"/>
    <n v="0.14401439999999999"/>
    <n v="0.14401439999999999"/>
    <n v="0"/>
    <n v="0.74651821242730332"/>
    <n v="0.25348178757269668"/>
    <x v="0"/>
    <x v="0"/>
    <m/>
    <m/>
    <m/>
    <m/>
    <m/>
    <m/>
    <n v="0.37635840000000004"/>
    <m/>
    <m/>
    <m/>
    <m/>
    <m/>
    <m/>
    <m/>
    <m/>
    <m/>
    <m/>
    <m/>
    <s v="571708,88"/>
    <s v="6125326,48"/>
    <n v="0.37635840000000004"/>
    <n v="0"/>
    <n v="0"/>
  </r>
  <r>
    <n v="1334"/>
    <x v="719"/>
    <s v=""/>
    <x v="1713"/>
    <n v="2017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1384"/>
    <n v="0.10872"/>
    <n v="0"/>
    <n v="8.0280000000000004E-2"/>
    <n v="8.0280000000000004E-2"/>
    <n v="0"/>
    <n v="0.74040709668546278"/>
    <n v="0.25959290331453722"/>
    <x v="0"/>
    <x v="0"/>
    <m/>
    <m/>
    <m/>
    <m/>
    <m/>
    <m/>
    <n v="0.2094048"/>
    <m/>
    <m/>
    <m/>
    <m/>
    <m/>
    <m/>
    <m/>
    <m/>
    <m/>
    <m/>
    <m/>
    <s v="571708,88"/>
    <s v="6125326,48"/>
    <n v="0.2094048"/>
    <n v="0"/>
    <n v="0"/>
  </r>
  <r>
    <n v="1334"/>
    <x v="720"/>
    <s v=""/>
    <x v="1714"/>
    <n v="2017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1385"/>
    <n v="3.2399999999999998E-3"/>
    <n v="0"/>
    <n v="2.5200000000000001E-3"/>
    <n v="2.5200000000000001E-3"/>
    <n v="0"/>
    <n v="0.7410817031070196"/>
    <n v="0.2589182968929804"/>
    <x v="0"/>
    <x v="0"/>
    <m/>
    <m/>
    <m/>
    <m/>
    <m/>
    <m/>
    <n v="6.2567999999999999E-3"/>
    <m/>
    <m/>
    <m/>
    <m/>
    <m/>
    <m/>
    <m/>
    <m/>
    <m/>
    <m/>
    <m/>
    <s v="598017"/>
    <s v="6123059"/>
    <n v="6.2567999999999999E-3"/>
    <n v="0"/>
    <n v="0"/>
  </r>
  <r>
    <n v="1337"/>
    <x v="721"/>
    <s v=""/>
    <x v="1715"/>
    <n v="2017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1386"/>
    <n v="0.29880000000000001"/>
    <n v="0"/>
    <n v="0.24479999999999999"/>
    <n v="0.24479999999999999"/>
    <n v="0"/>
    <n v="0.76370241308234543"/>
    <n v="0.23629758691765457"/>
    <x v="0"/>
    <x v="0"/>
    <m/>
    <m/>
    <m/>
    <m/>
    <m/>
    <m/>
    <n v="0.63225359999999997"/>
    <m/>
    <m/>
    <m/>
    <m/>
    <m/>
    <m/>
    <m/>
    <m/>
    <m/>
    <m/>
    <m/>
    <s v="689720"/>
    <s v="6104298"/>
    <n v="0.63225359999999997"/>
    <n v="0"/>
    <n v="0"/>
  </r>
  <r>
    <n v="1337"/>
    <x v="721"/>
    <s v=""/>
    <x v="1716"/>
    <n v="2017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1387"/>
    <n v="0.15479999999999999"/>
    <n v="0"/>
    <n v="0.10440000000000001"/>
    <n v="0.10440000000000001"/>
    <n v="0"/>
    <n v="0.76850107135550694"/>
    <n v="0.23149892864449306"/>
    <x v="0"/>
    <x v="0"/>
    <m/>
    <m/>
    <m/>
    <m/>
    <m/>
    <m/>
    <n v="0.3343428"/>
    <m/>
    <m/>
    <m/>
    <m/>
    <m/>
    <m/>
    <m/>
    <m/>
    <m/>
    <m/>
    <m/>
    <s v="689720"/>
    <s v="6104298"/>
    <n v="0.3343428"/>
    <n v="0"/>
    <n v="0"/>
  </r>
  <r>
    <n v="1339"/>
    <x v="722"/>
    <s v=""/>
    <x v="1717"/>
    <n v="2017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1388"/>
    <n v="2.8800000000000002E-3"/>
    <n v="0"/>
    <n v="2.5200000000000001E-3"/>
    <n v="2.5200000000000001E-3"/>
    <n v="0"/>
    <n v="0.78094194961664842"/>
    <n v="0.21905805038335158"/>
    <x v="0"/>
    <x v="0"/>
    <m/>
    <m/>
    <m/>
    <m/>
    <m/>
    <m/>
    <n v="6.5735999999999998E-3"/>
    <m/>
    <m/>
    <m/>
    <m/>
    <m/>
    <m/>
    <m/>
    <m/>
    <m/>
    <m/>
    <m/>
    <s v="588089,05"/>
    <s v="6119697,89"/>
    <n v="6.5735999999999998E-3"/>
    <n v="0"/>
    <n v="0"/>
  </r>
  <r>
    <n v="1341"/>
    <x v="723"/>
    <s v=""/>
    <x v="1718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1389"/>
    <n v="3.8059919999999998"/>
    <n v="3.6383760000000001"/>
    <n v="0"/>
    <n v="0"/>
    <n v="1"/>
    <n v="0"/>
    <n v="0"/>
    <x v="0"/>
    <x v="0"/>
    <m/>
    <m/>
    <m/>
    <m/>
    <m/>
    <m/>
    <m/>
    <m/>
    <m/>
    <m/>
    <n v="3.8064899999999997"/>
    <m/>
    <m/>
    <m/>
    <m/>
    <m/>
    <m/>
    <m/>
    <s v="500769,79"/>
    <s v="6191194,86"/>
    <n v="0"/>
    <n v="3.8064899999999997"/>
    <n v="0"/>
  </r>
  <r>
    <n v="1341"/>
    <x v="723"/>
    <s v=""/>
    <x v="1719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1390"/>
    <n v="30.952116"/>
    <n v="28.396799999999999"/>
    <n v="26.517600000000002"/>
    <n v="26.517600000000002"/>
    <n v="0.2580426779247284"/>
    <n v="0.74195732207527154"/>
    <n v="0"/>
    <x v="0"/>
    <x v="0"/>
    <m/>
    <m/>
    <m/>
    <m/>
    <m/>
    <m/>
    <m/>
    <m/>
    <n v="59.974800000000002"/>
    <m/>
    <m/>
    <m/>
    <m/>
    <m/>
    <m/>
    <m/>
    <m/>
    <m/>
    <s v="500769,79"/>
    <s v="6191194,86"/>
    <n v="0"/>
    <n v="59.974800000000002"/>
    <n v="0"/>
  </r>
  <r>
    <n v="1341"/>
    <x v="723"/>
    <s v=""/>
    <x v="1720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1391"/>
    <n v="0.87839999999999996"/>
    <n v="0.86399999999999999"/>
    <n v="0"/>
    <n v="0"/>
    <n v="1"/>
    <n v="0"/>
    <n v="0"/>
    <x v="0"/>
    <x v="0"/>
    <m/>
    <m/>
    <m/>
    <m/>
    <m/>
    <m/>
    <m/>
    <m/>
    <n v="1.001144"/>
    <m/>
    <m/>
    <m/>
    <m/>
    <m/>
    <m/>
    <m/>
    <m/>
    <m/>
    <s v="500769,79"/>
    <s v="6191194,86"/>
    <n v="0"/>
    <n v="1.001144"/>
    <n v="0"/>
  </r>
  <r>
    <n v="1343"/>
    <x v="724"/>
    <s v=""/>
    <x v="1721"/>
    <n v="2017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1392"/>
    <n v="4.5719999999999997E-2"/>
    <n v="4.5719999999999997E-2"/>
    <n v="3.2039999999999999E-2"/>
    <n v="3.2039999999999999E-2"/>
    <n v="0.26444009494856952"/>
    <n v="0.73555990505143054"/>
    <n v="0"/>
    <x v="0"/>
    <x v="0"/>
    <m/>
    <m/>
    <m/>
    <m/>
    <m/>
    <m/>
    <n v="8.644679999999999E-2"/>
    <m/>
    <m/>
    <m/>
    <m/>
    <m/>
    <m/>
    <m/>
    <m/>
    <m/>
    <m/>
    <m/>
    <s v="577311"/>
    <s v="6296230"/>
    <n v="8.644679999999999E-2"/>
    <n v="0"/>
    <n v="0"/>
  </r>
  <r>
    <n v="1359"/>
    <x v="725"/>
    <s v=""/>
    <x v="1723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1393"/>
    <n v="1.7964"/>
    <n v="1.7964"/>
    <n v="0"/>
    <n v="0"/>
    <n v="1"/>
    <n v="0"/>
    <n v="0"/>
    <x v="0"/>
    <x v="0"/>
    <m/>
    <m/>
    <m/>
    <m/>
    <m/>
    <m/>
    <n v="1.7683776"/>
    <m/>
    <m/>
    <m/>
    <m/>
    <m/>
    <m/>
    <m/>
    <m/>
    <m/>
    <m/>
    <m/>
    <s v="577311"/>
    <s v="6296230"/>
    <n v="1.7683776"/>
    <n v="0"/>
    <n v="0"/>
  </r>
  <r>
    <n v="1359"/>
    <x v="725"/>
    <s v=""/>
    <x v="1724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1394"/>
    <n v="4.9644000000000004"/>
    <n v="4.9644000000000004"/>
    <n v="0"/>
    <n v="0"/>
    <n v="1"/>
    <n v="0"/>
    <n v="0"/>
    <x v="0"/>
    <x v="0"/>
    <m/>
    <m/>
    <m/>
    <m/>
    <m/>
    <m/>
    <m/>
    <m/>
    <m/>
    <m/>
    <m/>
    <m/>
    <m/>
    <m/>
    <m/>
    <n v="4.9643999999999995"/>
    <m/>
    <m/>
    <s v="577311"/>
    <s v="6296230"/>
    <n v="0"/>
    <n v="4.9643999999999995"/>
    <n v="0"/>
  </r>
  <r>
    <n v="1359"/>
    <x v="726"/>
    <s v=""/>
    <x v="1725"/>
    <n v="2017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1395"/>
    <n v="22.921199999999999"/>
    <n v="22.921199999999999"/>
    <n v="0"/>
    <n v="0"/>
    <n v="1"/>
    <n v="0"/>
    <n v="0"/>
    <x v="0"/>
    <x v="0"/>
    <m/>
    <m/>
    <m/>
    <m/>
    <m/>
    <m/>
    <m/>
    <m/>
    <m/>
    <n v="27.027999999999999"/>
    <m/>
    <m/>
    <m/>
    <m/>
    <m/>
    <m/>
    <m/>
    <m/>
    <s v="577329"/>
    <s v="6296183"/>
    <n v="0"/>
    <n v="27.027999999999999"/>
    <n v="0"/>
  </r>
  <r>
    <n v="1365"/>
    <x v="727"/>
    <s v=""/>
    <x v="1726"/>
    <n v="2017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1396"/>
    <n v="5.7599999999999998E-2"/>
    <n v="5.7599999999999998E-2"/>
    <n v="6.8400000000000002E-2"/>
    <n v="6.8400000000000002E-2"/>
    <n v="0.18425962180712624"/>
    <n v="0.81574037819287382"/>
    <n v="0"/>
    <x v="0"/>
    <x v="0"/>
    <m/>
    <m/>
    <m/>
    <m/>
    <m/>
    <m/>
    <n v="0.1563012"/>
    <m/>
    <m/>
    <m/>
    <m/>
    <m/>
    <m/>
    <m/>
    <m/>
    <m/>
    <m/>
    <m/>
    <s v="665363,45"/>
    <s v="6126043,32"/>
    <n v="0.1563012"/>
    <n v="0"/>
    <n v="0"/>
  </r>
  <r>
    <n v="1365"/>
    <x v="727"/>
    <s v=""/>
    <x v="1727"/>
    <n v="2017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1397"/>
    <n v="10.6128"/>
    <n v="10.6128"/>
    <n v="0"/>
    <n v="0"/>
    <n v="1"/>
    <n v="0"/>
    <n v="0"/>
    <x v="0"/>
    <x v="0"/>
    <m/>
    <m/>
    <m/>
    <m/>
    <m/>
    <m/>
    <n v="12.347359200000001"/>
    <m/>
    <m/>
    <m/>
    <m/>
    <m/>
    <m/>
    <m/>
    <m/>
    <m/>
    <m/>
    <m/>
    <s v="665363,45"/>
    <s v="6126043,32"/>
    <n v="12.347359200000001"/>
    <n v="0"/>
    <n v="0"/>
  </r>
  <r>
    <n v="1365"/>
    <x v="728"/>
    <s v=""/>
    <x v="1728"/>
    <n v="2017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1398"/>
    <n v="9.7199999999999995E-2"/>
    <n v="9.7199999999999995E-2"/>
    <n v="7.5600000000000001E-2"/>
    <n v="7.5600000000000001E-2"/>
    <n v="0.23970170454545456"/>
    <n v="0.76029829545454541"/>
    <n v="0"/>
    <x v="0"/>
    <x v="0"/>
    <m/>
    <m/>
    <m/>
    <m/>
    <m/>
    <m/>
    <n v="0.20275200000000002"/>
    <m/>
    <m/>
    <m/>
    <m/>
    <m/>
    <m/>
    <m/>
    <m/>
    <m/>
    <m/>
    <m/>
    <s v="664513,89"/>
    <s v="6121629,41"/>
    <n v="0.20275200000000002"/>
    <n v="0"/>
    <n v="0"/>
  </r>
  <r>
    <n v="1365"/>
    <x v="728"/>
    <s v=""/>
    <x v="1729"/>
    <n v="2017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1399"/>
    <n v="8.4923999999999999"/>
    <n v="8.3087999999999997"/>
    <n v="0"/>
    <n v="0"/>
    <n v="1"/>
    <n v="0"/>
    <n v="0"/>
    <x v="0"/>
    <x v="0"/>
    <m/>
    <m/>
    <m/>
    <m/>
    <m/>
    <m/>
    <n v="8.5777163999999999"/>
    <m/>
    <m/>
    <m/>
    <m/>
    <m/>
    <m/>
    <m/>
    <m/>
    <m/>
    <m/>
    <m/>
    <s v="664513,89"/>
    <s v="6121629,41"/>
    <n v="8.5777163999999999"/>
    <n v="0"/>
    <n v="0"/>
  </r>
  <r>
    <n v="1378"/>
    <x v="729"/>
    <s v=""/>
    <x v="1730"/>
    <n v="2017"/>
    <n v="46076753"/>
    <x v="354"/>
    <x v="727"/>
    <x v="714"/>
    <n v="9500"/>
    <s v="Hobro"/>
    <n v="846"/>
    <n v="300"/>
    <x v="68"/>
    <m/>
    <s v="ER"/>
    <s v="Erhvervsværk"/>
    <n v="382120"/>
    <n v="383900"/>
    <x v="900"/>
    <x v="0"/>
    <s v="pvp"/>
    <d v="2001-01-05T00:00:00"/>
    <d v="2017-12-31T00:00:00"/>
    <n v="11.9"/>
    <n v="0"/>
    <n v="10.199999999999999"/>
    <x v="1400"/>
    <n v="171.25899999999999"/>
    <n v="171.25899999999999"/>
    <n v="0"/>
    <n v="0"/>
    <n v="1"/>
    <n v="0"/>
    <n v="0"/>
    <x v="0"/>
    <x v="0"/>
    <m/>
    <m/>
    <m/>
    <m/>
    <m/>
    <m/>
    <n v="0.72503639999999991"/>
    <n v="194.49939999999998"/>
    <m/>
    <m/>
    <m/>
    <n v="30.105599999999999"/>
    <m/>
    <m/>
    <m/>
    <m/>
    <m/>
    <m/>
    <s v="549328,17"/>
    <s v="6279162,48"/>
    <n v="88.249766399999984"/>
    <n v="137.08027000000001"/>
    <n v="0"/>
  </r>
  <r>
    <n v="1378"/>
    <x v="730"/>
    <s v=""/>
    <x v="1731"/>
    <n v="2017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1401"/>
    <n v="149.56800000000001"/>
    <n v="149.56800000000001"/>
    <n v="29.2392"/>
    <n v="26.216135999999999"/>
    <n v="0.63032902123011258"/>
    <n v="0.36967097876988742"/>
    <n v="0"/>
    <x v="0"/>
    <x v="0"/>
    <m/>
    <m/>
    <m/>
    <n v="0"/>
    <m/>
    <m/>
    <m/>
    <n v="183.26339999999999"/>
    <m/>
    <m/>
    <n v="0"/>
    <n v="3.6161999999999996"/>
    <m/>
    <m/>
    <m/>
    <m/>
    <m/>
    <m/>
    <s v="561660,04"/>
    <s v="6320573,18"/>
    <n v="82.468530000000001"/>
    <n v="104.41107000000001"/>
    <n v="0"/>
  </r>
  <r>
    <n v="1378"/>
    <x v="730"/>
    <s v=""/>
    <x v="1732"/>
    <n v="2017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1402"/>
    <n v="1373.2719999999999"/>
    <n v="1373.2719999999999"/>
    <n v="399.07215359999998"/>
    <n v="339.59035080000001"/>
    <n v="0.36389901611215575"/>
    <n v="0.6361009838878442"/>
    <n v="0"/>
    <x v="0"/>
    <x v="0"/>
    <m/>
    <m/>
    <m/>
    <n v="5.1893129"/>
    <m/>
    <m/>
    <m/>
    <n v="1692.4490000000001"/>
    <m/>
    <m/>
    <n v="0"/>
    <n v="189.24779999999998"/>
    <m/>
    <m/>
    <m/>
    <m/>
    <m/>
    <m/>
    <s v="561660,04"/>
    <s v="6320573,18"/>
    <n v="766.79136290000008"/>
    <n v="1120.0947500000002"/>
    <n v="0"/>
  </r>
  <r>
    <n v="1383"/>
    <x v="731"/>
    <s v=""/>
    <x v="1733"/>
    <n v="2017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1403"/>
    <n v="0.99"/>
    <n v="0.99"/>
    <n v="0.7056"/>
    <n v="0.7056"/>
    <n v="0.26214243771495682"/>
    <n v="0.73785756228504318"/>
    <n v="0"/>
    <x v="0"/>
    <x v="0"/>
    <m/>
    <m/>
    <m/>
    <m/>
    <m/>
    <m/>
    <n v="1.8882863999999999"/>
    <m/>
    <m/>
    <m/>
    <m/>
    <m/>
    <m/>
    <m/>
    <m/>
    <m/>
    <m/>
    <m/>
    <s v="578519,49"/>
    <s v="6355585,29"/>
    <n v="1.8882863999999999"/>
    <n v="0"/>
    <n v="0"/>
  </r>
  <r>
    <n v="1383"/>
    <x v="731"/>
    <s v=""/>
    <x v="1734"/>
    <n v="2017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1404"/>
    <n v="3.6000000000000002E-4"/>
    <n v="3.6000000000000002E-4"/>
    <n v="0"/>
    <n v="0"/>
    <n v="1"/>
    <n v="0"/>
    <n v="0"/>
    <x v="0"/>
    <x v="0"/>
    <m/>
    <m/>
    <m/>
    <m/>
    <m/>
    <m/>
    <n v="4.752E-4"/>
    <m/>
    <m/>
    <m/>
    <m/>
    <m/>
    <m/>
    <m/>
    <m/>
    <m/>
    <m/>
    <m/>
    <s v="578519,49"/>
    <s v="6355585,29"/>
    <n v="4.752E-4"/>
    <n v="0"/>
    <n v="0"/>
  </r>
  <r>
    <n v="1386"/>
    <x v="732"/>
    <s v=""/>
    <x v="1735"/>
    <n v="2017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7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1405"/>
    <n v="37.0764"/>
    <n v="37.0764"/>
    <n v="0"/>
    <n v="0"/>
    <n v="1"/>
    <n v="0"/>
    <n v="0"/>
    <x v="0"/>
    <x v="0"/>
    <m/>
    <m/>
    <m/>
    <n v="0"/>
    <m/>
    <m/>
    <m/>
    <m/>
    <m/>
    <m/>
    <n v="35.7804"/>
    <m/>
    <m/>
    <m/>
    <m/>
    <m/>
    <m/>
    <m/>
    <s v="610009"/>
    <s v="6246949"/>
    <n v="0"/>
    <n v="35.7804"/>
    <n v="0"/>
  </r>
  <r>
    <n v="1394"/>
    <x v="733"/>
    <s v=""/>
    <x v="1737"/>
    <n v="2017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1406"/>
    <n v="12.1716"/>
    <n v="12.1716"/>
    <n v="0"/>
    <n v="0"/>
    <n v="1"/>
    <n v="0"/>
    <n v="0"/>
    <x v="0"/>
    <x v="0"/>
    <m/>
    <m/>
    <m/>
    <m/>
    <m/>
    <m/>
    <m/>
    <m/>
    <m/>
    <m/>
    <m/>
    <m/>
    <m/>
    <m/>
    <m/>
    <n v="12.1716"/>
    <m/>
    <m/>
    <s v="610009"/>
    <s v="6246949"/>
    <n v="0"/>
    <n v="12.1716"/>
    <n v="0"/>
  </r>
  <r>
    <n v="1400"/>
    <x v="734"/>
    <s v=""/>
    <x v="1738"/>
    <n v="2017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1407"/>
    <n v="7.1532"/>
    <n v="7.1532"/>
    <n v="0"/>
    <n v="0"/>
    <n v="1"/>
    <n v="0"/>
    <n v="0"/>
    <x v="0"/>
    <x v="0"/>
    <m/>
    <m/>
    <m/>
    <n v="5.7000000000000002E-2"/>
    <m/>
    <m/>
    <m/>
    <m/>
    <m/>
    <m/>
    <n v="2.0924999999999998"/>
    <n v="4.234"/>
    <m/>
    <m/>
    <m/>
    <m/>
    <m/>
    <m/>
    <s v="473893,58"/>
    <s v="6275206,74"/>
    <n v="5.7000000000000002E-2"/>
    <n v="6.3264999999999993"/>
    <n v="0"/>
  </r>
  <r>
    <n v="1402"/>
    <x v="735"/>
    <s v=""/>
    <x v="1739"/>
    <n v="2017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1408"/>
    <n v="17.508527999999998"/>
    <n v="17.508527999999998"/>
    <n v="0"/>
    <n v="0"/>
    <n v="1"/>
    <n v="0"/>
    <n v="0"/>
    <x v="0"/>
    <x v="0"/>
    <m/>
    <m/>
    <m/>
    <m/>
    <m/>
    <m/>
    <m/>
    <m/>
    <m/>
    <m/>
    <n v="15.618885000000001"/>
    <m/>
    <m/>
    <m/>
    <m/>
    <m/>
    <m/>
    <m/>
    <s v="460408"/>
    <s v="6190566"/>
    <n v="0"/>
    <n v="15.618885000000001"/>
    <n v="0"/>
  </r>
  <r>
    <n v="1402"/>
    <x v="735"/>
    <s v=""/>
    <x v="1740"/>
    <n v="2017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1409"/>
    <n v="6.4702800000000005E-2"/>
    <n v="6.4702800000000005E-2"/>
    <n v="0"/>
    <n v="0"/>
    <n v="1"/>
    <n v="0"/>
    <n v="0"/>
    <x v="0"/>
    <x v="0"/>
    <m/>
    <m/>
    <m/>
    <n v="7.2206309999999996E-2"/>
    <m/>
    <m/>
    <m/>
    <m/>
    <m/>
    <m/>
    <m/>
    <m/>
    <m/>
    <m/>
    <m/>
    <m/>
    <m/>
    <m/>
    <s v="460408"/>
    <s v="6190566"/>
    <n v="7.2206309999999996E-2"/>
    <n v="0"/>
    <n v="0"/>
  </r>
  <r>
    <n v="1403"/>
    <x v="736"/>
    <s v=""/>
    <x v="1741"/>
    <n v="2017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1410"/>
    <n v="1.8360000000000001E-2"/>
    <n v="1.8360000000000001E-2"/>
    <n v="1.044E-2"/>
    <n v="1.044E-2"/>
    <n v="0.26433088006634187"/>
    <n v="0.73566911993365813"/>
    <n v="0"/>
    <x v="0"/>
    <x v="0"/>
    <m/>
    <m/>
    <m/>
    <m/>
    <m/>
    <m/>
    <n v="3.4729200000000002E-2"/>
    <m/>
    <m/>
    <m/>
    <m/>
    <m/>
    <m/>
    <m/>
    <m/>
    <m/>
    <m/>
    <m/>
    <s v="480070"/>
    <s v="6091058"/>
    <n v="3.4729200000000002E-2"/>
    <n v="0"/>
    <n v="0"/>
  </r>
  <r>
    <n v="1405"/>
    <x v="737"/>
    <s v=""/>
    <x v="1742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1411"/>
    <n v="1.9476"/>
    <n v="1.9476"/>
    <n v="1.3824000000000001"/>
    <n v="1.3824000000000001"/>
    <n v="0.26300156245290524"/>
    <n v="0.73699843754709482"/>
    <n v="0"/>
    <x v="0"/>
    <x v="0"/>
    <m/>
    <m/>
    <m/>
    <m/>
    <m/>
    <m/>
    <n v="3.7026395999999999"/>
    <m/>
    <m/>
    <m/>
    <m/>
    <m/>
    <m/>
    <m/>
    <m/>
    <m/>
    <m/>
    <m/>
    <s v="695998,97"/>
    <s v="6218116,73"/>
    <n v="3.7026395999999999"/>
    <n v="0"/>
    <n v="0"/>
  </r>
  <r>
    <n v="1405"/>
    <x v="737"/>
    <s v=""/>
    <x v="1743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1412"/>
    <n v="41.360399999999998"/>
    <n v="41.360399999999998"/>
    <n v="0"/>
    <n v="0"/>
    <n v="1"/>
    <n v="0"/>
    <n v="0"/>
    <x v="0"/>
    <x v="0"/>
    <m/>
    <m/>
    <m/>
    <m/>
    <m/>
    <m/>
    <n v="40.667695200000004"/>
    <m/>
    <m/>
    <m/>
    <m/>
    <m/>
    <m/>
    <m/>
    <m/>
    <m/>
    <m/>
    <m/>
    <s v="695998,97"/>
    <s v="6218116,73"/>
    <n v="40.667695200000004"/>
    <n v="0"/>
    <n v="0"/>
  </r>
  <r>
    <n v="1405"/>
    <x v="737"/>
    <s v=""/>
    <x v="1744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1413"/>
    <n v="1.9907999999999999"/>
    <n v="1.9907999999999999"/>
    <n v="1.4543999999999999"/>
    <n v="1.4543999999999999"/>
    <n v="0.25534445643952863"/>
    <n v="0.74465554356047137"/>
    <n v="0"/>
    <x v="0"/>
    <x v="0"/>
    <m/>
    <m/>
    <m/>
    <m/>
    <m/>
    <m/>
    <n v="3.8982636000000004"/>
    <m/>
    <m/>
    <m/>
    <m/>
    <m/>
    <m/>
    <m/>
    <m/>
    <m/>
    <m/>
    <m/>
    <s v="695998,97"/>
    <s v="6218116,73"/>
    <n v="3.8982636000000004"/>
    <n v="0"/>
    <n v="0"/>
  </r>
  <r>
    <n v="1405"/>
    <x v="737"/>
    <s v=""/>
    <x v="1745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1414"/>
    <n v="2.1023999999999998"/>
    <n v="2.1023999999999998"/>
    <n v="1.548"/>
    <n v="1.548"/>
    <n v="0.26335037595069932"/>
    <n v="0.73664962404930068"/>
    <n v="0"/>
    <x v="0"/>
    <x v="0"/>
    <m/>
    <m/>
    <m/>
    <m/>
    <m/>
    <m/>
    <n v="3.9916404000000001"/>
    <m/>
    <m/>
    <m/>
    <m/>
    <m/>
    <m/>
    <m/>
    <m/>
    <m/>
    <m/>
    <m/>
    <s v="695998,97"/>
    <s v="6218116,73"/>
    <n v="3.9916404000000001"/>
    <n v="0"/>
    <n v="0"/>
  </r>
  <r>
    <n v="1405"/>
    <x v="737"/>
    <s v=""/>
    <x v="1746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1415"/>
    <n v="13.0068"/>
    <n v="13.0068"/>
    <n v="0"/>
    <n v="0"/>
    <n v="1"/>
    <n v="0"/>
    <n v="0"/>
    <x v="0"/>
    <x v="0"/>
    <m/>
    <m/>
    <m/>
    <m/>
    <m/>
    <m/>
    <m/>
    <m/>
    <m/>
    <m/>
    <m/>
    <m/>
    <m/>
    <m/>
    <m/>
    <n v="13.0068"/>
    <m/>
    <m/>
    <s v="695998,97"/>
    <s v="6218116,73"/>
    <n v="0"/>
    <n v="13.0068"/>
    <n v="0"/>
  </r>
  <r>
    <n v="1405"/>
    <x v="737"/>
    <s v=""/>
    <x v="1747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1416"/>
    <n v="14.6808"/>
    <n v="14.6808"/>
    <n v="0"/>
    <n v="0"/>
    <n v="1"/>
    <n v="0"/>
    <n v="0"/>
    <x v="0"/>
    <x v="0"/>
    <m/>
    <m/>
    <m/>
    <m/>
    <m/>
    <m/>
    <m/>
    <m/>
    <m/>
    <m/>
    <n v="18.414000000000001"/>
    <m/>
    <m/>
    <m/>
    <m/>
    <m/>
    <m/>
    <m/>
    <s v="695998,97"/>
    <s v="6218116,73"/>
    <n v="0"/>
    <n v="18.414000000000001"/>
    <n v="0"/>
  </r>
  <r>
    <n v="1406"/>
    <x v="738"/>
    <s v=""/>
    <x v="1748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1417"/>
    <n v="0.31319999999999998"/>
    <n v="0.30599999999999999"/>
    <n v="0.16200000000000001"/>
    <n v="0.15840000000000001"/>
    <n v="0.26078511306683294"/>
    <n v="0.73921488693316706"/>
    <n v="0"/>
    <x v="0"/>
    <x v="0"/>
    <m/>
    <m/>
    <m/>
    <m/>
    <m/>
    <m/>
    <n v="0.60049440000000009"/>
    <m/>
    <m/>
    <m/>
    <m/>
    <m/>
    <m/>
    <m/>
    <m/>
    <m/>
    <m/>
    <m/>
    <s v="660332,95"/>
    <s v="6126123,81"/>
    <n v="0.60049440000000009"/>
    <n v="0"/>
    <n v="0"/>
  </r>
  <r>
    <n v="1406"/>
    <x v="738"/>
    <s v=""/>
    <x v="1749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1417"/>
    <n v="0.31319999999999998"/>
    <n v="0.30599999999999999"/>
    <n v="0.16200000000000001"/>
    <n v="0.15840000000000001"/>
    <n v="0.26078511306683294"/>
    <n v="0.73921488693316706"/>
    <n v="0"/>
    <x v="0"/>
    <x v="0"/>
    <m/>
    <m/>
    <m/>
    <m/>
    <m/>
    <m/>
    <n v="0.60049440000000009"/>
    <m/>
    <m/>
    <m/>
    <m/>
    <m/>
    <m/>
    <m/>
    <m/>
    <m/>
    <m/>
    <m/>
    <s v="660332,95"/>
    <s v="6126123,81"/>
    <n v="0.60049440000000009"/>
    <n v="0"/>
    <n v="0"/>
  </r>
  <r>
    <n v="1406"/>
    <x v="738"/>
    <s v=""/>
    <x v="1750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1418"/>
    <n v="0.79200000000000004"/>
    <n v="0.77759999999999996"/>
    <n v="0"/>
    <n v="0"/>
    <n v="1"/>
    <n v="0"/>
    <n v="0"/>
    <x v="0"/>
    <x v="0"/>
    <m/>
    <m/>
    <m/>
    <m/>
    <m/>
    <m/>
    <n v="0.86118119999999998"/>
    <m/>
    <m/>
    <m/>
    <m/>
    <m/>
    <m/>
    <m/>
    <m/>
    <m/>
    <m/>
    <m/>
    <s v="660332,95"/>
    <s v="6126123,81"/>
    <n v="0.86118119999999998"/>
    <n v="0"/>
    <n v="0"/>
  </r>
  <r>
    <n v="1406"/>
    <x v="738"/>
    <s v=""/>
    <x v="1751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1419"/>
    <n v="25.884"/>
    <n v="25.365600000000001"/>
    <n v="0"/>
    <n v="0"/>
    <n v="1"/>
    <n v="0"/>
    <n v="0"/>
    <x v="0"/>
    <x v="0"/>
    <m/>
    <m/>
    <m/>
    <m/>
    <m/>
    <m/>
    <m/>
    <m/>
    <m/>
    <n v="26.998999999999999"/>
    <m/>
    <m/>
    <m/>
    <m/>
    <m/>
    <m/>
    <m/>
    <m/>
    <s v="660332,95"/>
    <s v="6126123,81"/>
    <n v="0"/>
    <n v="26.998999999999999"/>
    <n v="0"/>
  </r>
  <r>
    <n v="1406"/>
    <x v="738"/>
    <s v=""/>
    <x v="1752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1420"/>
    <n v="5.2919999999999998"/>
    <n v="5.1840000000000002"/>
    <n v="0"/>
    <n v="0"/>
    <n v="1"/>
    <n v="0"/>
    <n v="0"/>
    <x v="0"/>
    <x v="0"/>
    <m/>
    <m/>
    <m/>
    <m/>
    <m/>
    <m/>
    <m/>
    <m/>
    <m/>
    <m/>
    <m/>
    <m/>
    <m/>
    <m/>
    <m/>
    <n v="5.2919999999999998"/>
    <m/>
    <m/>
    <s v="660332,95"/>
    <s v="6126123,81"/>
    <n v="0"/>
    <n v="5.2919999999999998"/>
    <n v="0"/>
  </r>
  <r>
    <n v="1409"/>
    <x v="739"/>
    <s v=""/>
    <x v="1753"/>
    <n v="2017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1421"/>
    <n v="1.6199999999999999E-2"/>
    <n v="1.6199999999999999E-2"/>
    <n v="1.0800000000000001E-2"/>
    <n v="1.0800000000000001E-2"/>
    <n v="0.31690140845070419"/>
    <n v="0.68309859154929575"/>
    <n v="0"/>
    <x v="0"/>
    <x v="0"/>
    <m/>
    <m/>
    <m/>
    <m/>
    <m/>
    <m/>
    <n v="2.5559999999999999E-2"/>
    <m/>
    <m/>
    <m/>
    <m/>
    <m/>
    <m/>
    <m/>
    <m/>
    <m/>
    <m/>
    <m/>
    <s v="575359"/>
    <s v="6257870"/>
    <n v="2.5559999999999999E-2"/>
    <n v="0"/>
    <n v="0"/>
  </r>
  <r>
    <n v="1409"/>
    <x v="739"/>
    <s v=""/>
    <x v="1754"/>
    <n v="2017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1422"/>
    <n v="17.423999999999999"/>
    <n v="17.423999999999999"/>
    <n v="0"/>
    <n v="0"/>
    <n v="1"/>
    <n v="0"/>
    <n v="0"/>
    <x v="0"/>
    <x v="0"/>
    <m/>
    <m/>
    <m/>
    <m/>
    <m/>
    <m/>
    <n v="18.341999999999999"/>
    <m/>
    <m/>
    <m/>
    <m/>
    <m/>
    <m/>
    <m/>
    <m/>
    <m/>
    <m/>
    <m/>
    <s v="575359"/>
    <s v="6257870"/>
    <n v="18.341999999999999"/>
    <n v="0"/>
    <n v="0"/>
  </r>
  <r>
    <n v="1411"/>
    <x v="740"/>
    <s v=""/>
    <x v="1755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1423"/>
    <n v="4.5792000000000002"/>
    <n v="4.3956"/>
    <n v="0"/>
    <n v="0"/>
    <n v="1"/>
    <n v="0"/>
    <n v="0"/>
    <x v="0"/>
    <x v="0"/>
    <m/>
    <m/>
    <m/>
    <m/>
    <m/>
    <m/>
    <n v="4.5379224000000002"/>
    <m/>
    <m/>
    <m/>
    <m/>
    <m/>
    <m/>
    <m/>
    <m/>
    <m/>
    <m/>
    <m/>
    <s v="548883"/>
    <s v="6363546"/>
    <n v="4.5379224000000002"/>
    <n v="0"/>
    <n v="0"/>
  </r>
  <r>
    <n v="1411"/>
    <x v="740"/>
    <s v=""/>
    <x v="1756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1424"/>
    <n v="1.6488"/>
    <n v="1.5840000000000001"/>
    <n v="1.4867999999999999"/>
    <n v="1.4867999999999999"/>
    <n v="0.23952070755881333"/>
    <n v="0.76047929244118673"/>
    <n v="0"/>
    <x v="0"/>
    <x v="0"/>
    <m/>
    <m/>
    <m/>
    <m/>
    <m/>
    <m/>
    <n v="3.4418736000000001"/>
    <m/>
    <m/>
    <m/>
    <m/>
    <m/>
    <m/>
    <m/>
    <m/>
    <m/>
    <m/>
    <m/>
    <s v="548883"/>
    <s v="6363546"/>
    <n v="3.4418736000000001"/>
    <n v="0"/>
    <n v="0"/>
  </r>
  <r>
    <n v="1411"/>
    <x v="740"/>
    <s v=""/>
    <x v="1757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1425"/>
    <n v="22.852799999999998"/>
    <n v="21.945599999999999"/>
    <n v="0"/>
    <n v="0"/>
    <n v="1"/>
    <n v="0"/>
    <n v="0"/>
    <x v="0"/>
    <x v="0"/>
    <m/>
    <m/>
    <m/>
    <m/>
    <m/>
    <m/>
    <m/>
    <m/>
    <m/>
    <n v="25.838999999999999"/>
    <m/>
    <m/>
    <m/>
    <m/>
    <m/>
    <m/>
    <m/>
    <m/>
    <s v="548883"/>
    <s v="6363546"/>
    <n v="0"/>
    <n v="25.838999999999999"/>
    <n v="0"/>
  </r>
  <r>
    <n v="1416"/>
    <x v="741"/>
    <s v=""/>
    <x v="1758"/>
    <n v="2017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1426"/>
    <n v="0"/>
    <n v="0"/>
    <n v="3.5999999999999999E-3"/>
    <n v="3.5999999999999999E-3"/>
    <n v="0"/>
    <n v="1"/>
    <n v="0"/>
    <x v="0"/>
    <x v="0"/>
    <m/>
    <m/>
    <m/>
    <m/>
    <m/>
    <m/>
    <n v="9.9000000000000008E-3"/>
    <m/>
    <m/>
    <m/>
    <m/>
    <m/>
    <m/>
    <m/>
    <m/>
    <m/>
    <m/>
    <m/>
    <s v="572076,29"/>
    <s v="6243882,01"/>
    <n v="9.9000000000000008E-3"/>
    <n v="0"/>
    <n v="0"/>
  </r>
  <r>
    <n v="1423"/>
    <x v="742"/>
    <s v=""/>
    <x v="1759"/>
    <n v="2017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1427"/>
    <n v="0"/>
    <n v="0"/>
    <n v="3.7069200000000002"/>
    <n v="3.7069200000000002"/>
    <n v="0"/>
    <n v="1"/>
    <n v="0"/>
    <x v="0"/>
    <x v="0"/>
    <m/>
    <m/>
    <m/>
    <m/>
    <m/>
    <m/>
    <m/>
    <m/>
    <n v="10.902597999999999"/>
    <m/>
    <m/>
    <m/>
    <m/>
    <m/>
    <m/>
    <m/>
    <m/>
    <m/>
    <s v="528831,98"/>
    <s v="6231840,53"/>
    <n v="0"/>
    <n v="10.902597999999999"/>
    <n v="0"/>
  </r>
  <r>
    <n v="1429"/>
    <x v="743"/>
    <s v=""/>
    <x v="1760"/>
    <n v="2017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1428"/>
    <n v="35.9208"/>
    <n v="0"/>
    <n v="31.032"/>
    <n v="0.27432000000000001"/>
    <n v="0"/>
    <n v="0.77189123971830287"/>
    <n v="0.22810876028169713"/>
    <x v="0"/>
    <x v="0"/>
    <m/>
    <m/>
    <m/>
    <m/>
    <m/>
    <m/>
    <n v="78.736125599999994"/>
    <m/>
    <m/>
    <m/>
    <m/>
    <m/>
    <m/>
    <m/>
    <m/>
    <m/>
    <m/>
    <m/>
    <s v="552087,9"/>
    <s v="6098974,46"/>
    <n v="78.736125599999994"/>
    <n v="0"/>
    <n v="0"/>
  </r>
  <r>
    <n v="1430"/>
    <x v="744"/>
    <s v=""/>
    <x v="1761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1429"/>
    <n v="413.58600000000001"/>
    <n v="0"/>
    <n v="148.78800000000001"/>
    <n v="14.9292"/>
    <n v="0"/>
    <n v="0.67498780370881173"/>
    <n v="0.32501219629118827"/>
    <x v="0"/>
    <x v="0"/>
    <m/>
    <m/>
    <m/>
    <n v="0.408918"/>
    <m/>
    <m/>
    <n v="635.85335880000002"/>
    <m/>
    <m/>
    <m/>
    <m/>
    <m/>
    <m/>
    <m/>
    <m/>
    <m/>
    <m/>
    <m/>
    <s v="451029"/>
    <s v="6279490,03"/>
    <n v="636.2622768"/>
    <n v="0"/>
    <n v="0"/>
  </r>
  <r>
    <n v="1430"/>
    <x v="744"/>
    <s v=""/>
    <x v="1762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1430"/>
    <n v="10.4184"/>
    <n v="0"/>
    <n v="0"/>
    <n v="0"/>
    <n v="0"/>
    <n v="0"/>
    <n v="1"/>
    <x v="0"/>
    <x v="0"/>
    <m/>
    <m/>
    <m/>
    <m/>
    <m/>
    <m/>
    <n v="11.1974544"/>
    <m/>
    <m/>
    <m/>
    <m/>
    <m/>
    <m/>
    <m/>
    <m/>
    <m/>
    <m/>
    <m/>
    <s v="451029"/>
    <s v="6279490,03"/>
    <n v="11.1974544"/>
    <n v="0"/>
    <n v="0"/>
  </r>
  <r>
    <n v="1430"/>
    <x v="744"/>
    <s v=""/>
    <x v="1763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1431"/>
    <n v="13.1112"/>
    <n v="0"/>
    <n v="0"/>
    <n v="0"/>
    <n v="0"/>
    <n v="0"/>
    <n v="1"/>
    <x v="0"/>
    <x v="0"/>
    <m/>
    <m/>
    <m/>
    <n v="1.0761E-2"/>
    <m/>
    <m/>
    <n v="16.0415244"/>
    <m/>
    <m/>
    <m/>
    <m/>
    <m/>
    <m/>
    <m/>
    <m/>
    <m/>
    <m/>
    <m/>
    <s v="451029"/>
    <s v="6279490,03"/>
    <n v="16.052285399999999"/>
    <n v="0"/>
    <n v="0"/>
  </r>
  <r>
    <n v="1432"/>
    <x v="745"/>
    <s v=""/>
    <x v="1764"/>
    <n v="2017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1432"/>
    <n v="0"/>
    <n v="0"/>
    <n v="1.21716"/>
    <n v="1.21716"/>
    <n v="0"/>
    <n v="1"/>
    <n v="0"/>
    <x v="0"/>
    <x v="0"/>
    <m/>
    <m/>
    <m/>
    <m/>
    <m/>
    <m/>
    <m/>
    <m/>
    <n v="3.5797890000000003"/>
    <m/>
    <m/>
    <m/>
    <m/>
    <m/>
    <m/>
    <m/>
    <m/>
    <m/>
    <s v="503438"/>
    <s v="6209753"/>
    <n v="0"/>
    <n v="3.5797890000000003"/>
    <n v="0"/>
  </r>
  <r>
    <n v="1438"/>
    <x v="746"/>
    <s v=""/>
    <x v="1765"/>
    <n v="2017"/>
    <n v="38454218"/>
    <x v="370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1433"/>
    <n v="0.1188"/>
    <n v="0"/>
    <n v="7.4843999999999994E-2"/>
    <n v="7.3943999999999996E-2"/>
    <n v="0"/>
    <n v="0.72056631892697465"/>
    <n v="0.27943368107302535"/>
    <x v="0"/>
    <x v="0"/>
    <m/>
    <m/>
    <m/>
    <m/>
    <m/>
    <m/>
    <n v="0.21257280000000001"/>
    <m/>
    <m/>
    <m/>
    <m/>
    <m/>
    <m/>
    <m/>
    <m/>
    <m/>
    <m/>
    <m/>
    <s v="502542,5"/>
    <s v="6221061,84"/>
    <n v="0.21257280000000001"/>
    <n v="0"/>
    <n v="0"/>
  </r>
  <r>
    <n v="1438"/>
    <x v="746"/>
    <s v=""/>
    <x v="1766"/>
    <n v="2017"/>
    <n v="38454218"/>
    <x v="370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1434"/>
    <n v="2.8008000000000002"/>
    <n v="2.4767999999999999"/>
    <n v="0"/>
    <n v="0"/>
    <n v="0.8843187660668379"/>
    <n v="0"/>
    <n v="0.1156812339331621"/>
    <x v="0"/>
    <x v="0"/>
    <m/>
    <m/>
    <m/>
    <m/>
    <m/>
    <m/>
    <m/>
    <m/>
    <m/>
    <m/>
    <m/>
    <m/>
    <m/>
    <m/>
    <n v="2.8008000000000002"/>
    <m/>
    <m/>
    <m/>
    <s v="502542,5"/>
    <s v="6221061,84"/>
    <n v="0"/>
    <n v="2.8008000000000002"/>
    <n v="0"/>
  </r>
  <r>
    <n v="1438"/>
    <x v="747"/>
    <s v=""/>
    <x v="1767"/>
    <n v="2017"/>
    <n v="38454218"/>
    <x v="370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1435"/>
    <n v="2.0663999999999998"/>
    <n v="2.0663999999999998"/>
    <n v="0"/>
    <n v="0"/>
    <n v="1"/>
    <n v="0"/>
    <n v="0"/>
    <x v="0"/>
    <x v="0"/>
    <m/>
    <m/>
    <m/>
    <m/>
    <m/>
    <m/>
    <m/>
    <m/>
    <m/>
    <m/>
    <m/>
    <m/>
    <m/>
    <m/>
    <n v="2.0664000000000002"/>
    <m/>
    <m/>
    <m/>
    <s v="502803,73"/>
    <s v="6126080,23"/>
    <n v="0"/>
    <n v="2.0664000000000002"/>
    <n v="0"/>
  </r>
  <r>
    <n v="1448"/>
    <x v="748"/>
    <s v=""/>
    <x v="1768"/>
    <n v="2017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1436"/>
    <n v="0.93600000000000005"/>
    <n v="0.93600000000000005"/>
    <n v="0"/>
    <n v="0"/>
    <n v="1"/>
    <n v="0"/>
    <n v="0"/>
    <x v="0"/>
    <x v="0"/>
    <m/>
    <m/>
    <m/>
    <m/>
    <m/>
    <m/>
    <m/>
    <m/>
    <m/>
    <m/>
    <m/>
    <m/>
    <m/>
    <m/>
    <n v="0.93600000000000005"/>
    <m/>
    <m/>
    <n v="7.1999999999999994E-4"/>
    <s v="468706"/>
    <s v="6162249"/>
    <n v="0"/>
    <n v="0.93600000000000005"/>
    <n v="7.1999999999999994E-4"/>
  </r>
  <r>
    <n v="1452"/>
    <x v="749"/>
    <s v=""/>
    <x v="1769"/>
    <n v="2017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1437"/>
    <n v="3.2889599999999999"/>
    <n v="0"/>
    <n v="1.98576"/>
    <n v="1.98576"/>
    <n v="0"/>
    <n v="0.73500487213446863"/>
    <n v="0.26499512786553137"/>
    <x v="0"/>
    <x v="0"/>
    <m/>
    <m/>
    <m/>
    <m/>
    <m/>
    <m/>
    <m/>
    <m/>
    <n v="6.2056989999999992"/>
    <m/>
    <m/>
    <m/>
    <m/>
    <m/>
    <m/>
    <m/>
    <m/>
    <m/>
    <s v="467051"/>
    <s v="6212675"/>
    <n v="0"/>
    <n v="6.2056989999999992"/>
    <n v="0"/>
  </r>
  <r>
    <n v="1453"/>
    <x v="750"/>
    <s v=""/>
    <x v="1770"/>
    <n v="2017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7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1438"/>
    <n v="16.925039999999999"/>
    <n v="0"/>
    <n v="12.434760000000001"/>
    <n v="12.434760000000001"/>
    <n v="0"/>
    <n v="0.75499997191734525"/>
    <n v="0.24500002808265475"/>
    <x v="0"/>
    <x v="0"/>
    <m/>
    <m/>
    <m/>
    <m/>
    <m/>
    <m/>
    <m/>
    <m/>
    <n v="34.540894000000002"/>
    <m/>
    <m/>
    <m/>
    <m/>
    <m/>
    <m/>
    <m/>
    <m/>
    <m/>
    <s v="482248,52"/>
    <s v="6316903,38"/>
    <n v="0"/>
    <n v="34.540894000000002"/>
    <n v="0"/>
  </r>
  <r>
    <n v="1458"/>
    <x v="752"/>
    <s v=""/>
    <x v="1772"/>
    <n v="2017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1439"/>
    <n v="62.776800000000001"/>
    <n v="54.003599999999999"/>
    <n v="0"/>
    <n v="0"/>
    <n v="0.86024773483197614"/>
    <n v="0"/>
    <n v="0.13975226516802386"/>
    <x v="0"/>
    <x v="0"/>
    <m/>
    <m/>
    <m/>
    <m/>
    <m/>
    <m/>
    <m/>
    <m/>
    <m/>
    <m/>
    <n v="32.654000000000003"/>
    <n v="33.61"/>
    <m/>
    <m/>
    <m/>
    <m/>
    <m/>
    <m/>
    <s v="556545,08"/>
    <s v="6381943,57"/>
    <n v="0"/>
    <n v="66.26400000000001"/>
    <n v="0"/>
  </r>
  <r>
    <n v="1464"/>
    <x v="753"/>
    <s v=""/>
    <x v="1773"/>
    <n v="2017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1440"/>
    <n v="12.3192"/>
    <n v="0"/>
    <n v="8.9603999999999999"/>
    <n v="8.9603999999999999"/>
    <n v="0.24748901866923667"/>
    <n v="0.75251098133076333"/>
    <n v="0"/>
    <x v="0"/>
    <x v="0"/>
    <m/>
    <m/>
    <m/>
    <m/>
    <m/>
    <m/>
    <n v="0.88228799999999996"/>
    <m/>
    <n v="24.006088999999999"/>
    <m/>
    <m/>
    <m/>
    <m/>
    <m/>
    <m/>
    <m/>
    <m/>
    <m/>
    <s v="547509"/>
    <s v="6241208"/>
    <n v="0.88228799999999996"/>
    <n v="24.006088999999999"/>
    <n v="0"/>
  </r>
  <r>
    <n v="1472"/>
    <x v="754"/>
    <s v=""/>
    <x v="1774"/>
    <n v="2017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1441"/>
    <n v="7.5599999999999999E-3"/>
    <n v="0"/>
    <n v="5.9760000000000004E-3"/>
    <n v="5.9760000000000004E-3"/>
    <n v="0"/>
    <n v="0.75649350649350655"/>
    <n v="0.24350649350649345"/>
    <x v="0"/>
    <x v="0"/>
    <m/>
    <m/>
    <m/>
    <m/>
    <m/>
    <m/>
    <n v="1.5523199999999999E-2"/>
    <m/>
    <m/>
    <m/>
    <m/>
    <m/>
    <m/>
    <m/>
    <m/>
    <m/>
    <m/>
    <m/>
    <s v="584909"/>
    <s v="6147952"/>
    <n v="1.5523199999999999E-2"/>
    <n v="0"/>
    <n v="0"/>
  </r>
  <r>
    <n v="1477"/>
    <x v="755"/>
    <s v=""/>
    <x v="1775"/>
    <n v="2017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1442"/>
    <n v="15.625439999999999"/>
    <n v="0"/>
    <n v="9.6890400000000003"/>
    <n v="9.5072399999999995"/>
    <n v="0"/>
    <n v="0.76607917490206967"/>
    <n v="0.23392082509793033"/>
    <x v="0"/>
    <x v="0"/>
    <m/>
    <n v="1.0731600000000001"/>
    <m/>
    <m/>
    <m/>
    <m/>
    <m/>
    <m/>
    <n v="32.325832999999996"/>
    <m/>
    <m/>
    <m/>
    <m/>
    <m/>
    <m/>
    <m/>
    <m/>
    <m/>
    <s v="581863"/>
    <s v="6381346"/>
    <n v="1.0731600000000001"/>
    <n v="32.325832999999996"/>
    <n v="0"/>
  </r>
  <r>
    <n v="1480"/>
    <x v="756"/>
    <s v=""/>
    <x v="1776"/>
    <n v="2017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7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1443"/>
    <n v="0.68111999999999995"/>
    <n v="0"/>
    <n v="0.63251999999999997"/>
    <n v="0.63216000000000006"/>
    <n v="0"/>
    <n v="0.803948388273378"/>
    <n v="0.196051611726622"/>
    <x v="0"/>
    <x v="0"/>
    <m/>
    <m/>
    <m/>
    <m/>
    <m/>
    <m/>
    <n v="1.7370935999999999"/>
    <m/>
    <m/>
    <m/>
    <m/>
    <m/>
    <m/>
    <m/>
    <m/>
    <m/>
    <m/>
    <m/>
    <s v="688458,56"/>
    <s v="6151231,51"/>
    <n v="1.7370935999999999"/>
    <n v="0"/>
    <n v="0"/>
  </r>
  <r>
    <n v="1481"/>
    <x v="757"/>
    <s v=""/>
    <x v="1778"/>
    <n v="2017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1444"/>
    <n v="38.667960000000001"/>
    <n v="0"/>
    <n v="0"/>
    <n v="0"/>
    <n v="0"/>
    <n v="0"/>
    <n v="1"/>
    <x v="0"/>
    <x v="0"/>
    <m/>
    <m/>
    <m/>
    <m/>
    <m/>
    <m/>
    <n v="38.805703200000004"/>
    <m/>
    <m/>
    <m/>
    <m/>
    <m/>
    <m/>
    <m/>
    <m/>
    <m/>
    <m/>
    <m/>
    <s v="688458,56"/>
    <s v="6151231,51"/>
    <n v="38.805703200000004"/>
    <n v="0"/>
    <n v="0"/>
  </r>
  <r>
    <n v="1481"/>
    <x v="757"/>
    <s v=""/>
    <x v="1779"/>
    <n v="2017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1445"/>
    <n v="7.1981999999999999"/>
    <n v="0"/>
    <n v="0"/>
    <n v="0"/>
    <n v="0"/>
    <n v="0"/>
    <n v="1"/>
    <x v="0"/>
    <x v="0"/>
    <m/>
    <m/>
    <m/>
    <m/>
    <m/>
    <m/>
    <n v="7.3759752000000001"/>
    <m/>
    <m/>
    <m/>
    <m/>
    <m/>
    <m/>
    <m/>
    <m/>
    <m/>
    <m/>
    <m/>
    <s v="688458,56"/>
    <s v="6151231,51"/>
    <n v="7.3759752000000001"/>
    <n v="0"/>
    <n v="0"/>
  </r>
  <r>
    <n v="1497"/>
    <x v="758"/>
    <s v=""/>
    <x v="1780"/>
    <n v="2017"/>
    <n v="11458378"/>
    <x v="381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1446"/>
    <n v="9.6948000000000008"/>
    <n v="0"/>
    <n v="9.2739600000000006"/>
    <n v="9.2739600000000006"/>
    <n v="0.16362575831428408"/>
    <n v="0.83637424168571595"/>
    <n v="0"/>
    <x v="0"/>
    <x v="0"/>
    <m/>
    <m/>
    <m/>
    <m/>
    <m/>
    <m/>
    <m/>
    <m/>
    <n v="29.624919999999999"/>
    <m/>
    <m/>
    <m/>
    <m/>
    <m/>
    <m/>
    <m/>
    <m/>
    <m/>
    <s v="497236,55"/>
    <s v="6137418,67"/>
    <n v="0"/>
    <n v="29.624919999999999"/>
    <n v="0"/>
  </r>
  <r>
    <n v="1497"/>
    <x v="758"/>
    <s v=""/>
    <x v="1781"/>
    <n v="2017"/>
    <n v="11458378"/>
    <x v="381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1447"/>
    <n v="33.440399999999997"/>
    <n v="0"/>
    <n v="46.190458800000002"/>
    <n v="46.190458800000002"/>
    <n v="0.13540565758076145"/>
    <n v="0.8645943424192386"/>
    <n v="0"/>
    <x v="0"/>
    <x v="0"/>
    <m/>
    <m/>
    <m/>
    <m/>
    <m/>
    <m/>
    <m/>
    <m/>
    <n v="123.482285"/>
    <m/>
    <m/>
    <m/>
    <m/>
    <m/>
    <m/>
    <m/>
    <m/>
    <m/>
    <s v="497236,55"/>
    <s v="6137418,67"/>
    <n v="0"/>
    <n v="123.482285"/>
    <n v="0"/>
  </r>
  <r>
    <n v="1502"/>
    <x v="759"/>
    <s v=""/>
    <x v="1782"/>
    <n v="2017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1448"/>
    <n v="21.128399999999999"/>
    <n v="0"/>
    <n v="18.7164"/>
    <n v="18.471599999999999"/>
    <n v="0"/>
    <n v="0.80045677684349348"/>
    <n v="0.19954322315650652"/>
    <x v="0"/>
    <x v="0"/>
    <m/>
    <m/>
    <m/>
    <m/>
    <m/>
    <m/>
    <n v="52.941913200000002"/>
    <m/>
    <m/>
    <m/>
    <m/>
    <m/>
    <m/>
    <m/>
    <m/>
    <m/>
    <m/>
    <m/>
    <s v="563846,29"/>
    <s v="6282364,81"/>
    <n v="52.941913200000002"/>
    <n v="0"/>
    <n v="0"/>
  </r>
  <r>
    <n v="1506"/>
    <x v="760"/>
    <s v=""/>
    <x v="1783"/>
    <n v="2017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394"/>
    <n v="0"/>
    <n v="0"/>
    <n v="0.44028"/>
    <n v="0.44028"/>
    <n v="0"/>
    <n v="1"/>
    <n v="0"/>
    <x v="0"/>
    <x v="0"/>
    <m/>
    <m/>
    <m/>
    <m/>
    <m/>
    <m/>
    <m/>
    <m/>
    <m/>
    <m/>
    <m/>
    <m/>
    <m/>
    <m/>
    <m/>
    <m/>
    <n v="0.44027999999999995"/>
    <m/>
    <s v="588118,04"/>
    <s v="6370788,44"/>
    <n v="0"/>
    <n v="0"/>
    <n v="0"/>
  </r>
  <r>
    <n v="1508"/>
    <x v="761"/>
    <s v=""/>
    <x v="1784"/>
    <n v="2017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1449"/>
    <n v="0"/>
    <n v="0"/>
    <n v="9.3600000000000003E-2"/>
    <n v="9.3600000000000003E-2"/>
    <n v="0"/>
    <n v="1"/>
    <n v="0"/>
    <x v="0"/>
    <x v="0"/>
    <m/>
    <m/>
    <m/>
    <m/>
    <m/>
    <m/>
    <m/>
    <m/>
    <m/>
    <m/>
    <m/>
    <m/>
    <m/>
    <m/>
    <m/>
    <m/>
    <n v="9.3599999999999989E-2"/>
    <m/>
    <s v="526095"/>
    <s v="6239766"/>
    <n v="0"/>
    <n v="0"/>
    <n v="0"/>
  </r>
  <r>
    <n v="1509"/>
    <x v="762"/>
    <s v=""/>
    <x v="1785"/>
    <n v="2017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7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7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1450"/>
    <n v="0"/>
    <n v="0"/>
    <n v="6.1199999999999996E-3"/>
    <n v="6.1199999999999996E-3"/>
    <n v="0"/>
    <n v="1"/>
    <n v="0"/>
    <x v="0"/>
    <x v="0"/>
    <m/>
    <m/>
    <m/>
    <m/>
    <m/>
    <m/>
    <n v="1.6920000000000001E-2"/>
    <m/>
    <m/>
    <m/>
    <m/>
    <m/>
    <m/>
    <m/>
    <m/>
    <m/>
    <m/>
    <m/>
    <s v="535776,45"/>
    <s v="6228452,42"/>
    <n v="1.6920000000000001E-2"/>
    <n v="0"/>
    <n v="0"/>
  </r>
  <r>
    <n v="1513"/>
    <x v="765"/>
    <s v=""/>
    <x v="1788"/>
    <n v="2017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7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1451"/>
    <n v="0"/>
    <n v="0"/>
    <n v="1.2718799999999999"/>
    <n v="1.2718799999999999"/>
    <n v="0"/>
    <n v="1"/>
    <n v="0"/>
    <x v="0"/>
    <x v="0"/>
    <m/>
    <m/>
    <m/>
    <m/>
    <m/>
    <m/>
    <m/>
    <m/>
    <m/>
    <m/>
    <m/>
    <m/>
    <m/>
    <m/>
    <m/>
    <m/>
    <n v="1.2718800000000001"/>
    <m/>
    <s v="513748"/>
    <s v="6173887"/>
    <n v="0"/>
    <n v="0"/>
    <n v="0"/>
  </r>
  <r>
    <n v="1517"/>
    <x v="767"/>
    <s v=""/>
    <x v="1790"/>
    <n v="2017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1452"/>
    <n v="0"/>
    <n v="0"/>
    <n v="0.15336"/>
    <n v="0.15336"/>
    <n v="0"/>
    <n v="1"/>
    <n v="0"/>
    <x v="0"/>
    <x v="0"/>
    <m/>
    <m/>
    <m/>
    <m/>
    <m/>
    <m/>
    <m/>
    <m/>
    <m/>
    <m/>
    <m/>
    <m/>
    <m/>
    <m/>
    <m/>
    <m/>
    <n v="0.15336000000000002"/>
    <m/>
    <s v="516296,07"/>
    <s v="6171731,37"/>
    <n v="0"/>
    <n v="0"/>
    <n v="0"/>
  </r>
  <r>
    <n v="1518"/>
    <x v="768"/>
    <s v=""/>
    <x v="1791"/>
    <n v="2017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7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1453"/>
    <n v="0"/>
    <n v="0"/>
    <n v="0.16955999999999999"/>
    <n v="0.16955999999999999"/>
    <n v="0"/>
    <n v="1"/>
    <n v="0"/>
    <x v="0"/>
    <x v="0"/>
    <m/>
    <m/>
    <m/>
    <m/>
    <m/>
    <m/>
    <m/>
    <m/>
    <m/>
    <m/>
    <m/>
    <m/>
    <m/>
    <m/>
    <m/>
    <m/>
    <n v="0.16955999999999999"/>
    <m/>
    <s v="529465,08"/>
    <s v="6177436,22"/>
    <n v="0"/>
    <n v="0"/>
    <n v="0"/>
  </r>
  <r>
    <n v="1523"/>
    <x v="770"/>
    <s v=""/>
    <x v="1793"/>
    <n v="2017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1454"/>
    <n v="0"/>
    <n v="0"/>
    <n v="0.80135999999999996"/>
    <n v="0.80135999999999996"/>
    <n v="0"/>
    <n v="1"/>
    <n v="0"/>
    <x v="0"/>
    <x v="0"/>
    <m/>
    <m/>
    <m/>
    <m/>
    <m/>
    <m/>
    <m/>
    <m/>
    <m/>
    <m/>
    <m/>
    <m/>
    <m/>
    <m/>
    <m/>
    <m/>
    <n v="0.80135999999999996"/>
    <m/>
    <s v="523807"/>
    <s v="6121527"/>
    <n v="0"/>
    <n v="0"/>
    <n v="0"/>
  </r>
  <r>
    <n v="1524"/>
    <x v="771"/>
    <s v=""/>
    <x v="1794"/>
    <n v="2017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1455"/>
    <n v="0"/>
    <n v="0"/>
    <n v="2.8080000000000001E-2"/>
    <n v="2.8080000000000001E-2"/>
    <n v="0"/>
    <n v="1"/>
    <n v="0"/>
    <x v="0"/>
    <x v="0"/>
    <m/>
    <m/>
    <m/>
    <m/>
    <m/>
    <m/>
    <m/>
    <m/>
    <m/>
    <m/>
    <m/>
    <m/>
    <m/>
    <m/>
    <m/>
    <m/>
    <n v="2.8079999999999997E-2"/>
    <m/>
    <s v="503064"/>
    <s v="6144769"/>
    <n v="0"/>
    <n v="0"/>
    <n v="0"/>
  </r>
  <r>
    <n v="1525"/>
    <x v="772"/>
    <s v=""/>
    <x v="1795"/>
    <n v="2017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7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7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7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7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7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1456"/>
    <n v="2.5992000000000002"/>
    <n v="0"/>
    <n v="1.56924"/>
    <n v="1.56924"/>
    <n v="0"/>
    <n v="0.73498638532318872"/>
    <n v="0.26501361467681128"/>
    <x v="0"/>
    <x v="0"/>
    <m/>
    <m/>
    <m/>
    <m/>
    <m/>
    <m/>
    <m/>
    <m/>
    <n v="4.903899"/>
    <m/>
    <m/>
    <m/>
    <m/>
    <m/>
    <m/>
    <m/>
    <m/>
    <m/>
    <s v="519404"/>
    <s v="6271601"/>
    <n v="0"/>
    <n v="4.903899"/>
    <n v="0"/>
  </r>
  <r>
    <n v="1542"/>
    <x v="778"/>
    <s v=""/>
    <x v="1801"/>
    <n v="2017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1457"/>
    <n v="0"/>
    <n v="0"/>
    <n v="0.66600000000000004"/>
    <n v="0.66600000000000004"/>
    <n v="0"/>
    <n v="1"/>
    <n v="0"/>
    <x v="0"/>
    <x v="0"/>
    <m/>
    <m/>
    <m/>
    <m/>
    <m/>
    <m/>
    <m/>
    <m/>
    <n v="2.0812010000000001"/>
    <m/>
    <m/>
    <m/>
    <m/>
    <m/>
    <m/>
    <m/>
    <m/>
    <m/>
    <s v="636200"/>
    <s v="6172493"/>
    <n v="0"/>
    <n v="2.0812010000000001"/>
    <n v="0"/>
  </r>
  <r>
    <n v="1542"/>
    <x v="779"/>
    <s v=""/>
    <x v="1802"/>
    <n v="2017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1458"/>
    <n v="0"/>
    <n v="0"/>
    <n v="1.3449599999999999"/>
    <n v="1.3449599999999999"/>
    <n v="0"/>
    <n v="1"/>
    <n v="0"/>
    <x v="0"/>
    <x v="0"/>
    <m/>
    <m/>
    <m/>
    <m/>
    <m/>
    <m/>
    <m/>
    <m/>
    <n v="4.2029969999999999"/>
    <m/>
    <m/>
    <m/>
    <m/>
    <m/>
    <m/>
    <m/>
    <m/>
    <m/>
    <s v="698183"/>
    <s v="6166443"/>
    <n v="0"/>
    <n v="4.2029969999999999"/>
    <n v="0"/>
  </r>
  <r>
    <n v="1542"/>
    <x v="780"/>
    <s v=""/>
    <x v="1803"/>
    <n v="2017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1459"/>
    <n v="0"/>
    <n v="0"/>
    <n v="0.41760000000000003"/>
    <n v="0.41760000000000003"/>
    <n v="0"/>
    <n v="1"/>
    <n v="0"/>
    <x v="0"/>
    <x v="0"/>
    <m/>
    <m/>
    <m/>
    <m/>
    <m/>
    <m/>
    <m/>
    <m/>
    <n v="1.304997"/>
    <m/>
    <m/>
    <m/>
    <m/>
    <m/>
    <m/>
    <m/>
    <m/>
    <m/>
    <s v="541710"/>
    <s v="6084408"/>
    <n v="0"/>
    <n v="1.304997"/>
    <n v="0"/>
  </r>
  <r>
    <n v="1542"/>
    <x v="781"/>
    <s v=""/>
    <x v="1804"/>
    <n v="2017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1460"/>
    <n v="0"/>
    <n v="0"/>
    <n v="0.74772000000000005"/>
    <n v="0.74772000000000005"/>
    <n v="0"/>
    <n v="1"/>
    <n v="0"/>
    <x v="0"/>
    <x v="0"/>
    <m/>
    <m/>
    <m/>
    <m/>
    <m/>
    <m/>
    <m/>
    <m/>
    <n v="2.3368000000000002"/>
    <m/>
    <m/>
    <m/>
    <m/>
    <m/>
    <m/>
    <m/>
    <m/>
    <m/>
    <s v="650613"/>
    <s v="6065379"/>
    <n v="0"/>
    <n v="2.3368000000000002"/>
    <n v="0"/>
  </r>
  <r>
    <n v="1542"/>
    <x v="782"/>
    <s v=""/>
    <x v="1805"/>
    <n v="2017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1461"/>
    <n v="0"/>
    <n v="0"/>
    <n v="0.97596000000000005"/>
    <n v="0.97596000000000005"/>
    <n v="0"/>
    <n v="1"/>
    <n v="0"/>
    <x v="0"/>
    <x v="0"/>
    <m/>
    <m/>
    <m/>
    <m/>
    <m/>
    <m/>
    <m/>
    <m/>
    <n v="3.0498919999999998"/>
    <m/>
    <m/>
    <m/>
    <m/>
    <m/>
    <m/>
    <m/>
    <m/>
    <m/>
    <s v="674533,23"/>
    <s v="6122338,17"/>
    <n v="0"/>
    <n v="3.0498919999999998"/>
    <n v="0"/>
  </r>
  <r>
    <n v="1549"/>
    <x v="783"/>
    <s v=""/>
    <x v="1806"/>
    <n v="2017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1462"/>
    <n v="8.8596000000000004"/>
    <n v="0"/>
    <n v="5.5835999999999997"/>
    <n v="2.556"/>
    <n v="0"/>
    <n v="0.69852383254242278"/>
    <n v="0.30147616745757722"/>
    <x v="0"/>
    <x v="0"/>
    <m/>
    <m/>
    <m/>
    <m/>
    <m/>
    <m/>
    <n v="14.6936988"/>
    <m/>
    <m/>
    <m/>
    <m/>
    <m/>
    <m/>
    <m/>
    <m/>
    <m/>
    <m/>
    <m/>
    <s v="487626,55"/>
    <s v="6148865,38"/>
    <n v="14.6936988"/>
    <n v="0"/>
    <n v="0"/>
  </r>
  <r>
    <n v="1553"/>
    <x v="784"/>
    <s v=""/>
    <x v="1807"/>
    <n v="2017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1463"/>
    <n v="0.70920000000000005"/>
    <n v="0"/>
    <n v="0.31247999999999998"/>
    <n v="0.31247999999999998"/>
    <n v="0.29491017964071858"/>
    <n v="0.70508982035928147"/>
    <n v="0"/>
    <x v="0"/>
    <x v="0"/>
    <m/>
    <m/>
    <m/>
    <m/>
    <m/>
    <m/>
    <n v="1.2024000000000001"/>
    <m/>
    <m/>
    <m/>
    <m/>
    <m/>
    <m/>
    <m/>
    <m/>
    <m/>
    <m/>
    <m/>
    <s v="540887,81"/>
    <s v="6354477,96"/>
    <n v="1.2024000000000001"/>
    <n v="0"/>
    <n v="0"/>
  </r>
  <r>
    <n v="1555"/>
    <x v="785"/>
    <s v=""/>
    <x v="1808"/>
    <n v="2017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1464"/>
    <n v="0"/>
    <n v="0"/>
    <n v="6.1920000000000003E-2"/>
    <n v="6.1920000000000003E-2"/>
    <n v="0"/>
    <n v="1"/>
    <n v="0"/>
    <x v="0"/>
    <x v="0"/>
    <m/>
    <m/>
    <m/>
    <m/>
    <m/>
    <m/>
    <m/>
    <m/>
    <m/>
    <m/>
    <m/>
    <m/>
    <m/>
    <m/>
    <m/>
    <m/>
    <n v="6.1920000000000003E-2"/>
    <m/>
    <s v="555504"/>
    <s v="6234999"/>
    <n v="0"/>
    <n v="0"/>
    <n v="0"/>
  </r>
  <r>
    <n v="1563"/>
    <x v="786"/>
    <s v=""/>
    <x v="1809"/>
    <n v="2017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1465"/>
    <n v="11.286"/>
    <n v="11.286"/>
    <n v="0"/>
    <n v="0"/>
    <n v="1"/>
    <n v="0"/>
    <n v="0"/>
    <x v="0"/>
    <x v="0"/>
    <m/>
    <m/>
    <m/>
    <m/>
    <m/>
    <m/>
    <m/>
    <m/>
    <m/>
    <n v="11.571"/>
    <m/>
    <m/>
    <m/>
    <m/>
    <m/>
    <m/>
    <m/>
    <m/>
    <s v="450205"/>
    <s v="6240520"/>
    <n v="0"/>
    <n v="11.571"/>
    <n v="0"/>
  </r>
  <r>
    <n v="1578"/>
    <x v="787"/>
    <s v=""/>
    <x v="1810"/>
    <n v="2017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1466"/>
    <n v="4.2933599999999998"/>
    <n v="0"/>
    <n v="2.8623599999999998"/>
    <n v="2.8623599999999998"/>
    <n v="0"/>
    <n v="0.74500742285116828"/>
    <n v="0.25499257714883172"/>
    <x v="0"/>
    <x v="0"/>
    <m/>
    <m/>
    <m/>
    <m/>
    <m/>
    <m/>
    <m/>
    <m/>
    <n v="8.4185979999999994"/>
    <m/>
    <m/>
    <m/>
    <m/>
    <m/>
    <m/>
    <m/>
    <m/>
    <m/>
    <s v="567956"/>
    <s v="6291296"/>
    <n v="0"/>
    <n v="8.4185979999999994"/>
    <n v="0"/>
  </r>
  <r>
    <n v="1581"/>
    <x v="788"/>
    <s v=""/>
    <x v="1811"/>
    <n v="2017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1467"/>
    <n v="10.1106"/>
    <n v="0"/>
    <n v="9.2498400000000007"/>
    <n v="7.5254399999999997"/>
    <n v="0"/>
    <n v="0.77670070420575499"/>
    <n v="0.22329929579424501"/>
    <x v="0"/>
    <x v="0"/>
    <m/>
    <m/>
    <m/>
    <m/>
    <m/>
    <m/>
    <n v="22.639122"/>
    <m/>
    <m/>
    <m/>
    <m/>
    <m/>
    <m/>
    <m/>
    <m/>
    <m/>
    <m/>
    <m/>
    <s v="688690,89"/>
    <s v="6103649,75"/>
    <n v="22.639122"/>
    <n v="0"/>
    <n v="0"/>
  </r>
  <r>
    <n v="1581"/>
    <x v="788"/>
    <s v=""/>
    <x v="1812"/>
    <n v="2017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1468"/>
    <n v="0"/>
    <n v="0"/>
    <n v="7.7399999999999998E-5"/>
    <n v="0"/>
    <n v="0"/>
    <n v="1"/>
    <n v="0"/>
    <x v="0"/>
    <x v="0"/>
    <m/>
    <m/>
    <m/>
    <n v="1.9369800000000001E-4"/>
    <m/>
    <m/>
    <m/>
    <m/>
    <m/>
    <m/>
    <m/>
    <m/>
    <m/>
    <m/>
    <m/>
    <m/>
    <m/>
    <m/>
    <s v="688690,89"/>
    <s v="6103649,75"/>
    <n v="1.9369800000000001E-4"/>
    <n v="0"/>
    <n v="0"/>
  </r>
  <r>
    <n v="1585"/>
    <x v="789"/>
    <s v=""/>
    <x v="1813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1469"/>
    <n v="3.7044000000000001"/>
    <n v="3.6853199999999999"/>
    <n v="0"/>
    <n v="0"/>
    <n v="1"/>
    <n v="0"/>
    <n v="0"/>
    <x v="0"/>
    <x v="0"/>
    <m/>
    <m/>
    <m/>
    <m/>
    <m/>
    <m/>
    <n v="4.9366152000000003"/>
    <m/>
    <m/>
    <m/>
    <m/>
    <m/>
    <m/>
    <m/>
    <m/>
    <m/>
    <m/>
    <m/>
    <s v="577813"/>
    <s v="6198475"/>
    <n v="4.9366152000000003"/>
    <n v="0"/>
    <n v="0"/>
  </r>
  <r>
    <n v="1585"/>
    <x v="789"/>
    <s v=""/>
    <x v="1814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1470"/>
    <n v="2.8799999999999999E-2"/>
    <n v="2.52E-2"/>
    <n v="2.52E-2"/>
    <n v="3.5999999999999999E-3"/>
    <n v="0.21302657506523939"/>
    <n v="0.78697342493476063"/>
    <n v="0"/>
    <x v="0"/>
    <x v="0"/>
    <m/>
    <m/>
    <m/>
    <m/>
    <m/>
    <m/>
    <n v="6.7597199999999996E-2"/>
    <m/>
    <m/>
    <m/>
    <m/>
    <m/>
    <m/>
    <m/>
    <m/>
    <m/>
    <m/>
    <m/>
    <s v="577813"/>
    <s v="6198475"/>
    <n v="6.7597199999999996E-2"/>
    <n v="0"/>
    <n v="0"/>
  </r>
  <r>
    <n v="1585"/>
    <x v="789"/>
    <s v=""/>
    <x v="1815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1470"/>
    <n v="2.8799999999999999E-2"/>
    <n v="2.52E-2"/>
    <n v="2.52E-2"/>
    <n v="3.5999999999999999E-3"/>
    <n v="0.21302657506523939"/>
    <n v="0.78697342493476063"/>
    <n v="0"/>
    <x v="0"/>
    <x v="0"/>
    <m/>
    <m/>
    <m/>
    <m/>
    <m/>
    <m/>
    <n v="6.7597199999999996E-2"/>
    <m/>
    <m/>
    <m/>
    <m/>
    <m/>
    <m/>
    <m/>
    <m/>
    <m/>
    <m/>
    <m/>
    <s v="577813"/>
    <s v="6198475"/>
    <n v="6.7597199999999996E-2"/>
    <n v="0"/>
    <n v="0"/>
  </r>
  <r>
    <n v="1585"/>
    <x v="790"/>
    <s v=""/>
    <x v="1816"/>
    <n v="2017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1471"/>
    <n v="57.056399999999996"/>
    <n v="57.056399999999996"/>
    <n v="0"/>
    <n v="0"/>
    <n v="1"/>
    <n v="0"/>
    <n v="0"/>
    <x v="0"/>
    <x v="0"/>
    <m/>
    <m/>
    <m/>
    <m/>
    <m/>
    <m/>
    <m/>
    <m/>
    <m/>
    <n v="60.058800000000005"/>
    <m/>
    <m/>
    <m/>
    <m/>
    <m/>
    <m/>
    <m/>
    <m/>
    <s v="576283"/>
    <s v="6199822"/>
    <n v="0"/>
    <n v="60.058800000000005"/>
    <n v="0"/>
  </r>
  <r>
    <n v="1586"/>
    <x v="791"/>
    <s v=""/>
    <x v="1817"/>
    <n v="2017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1472"/>
    <n v="0"/>
    <n v="0"/>
    <n v="2.4037199999999999"/>
    <n v="2.4037199999999999"/>
    <n v="0"/>
    <n v="1"/>
    <n v="0"/>
    <x v="0"/>
    <x v="0"/>
    <m/>
    <m/>
    <m/>
    <m/>
    <m/>
    <m/>
    <m/>
    <m/>
    <m/>
    <m/>
    <m/>
    <m/>
    <m/>
    <m/>
    <m/>
    <m/>
    <n v="2.4037199999999999"/>
    <m/>
    <s v="526888"/>
    <s v="6151000"/>
    <n v="0"/>
    <n v="0"/>
    <n v="0"/>
  </r>
  <r>
    <n v="1589"/>
    <x v="792"/>
    <s v=""/>
    <x v="1818"/>
    <n v="2017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1473"/>
    <n v="7.1999999999999998E-3"/>
    <n v="0"/>
    <n v="7.1107200000000001E-3"/>
    <n v="7.1107200000000001E-3"/>
    <n v="0"/>
    <n v="0.77329403763318982"/>
    <n v="0.22670596236681018"/>
    <x v="0"/>
    <x v="0"/>
    <m/>
    <m/>
    <m/>
    <m/>
    <m/>
    <m/>
    <n v="1.5879600000000001E-2"/>
    <m/>
    <m/>
    <m/>
    <m/>
    <m/>
    <m/>
    <m/>
    <m/>
    <m/>
    <m/>
    <m/>
    <s v="700243,2"/>
    <s v="6149841,97"/>
    <n v="1.5879600000000001E-2"/>
    <n v="0"/>
    <n v="0"/>
  </r>
  <r>
    <n v="1593"/>
    <x v="793"/>
    <s v=""/>
    <x v="1819"/>
    <n v="2017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1474"/>
    <n v="1816.9452000000001"/>
    <n v="1813.8707999999999"/>
    <n v="531.06119999999999"/>
    <n v="461.66399999999999"/>
    <n v="0.34061012977308502"/>
    <n v="0.65938987022691498"/>
    <n v="0"/>
    <x v="0"/>
    <x v="0"/>
    <m/>
    <m/>
    <m/>
    <n v="3.0489499999999999E-2"/>
    <m/>
    <m/>
    <n v="8.4623615999999995"/>
    <n v="1716.14"/>
    <n v="118.51371"/>
    <n v="452.63200000000001"/>
    <n v="215.58329999999998"/>
    <n v="89.505099999999999"/>
    <n v="66.325000000000003"/>
    <m/>
    <m/>
    <m/>
    <m/>
    <m/>
    <s v="476401,85"/>
    <s v="6250149,85"/>
    <n v="780.75585110000009"/>
    <n v="1886.4361100000001"/>
    <n v="0"/>
  </r>
  <r>
    <n v="1593"/>
    <x v="793"/>
    <s v=""/>
    <x v="1820"/>
    <n v="2017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7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1475"/>
    <n v="264.62700000000001"/>
    <n v="0"/>
    <n v="125.892"/>
    <n v="34.125120000000003"/>
    <n v="0"/>
    <n v="0.72544911102209353"/>
    <n v="0.27455088897790647"/>
    <x v="0"/>
    <x v="0"/>
    <m/>
    <m/>
    <m/>
    <m/>
    <m/>
    <m/>
    <n v="481.92705000000001"/>
    <m/>
    <m/>
    <m/>
    <m/>
    <m/>
    <m/>
    <m/>
    <m/>
    <m/>
    <m/>
    <m/>
    <s v="551354,09"/>
    <s v="6314853,36"/>
    <n v="481.92705000000001"/>
    <n v="0"/>
    <n v="0"/>
  </r>
  <r>
    <n v="1594"/>
    <x v="795"/>
    <s v=""/>
    <x v="1822"/>
    <n v="2017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1476"/>
    <n v="250.32599999999999"/>
    <n v="0"/>
    <n v="126.036"/>
    <n v="0"/>
    <n v="0"/>
    <n v="0.73155699045671685"/>
    <n v="0.26844300954328315"/>
    <x v="0"/>
    <x v="0"/>
    <m/>
    <m/>
    <m/>
    <m/>
    <m/>
    <m/>
    <n v="466.2553896"/>
    <m/>
    <m/>
    <m/>
    <m/>
    <m/>
    <m/>
    <m/>
    <m/>
    <m/>
    <m/>
    <m/>
    <s v="479346"/>
    <s v="6211655,76"/>
    <n v="466.2553896"/>
    <n v="0"/>
    <n v="0"/>
  </r>
  <r>
    <n v="1594"/>
    <x v="796"/>
    <s v=""/>
    <x v="1823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1477"/>
    <n v="109.8"/>
    <n v="41.320799999999998"/>
    <n v="86.353200000000001"/>
    <n v="26.290800000000001"/>
    <n v="9.9758296026094637E-2"/>
    <n v="0.73491653347308883"/>
    <n v="0.16532517050081652"/>
    <x v="0"/>
    <x v="0"/>
    <m/>
    <m/>
    <m/>
    <m/>
    <m/>
    <m/>
    <m/>
    <m/>
    <n v="207.10458"/>
    <m/>
    <m/>
    <m/>
    <m/>
    <m/>
    <m/>
    <m/>
    <m/>
    <m/>
    <s v="476967,08"/>
    <s v="6215600,81"/>
    <n v="0"/>
    <n v="207.10458"/>
    <n v="0"/>
  </r>
  <r>
    <n v="1594"/>
    <x v="796"/>
    <s v=""/>
    <x v="1825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1478"/>
    <n v="108.72"/>
    <n v="41.320799999999998"/>
    <n v="84.517200000000003"/>
    <n v="25.732800000000001"/>
    <n v="0.10071787149915892"/>
    <n v="0.73499915322577114"/>
    <n v="0.16428297527506994"/>
    <x v="0"/>
    <x v="0"/>
    <m/>
    <m/>
    <m/>
    <m/>
    <m/>
    <m/>
    <m/>
    <m/>
    <n v="205.13142000000002"/>
    <m/>
    <m/>
    <m/>
    <m/>
    <m/>
    <m/>
    <m/>
    <m/>
    <m/>
    <s v="476967,08"/>
    <s v="6215600,81"/>
    <n v="0"/>
    <n v="205.13142000000002"/>
    <n v="0"/>
  </r>
  <r>
    <n v="1594"/>
    <x v="797"/>
    <s v=""/>
    <x v="1826"/>
    <n v="2017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1479"/>
    <n v="77.796000000000006"/>
    <n v="0"/>
    <n v="39.7836"/>
    <n v="0.18360000000000001"/>
    <n v="0"/>
    <n v="0.73324493013535363"/>
    <n v="0.26675506986464637"/>
    <x v="0"/>
    <x v="0"/>
    <m/>
    <m/>
    <m/>
    <m/>
    <m/>
    <m/>
    <n v="145.8191592"/>
    <m/>
    <m/>
    <m/>
    <m/>
    <m/>
    <m/>
    <m/>
    <m/>
    <m/>
    <m/>
    <m/>
    <s v="476044,74"/>
    <s v="6244985,25"/>
    <n v="145.8191592"/>
    <n v="0"/>
    <n v="0"/>
  </r>
  <r>
    <n v="1594"/>
    <x v="798"/>
    <s v=""/>
    <x v="1827"/>
    <n v="2017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1480"/>
    <n v="38.159999999999997"/>
    <n v="17.218800000000002"/>
    <n v="31.089600000000001"/>
    <n v="31.089600000000001"/>
    <n v="0.11353682766282197"/>
    <n v="0.74838169073261285"/>
    <n v="0.13808148160456518"/>
    <x v="0"/>
    <x v="0"/>
    <m/>
    <m/>
    <m/>
    <m/>
    <m/>
    <m/>
    <m/>
    <m/>
    <n v="75.829139999999995"/>
    <m/>
    <m/>
    <m/>
    <m/>
    <m/>
    <m/>
    <m/>
    <m/>
    <m/>
    <s v="531759,09"/>
    <s v="6244863,91"/>
    <n v="0"/>
    <n v="75.829139999999995"/>
    <n v="0"/>
  </r>
  <r>
    <n v="1596"/>
    <x v="799"/>
    <s v=""/>
    <x v="1828"/>
    <n v="2017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1481"/>
    <n v="7.0019999999999998"/>
    <n v="0"/>
    <n v="4.66812"/>
    <n v="4.66812"/>
    <n v="0"/>
    <n v="0.74500514906055049"/>
    <n v="0.25499485093944951"/>
    <x v="0"/>
    <x v="0"/>
    <m/>
    <m/>
    <m/>
    <m/>
    <m/>
    <m/>
    <m/>
    <m/>
    <n v="13.729689"/>
    <m/>
    <m/>
    <m/>
    <m/>
    <m/>
    <m/>
    <m/>
    <m/>
    <m/>
    <s v="465278"/>
    <s v="6293866"/>
    <n v="0"/>
    <n v="13.729689"/>
    <n v="0"/>
  </r>
  <r>
    <n v="1597"/>
    <x v="800"/>
    <s v=""/>
    <x v="1829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1482"/>
    <n v="1.3938699999999999"/>
    <n v="0.12"/>
    <n v="0"/>
    <n v="0"/>
    <n v="1"/>
    <n v="0"/>
    <n v="0"/>
    <x v="0"/>
    <x v="0"/>
    <m/>
    <m/>
    <m/>
    <n v="0.1151427"/>
    <m/>
    <m/>
    <n v="1.7433504"/>
    <m/>
    <m/>
    <m/>
    <m/>
    <m/>
    <m/>
    <m/>
    <m/>
    <m/>
    <m/>
    <m/>
    <s v="722656,26"/>
    <s v="6182704,76"/>
    <n v="1.8584931"/>
    <n v="0"/>
    <n v="0"/>
  </r>
  <r>
    <n v="1597"/>
    <x v="800"/>
    <s v=""/>
    <x v="1830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1483"/>
    <n v="4.9318799999999996"/>
    <n v="0.12"/>
    <n v="0"/>
    <n v="0"/>
    <n v="1"/>
    <n v="0"/>
    <n v="0"/>
    <x v="0"/>
    <x v="0"/>
    <m/>
    <m/>
    <m/>
    <n v="0.1151427"/>
    <m/>
    <m/>
    <n v="6.4607003999999995"/>
    <m/>
    <m/>
    <m/>
    <m/>
    <m/>
    <m/>
    <m/>
    <m/>
    <m/>
    <m/>
    <m/>
    <s v="722656,26"/>
    <s v="6182704,76"/>
    <n v="6.5758430999999993"/>
    <n v="0"/>
    <n v="0"/>
  </r>
  <r>
    <n v="1597"/>
    <x v="800"/>
    <s v=""/>
    <x v="1831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1484"/>
    <n v="1.5382499999999999"/>
    <n v="0"/>
    <n v="0"/>
    <n v="0"/>
    <n v="1"/>
    <n v="0"/>
    <n v="0"/>
    <x v="0"/>
    <x v="0"/>
    <m/>
    <m/>
    <m/>
    <n v="0"/>
    <m/>
    <m/>
    <n v="2.0510028"/>
    <m/>
    <m/>
    <m/>
    <m/>
    <m/>
    <m/>
    <m/>
    <m/>
    <m/>
    <m/>
    <m/>
    <s v="722656,26"/>
    <s v="6182704,76"/>
    <n v="2.0510028"/>
    <n v="0"/>
    <n v="0"/>
  </r>
  <r>
    <n v="1597"/>
    <x v="800"/>
    <s v=""/>
    <x v="1832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2656,26"/>
    <s v="6182704,76"/>
    <n v="0"/>
    <n v="0"/>
    <n v="0"/>
  </r>
  <r>
    <n v="1597"/>
    <x v="800"/>
    <s v=""/>
    <x v="1833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656,26"/>
    <s v="6182704,76"/>
    <n v="0"/>
    <n v="0"/>
    <n v="0"/>
  </r>
  <r>
    <n v="1597"/>
    <x v="801"/>
    <s v=""/>
    <x v="1834"/>
    <n v="2017"/>
    <n v="29190623"/>
    <x v="414"/>
    <x v="799"/>
    <x v="785"/>
    <n v="2600"/>
    <s v="Glostrup"/>
    <n v="161"/>
    <n v="2"/>
    <x v="5"/>
    <m/>
    <s v="LO"/>
    <s v="Lokalt værk"/>
    <n v="861000"/>
    <n v="860010"/>
    <x v="13"/>
    <x v="0"/>
    <s v="pvp"/>
    <d v="2008-01-01T00:00:00"/>
    <m/>
    <n v="7.4"/>
    <n v="0"/>
    <n v="6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713305,67"/>
    <s v="6174684,9"/>
    <n v="0"/>
    <n v="0"/>
    <n v="0"/>
  </r>
  <r>
    <n v="1597"/>
    <x v="802"/>
    <s v=""/>
    <x v="1835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1485"/>
    <n v="0.22500000000000001"/>
    <n v="0"/>
    <n v="0"/>
    <n v="0"/>
    <n v="0"/>
    <n v="0"/>
    <n v="1"/>
    <x v="0"/>
    <x v="0"/>
    <m/>
    <m/>
    <m/>
    <m/>
    <m/>
    <m/>
    <n v="0.25225200000000003"/>
    <m/>
    <m/>
    <m/>
    <m/>
    <m/>
    <m/>
    <m/>
    <m/>
    <m/>
    <m/>
    <m/>
    <s v="718347,12"/>
    <s v="6172451,55"/>
    <n v="0.25225200000000003"/>
    <n v="0"/>
    <n v="0"/>
  </r>
  <r>
    <n v="1597"/>
    <x v="802"/>
    <s v=""/>
    <x v="1836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1486"/>
    <n v="3.3809999999999998"/>
    <n v="0"/>
    <n v="0"/>
    <n v="0"/>
    <n v="0"/>
    <n v="0"/>
    <n v="1"/>
    <x v="0"/>
    <x v="0"/>
    <m/>
    <m/>
    <m/>
    <m/>
    <m/>
    <m/>
    <n v="3.7907100000000002"/>
    <m/>
    <m/>
    <m/>
    <m/>
    <m/>
    <m/>
    <m/>
    <m/>
    <m/>
    <m/>
    <m/>
    <s v="718347,12"/>
    <s v="6172451,55"/>
    <n v="3.7907100000000002"/>
    <n v="0"/>
    <n v="0"/>
  </r>
  <r>
    <n v="1597"/>
    <x v="802"/>
    <s v=""/>
    <x v="1837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1487"/>
    <n v="9.423"/>
    <n v="0"/>
    <n v="0"/>
    <n v="0"/>
    <n v="0"/>
    <n v="0"/>
    <n v="1"/>
    <x v="0"/>
    <x v="0"/>
    <m/>
    <m/>
    <m/>
    <n v="0"/>
    <m/>
    <m/>
    <n v="11.855646"/>
    <m/>
    <m/>
    <m/>
    <m/>
    <m/>
    <m/>
    <m/>
    <m/>
    <m/>
    <m/>
    <m/>
    <s v="718347,12"/>
    <s v="6172451,55"/>
    <n v="11.855646"/>
    <n v="0"/>
    <n v="0"/>
  </r>
  <r>
    <n v="1597"/>
    <x v="802"/>
    <s v=""/>
    <x v="1838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1488"/>
    <n v="9.2899999999999991"/>
    <n v="0"/>
    <n v="0"/>
    <n v="0"/>
    <n v="0"/>
    <n v="0"/>
    <n v="1"/>
    <x v="0"/>
    <x v="0"/>
    <m/>
    <m/>
    <m/>
    <n v="0"/>
    <m/>
    <m/>
    <n v="11.971080000000001"/>
    <m/>
    <m/>
    <m/>
    <m/>
    <m/>
    <m/>
    <m/>
    <m/>
    <m/>
    <m/>
    <m/>
    <s v="718347,12"/>
    <s v="6172451,55"/>
    <n v="11.971080000000001"/>
    <n v="0"/>
    <n v="0"/>
  </r>
  <r>
    <n v="1597"/>
    <x v="802"/>
    <s v=""/>
    <x v="1839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1489"/>
    <n v="0.309"/>
    <n v="0"/>
    <n v="0"/>
    <n v="0"/>
    <n v="0"/>
    <n v="0"/>
    <n v="1"/>
    <x v="0"/>
    <x v="0"/>
    <m/>
    <m/>
    <m/>
    <n v="0.44478800000000002"/>
    <m/>
    <n v="0"/>
    <m/>
    <m/>
    <m/>
    <m/>
    <m/>
    <m/>
    <m/>
    <m/>
    <m/>
    <m/>
    <m/>
    <m/>
    <s v="718347,12"/>
    <s v="6172451,55"/>
    <n v="0.44478800000000002"/>
    <n v="0"/>
    <n v="0"/>
  </r>
  <r>
    <n v="1598"/>
    <x v="803"/>
    <s v=""/>
    <x v="1840"/>
    <n v="2017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1490"/>
    <n v="88.924000000000007"/>
    <n v="88.924000000000007"/>
    <n v="0"/>
    <n v="0"/>
    <n v="1"/>
    <n v="0"/>
    <n v="0"/>
    <x v="0"/>
    <x v="0"/>
    <m/>
    <m/>
    <m/>
    <m/>
    <m/>
    <m/>
    <m/>
    <m/>
    <m/>
    <m/>
    <m/>
    <m/>
    <m/>
    <m/>
    <n v="88.924000000000007"/>
    <m/>
    <m/>
    <m/>
    <s v="613293,03"/>
    <s v="6129803,14"/>
    <n v="0"/>
    <n v="88.924000000000007"/>
    <n v="0"/>
  </r>
  <r>
    <n v="1602"/>
    <x v="804"/>
    <s v=""/>
    <x v="1841"/>
    <n v="2017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7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1491"/>
    <n v="0"/>
    <n v="0"/>
    <n v="2.5200000000000001E-3"/>
    <n v="2.5200000000000001E-3"/>
    <n v="0"/>
    <n v="1"/>
    <n v="0"/>
    <x v="0"/>
    <x v="0"/>
    <m/>
    <m/>
    <m/>
    <m/>
    <m/>
    <m/>
    <m/>
    <m/>
    <m/>
    <m/>
    <m/>
    <m/>
    <m/>
    <m/>
    <m/>
    <m/>
    <n v="2.5200000000000001E-3"/>
    <m/>
    <s v="528425"/>
    <s v="6251494"/>
    <n v="0"/>
    <n v="0"/>
    <n v="0"/>
  </r>
  <r>
    <n v="1606"/>
    <x v="806"/>
    <s v=""/>
    <x v="1843"/>
    <n v="2017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7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7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1492"/>
    <n v="10.551959999999999"/>
    <n v="0"/>
    <n v="7.7526000000000002"/>
    <n v="7.7526000000000002"/>
    <n v="0.24499777290793581"/>
    <n v="0.75500222709206422"/>
    <n v="0"/>
    <x v="0"/>
    <x v="0"/>
    <m/>
    <m/>
    <m/>
    <m/>
    <m/>
    <m/>
    <m/>
    <m/>
    <n v="21.534808000000002"/>
    <m/>
    <m/>
    <m/>
    <m/>
    <m/>
    <m/>
    <m/>
    <m/>
    <m/>
    <s v="578712"/>
    <s v="6329661"/>
    <n v="0"/>
    <n v="21.534808000000002"/>
    <n v="0"/>
  </r>
  <r>
    <n v="1611"/>
    <x v="809"/>
    <s v=""/>
    <x v="1846"/>
    <n v="2017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1493"/>
    <n v="11.3292"/>
    <n v="0"/>
    <n v="7.5528000000000004"/>
    <n v="7.5528000000000004"/>
    <n v="0.25499899726323766"/>
    <n v="0.7450010027367624"/>
    <n v="0"/>
    <x v="0"/>
    <x v="0"/>
    <m/>
    <m/>
    <m/>
    <m/>
    <m/>
    <m/>
    <m/>
    <m/>
    <n v="22.214205000000003"/>
    <m/>
    <m/>
    <m/>
    <m/>
    <m/>
    <m/>
    <m/>
    <m/>
    <m/>
    <s v="579353,71"/>
    <s v="6324447,38"/>
    <n v="0"/>
    <n v="22.214205000000003"/>
    <n v="0"/>
  </r>
  <r>
    <n v="1623"/>
    <x v="810"/>
    <s v=""/>
    <x v="1847"/>
    <n v="2017"/>
    <n v="25809890"/>
    <x v="421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1494"/>
    <n v="32.612400000000001"/>
    <n v="3.16"/>
    <n v="0"/>
    <n v="0"/>
    <n v="1"/>
    <n v="0"/>
    <n v="0"/>
    <x v="0"/>
    <x v="0"/>
    <m/>
    <m/>
    <m/>
    <m/>
    <m/>
    <m/>
    <m/>
    <m/>
    <m/>
    <m/>
    <n v="0"/>
    <m/>
    <n v="36.207500000000003"/>
    <m/>
    <m/>
    <m/>
    <m/>
    <m/>
    <s v="495376"/>
    <s v="6217953"/>
    <n v="0"/>
    <n v="36.207500000000003"/>
    <n v="0"/>
  </r>
  <r>
    <n v="1623"/>
    <x v="810"/>
    <s v=""/>
    <x v="1848"/>
    <n v="2017"/>
    <n v="25809890"/>
    <x v="421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1495"/>
    <n v="10.351000000000001"/>
    <n v="3.867"/>
    <n v="0"/>
    <n v="0"/>
    <n v="1"/>
    <n v="0"/>
    <n v="0"/>
    <x v="0"/>
    <x v="0"/>
    <m/>
    <m/>
    <m/>
    <n v="2.0546336000000003"/>
    <m/>
    <m/>
    <m/>
    <m/>
    <n v="10.648172000000001"/>
    <m/>
    <m/>
    <m/>
    <m/>
    <m/>
    <m/>
    <m/>
    <m/>
    <m/>
    <s v="495376"/>
    <s v="6217953"/>
    <n v="2.0546336000000003"/>
    <n v="10.648172000000001"/>
    <n v="0"/>
  </r>
  <r>
    <n v="1623"/>
    <x v="811"/>
    <s v=""/>
    <x v="1849"/>
    <n v="2017"/>
    <n v="25809890"/>
    <x v="421"/>
    <x v="809"/>
    <x v="795"/>
    <n v="7400"/>
    <s v="Herning"/>
    <n v="657"/>
    <n v="163"/>
    <x v="58"/>
    <m/>
    <s v="ER"/>
    <s v="Erhvervsværk"/>
    <n v="352100"/>
    <n v="350020"/>
    <x v="952"/>
    <x v="1"/>
    <s v="kvt"/>
    <d v="1992-04-01T00:00:00"/>
    <d v="2017-02-01T00:00:00"/>
    <n v="0.56000000000000005"/>
    <n v="0.28000000000000003"/>
    <n v="0.35"/>
    <x v="1496"/>
    <n v="0.4032"/>
    <n v="0"/>
    <n v="0.34092"/>
    <n v="0.34092"/>
    <n v="0.22178217821782178"/>
    <n v="0.77821782178217824"/>
    <n v="0"/>
    <x v="0"/>
    <x v="0"/>
    <m/>
    <m/>
    <m/>
    <m/>
    <m/>
    <m/>
    <m/>
    <m/>
    <n v="0.90900000000000003"/>
    <m/>
    <m/>
    <m/>
    <m/>
    <m/>
    <m/>
    <m/>
    <m/>
    <m/>
    <s v="492415,31"/>
    <s v="6229256,98"/>
    <n v="0"/>
    <n v="0.90900000000000003"/>
    <n v="0"/>
  </r>
  <r>
    <n v="1623"/>
    <x v="811"/>
    <s v=""/>
    <x v="1850"/>
    <n v="2017"/>
    <n v="25809890"/>
    <x v="421"/>
    <x v="809"/>
    <x v="795"/>
    <n v="7400"/>
    <s v="Herning"/>
    <n v="657"/>
    <n v="163"/>
    <x v="58"/>
    <m/>
    <s v="ER"/>
    <s v="Erhvervsværk"/>
    <n v="352100"/>
    <n v="350020"/>
    <x v="2"/>
    <x v="0"/>
    <s v="fvv"/>
    <d v="2017-01-01T00:00:00"/>
    <d v="2018-12-31T00:00:00"/>
    <n v="0.5"/>
    <n v="0"/>
    <n v="0.45"/>
    <x v="1497"/>
    <n v="0.33839999999999998"/>
    <n v="0"/>
    <n v="0"/>
    <n v="0"/>
    <n v="1"/>
    <n v="0"/>
    <n v="0"/>
    <x v="0"/>
    <x v="0"/>
    <m/>
    <m/>
    <m/>
    <m/>
    <m/>
    <m/>
    <m/>
    <m/>
    <n v="0.36"/>
    <m/>
    <m/>
    <m/>
    <m/>
    <m/>
    <m/>
    <m/>
    <m/>
    <m/>
    <s v="492415,31"/>
    <s v="6229256,98"/>
    <n v="0"/>
    <n v="0.36"/>
    <n v="0"/>
  </r>
  <r>
    <n v="1631"/>
    <x v="812"/>
    <s v=""/>
    <x v="1851"/>
    <n v="2017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1498"/>
    <n v="6.2747999999999999"/>
    <n v="6.2747999999999999"/>
    <n v="0"/>
    <n v="0"/>
    <n v="1"/>
    <n v="0"/>
    <n v="0"/>
    <x v="0"/>
    <x v="0"/>
    <m/>
    <m/>
    <m/>
    <m/>
    <m/>
    <m/>
    <m/>
    <m/>
    <m/>
    <n v="8.6750000000000007"/>
    <m/>
    <m/>
    <n v="0"/>
    <m/>
    <m/>
    <m/>
    <m/>
    <m/>
    <s v="598176"/>
    <s v="6190358"/>
    <n v="0"/>
    <n v="8.6750000000000007"/>
    <n v="0"/>
  </r>
  <r>
    <n v="1634"/>
    <x v="813"/>
    <s v=""/>
    <x v="1852"/>
    <n v="2017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1499"/>
    <n v="2.4613200000000002"/>
    <n v="0"/>
    <n v="1.4860800000000001"/>
    <n v="1.4860800000000001"/>
    <n v="0"/>
    <n v="0.7349999429371108"/>
    <n v="0.2650000570628892"/>
    <x v="0"/>
    <x v="0"/>
    <m/>
    <m/>
    <m/>
    <m/>
    <m/>
    <m/>
    <m/>
    <m/>
    <n v="4.643999"/>
    <m/>
    <m/>
    <m/>
    <m/>
    <m/>
    <m/>
    <m/>
    <m/>
    <m/>
    <s v="529484"/>
    <s v="6244330"/>
    <n v="0"/>
    <n v="4.643999"/>
    <n v="0"/>
  </r>
  <r>
    <n v="1636"/>
    <x v="814"/>
    <s v=""/>
    <x v="1853"/>
    <n v="2017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1500"/>
    <n v="18.192599999999999"/>
    <n v="0"/>
    <n v="13.36608"/>
    <n v="13.36608"/>
    <n v="0"/>
    <n v="0.75500102874088448"/>
    <n v="0.24499897125911552"/>
    <x v="0"/>
    <x v="0"/>
    <m/>
    <m/>
    <m/>
    <m/>
    <m/>
    <m/>
    <m/>
    <m/>
    <n v="37.127910999999997"/>
    <m/>
    <m/>
    <m/>
    <m/>
    <m/>
    <m/>
    <m/>
    <m/>
    <m/>
    <s v="502978"/>
    <s v="6286415"/>
    <n v="0"/>
    <n v="37.127910999999997"/>
    <n v="0"/>
  </r>
  <r>
    <n v="1640"/>
    <x v="815"/>
    <s v=""/>
    <x v="1854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4"/>
    <x v="1"/>
    <s v="kvt"/>
    <d v="2002-03-07T00:00:00"/>
    <d v="2017-09-26T00:00:00"/>
    <n v="1.81"/>
    <n v="0.626"/>
    <n v="1.006"/>
    <x v="1501"/>
    <n v="8.8620479999999997"/>
    <n v="6.5539440000000004"/>
    <n v="5.5146240000000004"/>
    <n v="5.5146240000000004"/>
    <n v="0.31029788435552508"/>
    <n v="0.68970211564447492"/>
    <n v="0"/>
    <x v="0"/>
    <x v="0"/>
    <m/>
    <m/>
    <m/>
    <m/>
    <m/>
    <m/>
    <m/>
    <m/>
    <n v="14.279904"/>
    <m/>
    <m/>
    <m/>
    <m/>
    <m/>
    <m/>
    <m/>
    <m/>
    <m/>
    <s v="555276,1"/>
    <s v="6372514,56"/>
    <n v="0"/>
    <n v="14.279904"/>
    <n v="0"/>
  </r>
  <r>
    <n v="1640"/>
    <x v="815"/>
    <s v=""/>
    <x v="1855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1502"/>
    <n v="48.161448"/>
    <n v="35.617823999999999"/>
    <n v="39.438504000000002"/>
    <n v="39.438504000000002"/>
    <n v="0.25705804883691347"/>
    <n v="0.74294195116308659"/>
    <n v="0"/>
    <x v="0"/>
    <x v="0"/>
    <m/>
    <m/>
    <m/>
    <m/>
    <m/>
    <m/>
    <m/>
    <m/>
    <n v="93.678156000000001"/>
    <m/>
    <m/>
    <m/>
    <m/>
    <m/>
    <m/>
    <m/>
    <m/>
    <m/>
    <s v="555276,1"/>
    <s v="6372514,56"/>
    <n v="0"/>
    <n v="93.678156000000001"/>
    <n v="0"/>
  </r>
  <r>
    <n v="1640"/>
    <x v="815"/>
    <s v=""/>
    <x v="1856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1503"/>
    <n v="3.7361879999999998"/>
    <n v="2.6030160000000002"/>
    <n v="3.624876"/>
    <n v="3.624876"/>
    <n v="0.21541753844110126"/>
    <n v="0.78458246155889877"/>
    <n v="0"/>
    <x v="0"/>
    <x v="0"/>
    <m/>
    <m/>
    <m/>
    <m/>
    <m/>
    <m/>
    <m/>
    <m/>
    <n v="8.6719680000000015"/>
    <m/>
    <m/>
    <m/>
    <m/>
    <m/>
    <m/>
    <m/>
    <m/>
    <m/>
    <s v="555276,1"/>
    <s v="6372514,56"/>
    <n v="0"/>
    <n v="8.6719680000000015"/>
    <n v="0"/>
  </r>
  <r>
    <n v="1642"/>
    <x v="816"/>
    <s v=""/>
    <x v="1857"/>
    <n v="2017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1504"/>
    <n v="6.8259600000000002"/>
    <n v="0"/>
    <n v="4.1212799999999996"/>
    <n v="4.1212799999999996"/>
    <n v="0"/>
    <n v="0.73499673228014162"/>
    <n v="0.26500326771985838"/>
    <x v="0"/>
    <x v="0"/>
    <m/>
    <m/>
    <m/>
    <m/>
    <m/>
    <m/>
    <m/>
    <m/>
    <n v="12.879011"/>
    <m/>
    <m/>
    <m/>
    <m/>
    <m/>
    <m/>
    <m/>
    <m/>
    <m/>
    <s v="532808"/>
    <s v="6091387"/>
    <n v="0"/>
    <n v="12.879011"/>
    <n v="0"/>
  </r>
  <r>
    <n v="1644"/>
    <x v="817"/>
    <s v=""/>
    <x v="1858"/>
    <n v="2017"/>
    <n v="11110018"/>
    <x v="427"/>
    <x v="815"/>
    <x v="799"/>
    <n v="7860"/>
    <s v="Spøttrup"/>
    <n v="779"/>
    <m/>
    <x v="18"/>
    <m/>
    <s v="ER"/>
    <s v="Erhvervsværk"/>
    <n v="14610"/>
    <n v="10000"/>
    <x v="296"/>
    <x v="1"/>
    <s v="pev"/>
    <d v="2002-12-02T00:00:00"/>
    <m/>
    <n v="1.2"/>
    <n v="0.47"/>
    <n v="0.6"/>
    <x v="1505"/>
    <n v="5.3891999999999998"/>
    <n v="0"/>
    <n v="3.59172"/>
    <n v="3.59172"/>
    <n v="0"/>
    <n v="0.74497444633730836"/>
    <n v="0.25502555366269164"/>
    <x v="0"/>
    <x v="0"/>
    <m/>
    <m/>
    <m/>
    <m/>
    <m/>
    <m/>
    <m/>
    <m/>
    <n v="10.566000000000001"/>
    <m/>
    <m/>
    <m/>
    <m/>
    <m/>
    <m/>
    <m/>
    <m/>
    <m/>
    <s v="484184,87"/>
    <s v="6272240,19"/>
    <n v="0"/>
    <n v="10.566000000000001"/>
    <n v="0"/>
  </r>
  <r>
    <n v="1646"/>
    <x v="818"/>
    <s v=""/>
    <x v="1859"/>
    <n v="2017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1506"/>
    <n v="3.2691599999999998"/>
    <n v="0"/>
    <n v="1.9738800000000001"/>
    <n v="1.9738800000000001"/>
    <n v="0"/>
    <n v="0.73499925180875025"/>
    <n v="0.26500074819124975"/>
    <x v="0"/>
    <x v="0"/>
    <m/>
    <m/>
    <m/>
    <m/>
    <m/>
    <m/>
    <m/>
    <m/>
    <n v="6.1682090000000001"/>
    <m/>
    <m/>
    <m/>
    <m/>
    <m/>
    <m/>
    <m/>
    <m/>
    <m/>
    <s v="561917"/>
    <s v="6214049"/>
    <n v="0"/>
    <n v="6.1682090000000001"/>
    <n v="0"/>
  </r>
  <r>
    <n v="1648"/>
    <x v="819"/>
    <s v=""/>
    <x v="1860"/>
    <n v="2017"/>
    <n v="16390143"/>
    <x v="429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1507"/>
    <n v="14.8104"/>
    <n v="0"/>
    <n v="8.9420400000000004"/>
    <n v="8.9420400000000004"/>
    <n v="0"/>
    <n v="0.73499758229847401"/>
    <n v="0.26500241770152599"/>
    <x v="0"/>
    <x v="0"/>
    <m/>
    <m/>
    <m/>
    <m/>
    <m/>
    <m/>
    <m/>
    <m/>
    <n v="27.943896000000002"/>
    <m/>
    <m/>
    <m/>
    <m/>
    <m/>
    <m/>
    <m/>
    <m/>
    <m/>
    <s v="531784,6"/>
    <s v="6246557,5"/>
    <n v="0"/>
    <n v="27.943896000000002"/>
    <n v="0"/>
  </r>
  <r>
    <n v="1649"/>
    <x v="820"/>
    <s v=""/>
    <x v="1861"/>
    <n v="2017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1508"/>
    <n v="12.40668"/>
    <n v="0"/>
    <n v="9.1151999999999997"/>
    <n v="9.1151999999999997"/>
    <n v="0"/>
    <n v="0.75500135367859933"/>
    <n v="0.24499864632140067"/>
    <x v="0"/>
    <x v="0"/>
    <m/>
    <m/>
    <m/>
    <m/>
    <m/>
    <m/>
    <m/>
    <m/>
    <n v="25.319894999999999"/>
    <m/>
    <m/>
    <m/>
    <m/>
    <m/>
    <m/>
    <m/>
    <m/>
    <m/>
    <s v="546363"/>
    <s v="6250002"/>
    <n v="0"/>
    <n v="25.319894999999999"/>
    <n v="0"/>
  </r>
  <r>
    <n v="1651"/>
    <x v="821"/>
    <s v=""/>
    <x v="1862"/>
    <n v="2017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1509"/>
    <n v="11.82672"/>
    <n v="0"/>
    <n v="7.88436"/>
    <n v="7.88436"/>
    <n v="0.2550026617759274"/>
    <n v="0.74499733822407266"/>
    <n v="0"/>
    <x v="0"/>
    <x v="0"/>
    <m/>
    <m/>
    <m/>
    <m/>
    <m/>
    <m/>
    <m/>
    <m/>
    <n v="23.189404999999997"/>
    <m/>
    <m/>
    <m/>
    <m/>
    <m/>
    <m/>
    <m/>
    <m/>
    <m/>
    <s v="585500"/>
    <s v="6361025"/>
    <n v="0"/>
    <n v="23.189404999999997"/>
    <n v="0"/>
  </r>
  <r>
    <n v="1655"/>
    <x v="822"/>
    <s v=""/>
    <x v="1863"/>
    <n v="2017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1510"/>
    <n v="13.621320000000001"/>
    <n v="0"/>
    <n v="9.0809999999999995"/>
    <n v="9.0809999999999995"/>
    <n v="0"/>
    <n v="0.74500310684165627"/>
    <n v="0.25499689315834373"/>
    <x v="0"/>
    <x v="0"/>
    <m/>
    <m/>
    <m/>
    <m/>
    <m/>
    <m/>
    <m/>
    <m/>
    <n v="26.708796"/>
    <m/>
    <m/>
    <m/>
    <m/>
    <m/>
    <m/>
    <m/>
    <m/>
    <m/>
    <s v="514306"/>
    <s v="6097976"/>
    <n v="0"/>
    <n v="26.708796"/>
    <n v="0"/>
  </r>
  <r>
    <n v="1659"/>
    <x v="823"/>
    <s v=""/>
    <x v="1864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1511"/>
    <n v="411.47140000000002"/>
    <n v="405.8775"/>
    <n v="106.36020000000001"/>
    <n v="91.016639999999995"/>
    <n v="0.36189166686431079"/>
    <n v="0.6331206563236651"/>
    <n v="4.9876768120241111E-3"/>
    <x v="0"/>
    <x v="0"/>
    <m/>
    <m/>
    <m/>
    <n v="9.9637000000000011"/>
    <m/>
    <m/>
    <m/>
    <n v="536.7956999999999"/>
    <m/>
    <n v="0.38480000000000003"/>
    <n v="0.2094"/>
    <n v="13.4185"/>
    <m/>
    <m/>
    <m/>
    <m/>
    <m/>
    <m/>
    <s v="588927,19"/>
    <s v="6143298,6"/>
    <n v="251.52176499999996"/>
    <n v="309.25033499999995"/>
    <n v="0"/>
  </r>
  <r>
    <n v="1659"/>
    <x v="823"/>
    <s v=""/>
    <x v="1865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1512"/>
    <n v="409.6028"/>
    <n v="404.03440000000001"/>
    <n v="105.87708000000001"/>
    <n v="90.603359999999995"/>
    <n v="0.36189161480741572"/>
    <n v="0.6331207968389847"/>
    <n v="4.9875883535995813E-3"/>
    <x v="0"/>
    <x v="0"/>
    <m/>
    <m/>
    <m/>
    <n v="9.9184999999999999"/>
    <m/>
    <m/>
    <m/>
    <n v="534.35809999999992"/>
    <m/>
    <n v="0.3831"/>
    <n v="0.20849999999999999"/>
    <n v="13.3575"/>
    <m/>
    <m/>
    <m/>
    <m/>
    <m/>
    <m/>
    <s v="588927,19"/>
    <s v="6143298,6"/>
    <n v="250.37964499999995"/>
    <n v="307.84605499999998"/>
    <n v="0"/>
  </r>
  <r>
    <n v="1659"/>
    <x v="823"/>
    <s v=""/>
    <x v="1866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1513"/>
    <n v="884.07579999999996"/>
    <n v="872.05709999999999"/>
    <n v="228.52260000000001"/>
    <n v="195.55596"/>
    <n v="0.36189167482045409"/>
    <n v="0.6331207303624582"/>
    <n v="4.9875948170877149E-3"/>
    <x v="0"/>
    <x v="0"/>
    <m/>
    <m/>
    <m/>
    <n v="21.407799999999998"/>
    <m/>
    <m/>
    <m/>
    <n v="1153.3442"/>
    <m/>
    <n v="0.82679999999999998"/>
    <n v="0.44989999999999997"/>
    <n v="28.830599999999997"/>
    <m/>
    <m/>
    <m/>
    <m/>
    <m/>
    <m/>
    <s v="588927,19"/>
    <s v="6143298,6"/>
    <n v="540.41269"/>
    <n v="664.44661000000008"/>
    <n v="0"/>
  </r>
  <r>
    <n v="1670"/>
    <x v="824"/>
    <s v=""/>
    <x v="1867"/>
    <n v="2017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1514"/>
    <n v="547.79759999999999"/>
    <n v="546.98040000000003"/>
    <n v="175.38120000000001"/>
    <n v="158.8176"/>
    <n v="0.32879128266736585"/>
    <n v="0.67071749637445033"/>
    <n v="4.912209581838245E-4"/>
    <x v="0"/>
    <x v="0"/>
    <m/>
    <m/>
    <m/>
    <m/>
    <m/>
    <m/>
    <m/>
    <n v="828.80340000000001"/>
    <m/>
    <n v="0"/>
    <n v="0"/>
    <n v="3.0015000000000001"/>
    <m/>
    <m/>
    <m/>
    <m/>
    <m/>
    <m/>
    <s v="528213,97"/>
    <s v="6151781,9"/>
    <n v="372.96153000000004"/>
    <n v="458.84337000000005"/>
    <n v="0"/>
  </r>
  <r>
    <n v="1670"/>
    <x v="824"/>
    <s v=""/>
    <x v="1868"/>
    <n v="2017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1515"/>
    <n v="687.0204"/>
    <n v="664.06679999999994"/>
    <n v="0"/>
    <n v="0"/>
    <n v="0.96658963838628364"/>
    <n v="0"/>
    <n v="3.3410361613716355E-2"/>
    <x v="0"/>
    <x v="0"/>
    <m/>
    <n v="0"/>
    <m/>
    <n v="0"/>
    <m/>
    <m/>
    <m/>
    <n v="683.46680000000003"/>
    <m/>
    <n v="0"/>
    <n v="0"/>
    <n v="2.4649999999999999"/>
    <m/>
    <m/>
    <m/>
    <m/>
    <m/>
    <m/>
    <s v="528213,97"/>
    <s v="6151781,9"/>
    <n v="307.56006000000002"/>
    <n v="378.37174000000005"/>
    <n v="0"/>
  </r>
  <r>
    <n v="1670"/>
    <x v="825"/>
    <s v=""/>
    <x v="1869"/>
    <n v="2017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1516"/>
    <n v="2133.0324000000001"/>
    <n v="2094.2028"/>
    <n v="547.97760000000005"/>
    <n v="497.08800000000002"/>
    <n v="0.43908558442146051"/>
    <n v="0.55277312305001669"/>
    <n v="8.1412925285228033E-3"/>
    <x v="0"/>
    <x v="0"/>
    <m/>
    <m/>
    <m/>
    <n v="0"/>
    <m/>
    <m/>
    <m/>
    <n v="2383.8764000000001"/>
    <m/>
    <m/>
    <m/>
    <n v="0.85550000000000004"/>
    <m/>
    <m/>
    <m/>
    <m/>
    <m/>
    <m/>
    <s v="468986,5"/>
    <s v="6146250,34"/>
    <n v="1072.7443800000001"/>
    <n v="1311.9875200000001"/>
    <n v="0"/>
  </r>
  <r>
    <n v="1672"/>
    <x v="826"/>
    <s v=""/>
    <x v="1870"/>
    <n v="2017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61340"/>
    <s v="6362014"/>
    <n v="0"/>
    <n v="0"/>
    <n v="0"/>
  </r>
  <r>
    <n v="1674"/>
    <x v="827"/>
    <s v=""/>
    <x v="1871"/>
    <n v="2017"/>
    <n v="80083955"/>
    <x v="436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1517"/>
    <n v="0"/>
    <n v="0"/>
    <n v="0.34955999999999998"/>
    <n v="0.34955999999999998"/>
    <n v="0"/>
    <n v="1"/>
    <n v="0"/>
    <x v="0"/>
    <x v="0"/>
    <m/>
    <m/>
    <m/>
    <m/>
    <m/>
    <m/>
    <m/>
    <m/>
    <n v="2.4771000000000001"/>
    <m/>
    <m/>
    <m/>
    <m/>
    <m/>
    <m/>
    <m/>
    <m/>
    <m/>
    <s v="564509"/>
    <s v="6246652"/>
    <n v="0"/>
    <n v="2.4771000000000001"/>
    <n v="0"/>
  </r>
  <r>
    <n v="1677"/>
    <x v="828"/>
    <s v=""/>
    <x v="1872"/>
    <n v="2017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7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1518"/>
    <n v="18.997199999999999"/>
    <n v="1.49"/>
    <n v="13.3164"/>
    <n v="13.3164"/>
    <n v="2.0979775687730282E-2"/>
    <n v="0.73251208409734914"/>
    <n v="0.24650814021492057"/>
    <x v="0"/>
    <x v="0"/>
    <m/>
    <m/>
    <m/>
    <m/>
    <m/>
    <m/>
    <m/>
    <m/>
    <n v="35.510389199999999"/>
    <m/>
    <m/>
    <m/>
    <m/>
    <m/>
    <m/>
    <m/>
    <m/>
    <m/>
    <s v="633420,74"/>
    <s v="6171525,27"/>
    <n v="0"/>
    <n v="35.510389199999999"/>
    <n v="0"/>
  </r>
  <r>
    <n v="1714"/>
    <x v="830"/>
    <s v=""/>
    <x v="1874"/>
    <n v="2017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1519"/>
    <n v="57.101399999999998"/>
    <n v="41.538960000000003"/>
    <n v="0"/>
    <n v="0"/>
    <n v="0.72745957191942767"/>
    <n v="0"/>
    <n v="0.27254042808057233"/>
    <x v="0"/>
    <x v="0"/>
    <m/>
    <m/>
    <m/>
    <m/>
    <m/>
    <m/>
    <m/>
    <m/>
    <m/>
    <m/>
    <m/>
    <m/>
    <m/>
    <m/>
    <n v="57.101399999999998"/>
    <m/>
    <m/>
    <m/>
    <s v="678873,77"/>
    <s v="6130291,58"/>
    <n v="0"/>
    <n v="57.101399999999998"/>
    <n v="0"/>
  </r>
  <r>
    <n v="1726"/>
    <x v="831"/>
    <s v=""/>
    <x v="1875"/>
    <n v="2017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1520"/>
    <n v="0"/>
    <n v="0"/>
    <n v="2.5012800000000002E-2"/>
    <n v="2.5012800000000002E-2"/>
    <n v="0"/>
    <n v="1"/>
    <n v="0"/>
    <x v="0"/>
    <x v="0"/>
    <m/>
    <m/>
    <m/>
    <m/>
    <m/>
    <m/>
    <n v="5.5439999999999996E-2"/>
    <m/>
    <m/>
    <m/>
    <m/>
    <m/>
    <m/>
    <m/>
    <m/>
    <m/>
    <m/>
    <m/>
    <s v="460599,14"/>
    <s v="6169855,96"/>
    <n v="5.5439999999999996E-2"/>
    <n v="0"/>
    <n v="0"/>
  </r>
  <r>
    <n v="1728"/>
    <x v="832"/>
    <s v=""/>
    <x v="1876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68"/>
    <x v="0"/>
    <s v="pvp"/>
    <d v="2012-01-01T00:00:00"/>
    <m/>
    <n v="5.45"/>
    <n v="0"/>
    <n v="0"/>
    <x v="1521"/>
    <n v="46.83276"/>
    <n v="0"/>
    <n v="0"/>
    <n v="0"/>
    <n v="0"/>
    <n v="0"/>
    <n v="1"/>
    <x v="0"/>
    <x v="0"/>
    <m/>
    <m/>
    <m/>
    <m/>
    <m/>
    <m/>
    <n v="46.832682599999998"/>
    <m/>
    <m/>
    <m/>
    <m/>
    <m/>
    <m/>
    <m/>
    <m/>
    <m/>
    <m/>
    <m/>
    <s v="684433,93"/>
    <s v="6097989,96"/>
    <n v="46.832682599999998"/>
    <n v="0"/>
    <n v="0"/>
  </r>
  <r>
    <n v="1728"/>
    <x v="832"/>
    <s v=""/>
    <x v="1877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57"/>
    <x v="2"/>
    <s v="pvp"/>
    <d v="2010-11-01T00:00:00"/>
    <m/>
    <n v="10"/>
    <n v="0"/>
    <n v="10"/>
    <x v="1522"/>
    <n v="2.7324000000000002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2.7324000000000002"/>
    <s v="684433,93"/>
    <s v="6097989,96"/>
    <n v="0"/>
    <n v="0"/>
    <n v="2.7324000000000002"/>
  </r>
  <r>
    <n v="1728"/>
    <x v="832"/>
    <s v=""/>
    <x v="1878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69"/>
    <x v="0"/>
    <s v="pvp"/>
    <d v="2012-01-01T00:00:00"/>
    <m/>
    <n v="9.4"/>
    <n v="0"/>
    <n v="0"/>
    <x v="1521"/>
    <n v="46.83276"/>
    <n v="0"/>
    <n v="0"/>
    <n v="0"/>
    <n v="0"/>
    <n v="0"/>
    <n v="1"/>
    <x v="0"/>
    <x v="0"/>
    <m/>
    <m/>
    <m/>
    <m/>
    <m/>
    <m/>
    <n v="46.832682599999998"/>
    <m/>
    <m/>
    <m/>
    <m/>
    <m/>
    <m/>
    <m/>
    <m/>
    <m/>
    <m/>
    <m/>
    <s v="684433,93"/>
    <s v="6097989,96"/>
    <n v="46.832682599999998"/>
    <n v="0"/>
    <n v="0"/>
  </r>
  <r>
    <n v="1728"/>
    <x v="832"/>
    <s v=""/>
    <x v="1879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70"/>
    <x v="1"/>
    <s v="pev"/>
    <d v="2012-01-01T00:00:00"/>
    <m/>
    <n v="15.54"/>
    <n v="6.06"/>
    <n v="6.04"/>
    <x v="1523"/>
    <n v="6.9407999999999997E-2"/>
    <n v="0"/>
    <n v="6.1199999999999997E-2"/>
    <n v="5.5800000000000002E-2"/>
    <n v="0"/>
    <n v="0.78754820936639125"/>
    <n v="0.21245179063360875"/>
    <x v="0"/>
    <x v="0"/>
    <m/>
    <m/>
    <m/>
    <m/>
    <m/>
    <m/>
    <n v="0.16335"/>
    <m/>
    <m/>
    <m/>
    <m/>
    <m/>
    <m/>
    <m/>
    <m/>
    <m/>
    <m/>
    <m/>
    <s v="684433,93"/>
    <s v="6097989,96"/>
    <n v="0.16335"/>
    <n v="0"/>
    <n v="0"/>
  </r>
  <r>
    <n v="1739"/>
    <x v="833"/>
    <s v=""/>
    <x v="1880"/>
    <n v="2017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1524"/>
    <n v="124.2504"/>
    <n v="124.2504"/>
    <n v="0"/>
    <n v="0"/>
    <n v="1"/>
    <n v="0"/>
    <n v="0"/>
    <x v="0"/>
    <x v="0"/>
    <m/>
    <m/>
    <m/>
    <m/>
    <m/>
    <m/>
    <m/>
    <m/>
    <m/>
    <m/>
    <m/>
    <m/>
    <m/>
    <m/>
    <n v="124.2504"/>
    <m/>
    <m/>
    <m/>
    <s v="691245,68"/>
    <s v="6193878,29"/>
    <n v="0"/>
    <n v="124.2504"/>
    <n v="0"/>
  </r>
  <r>
    <n v="1750"/>
    <x v="834"/>
    <s v=""/>
    <x v="1881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1525"/>
    <n v="80.067599999999999"/>
    <n v="80.067599999999999"/>
    <n v="0"/>
    <n v="0"/>
    <n v="1"/>
    <n v="0"/>
    <n v="0"/>
    <x v="0"/>
    <x v="0"/>
    <m/>
    <m/>
    <m/>
    <m/>
    <m/>
    <m/>
    <m/>
    <m/>
    <m/>
    <m/>
    <m/>
    <m/>
    <m/>
    <m/>
    <n v="80.067599999999999"/>
    <m/>
    <m/>
    <m/>
    <s v="468765,07"/>
    <s v="6199008,99"/>
    <n v="0"/>
    <n v="80.067599999999999"/>
    <n v="0"/>
  </r>
  <r>
    <n v="1750"/>
    <x v="834"/>
    <s v=""/>
    <x v="1882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1526"/>
    <n v="238.15440000000001"/>
    <n v="0"/>
    <n v="0"/>
    <n v="0"/>
    <n v="0"/>
    <n v="0"/>
    <n v="1"/>
    <x v="0"/>
    <x v="0"/>
    <m/>
    <m/>
    <m/>
    <m/>
    <m/>
    <m/>
    <m/>
    <m/>
    <m/>
    <m/>
    <n v="298.10879999999997"/>
    <m/>
    <m/>
    <m/>
    <m/>
    <m/>
    <m/>
    <m/>
    <s v="468765,07"/>
    <s v="6199008,99"/>
    <n v="0"/>
    <n v="298.10879999999997"/>
    <n v="0"/>
  </r>
  <r>
    <n v="1750"/>
    <x v="834"/>
    <s v=""/>
    <x v="1883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1527"/>
    <n v="80.319599999999994"/>
    <n v="80.319599999999994"/>
    <n v="0"/>
    <n v="0"/>
    <n v="1"/>
    <n v="0"/>
    <n v="0"/>
    <x v="0"/>
    <x v="0"/>
    <m/>
    <m/>
    <m/>
    <m/>
    <m/>
    <m/>
    <m/>
    <m/>
    <m/>
    <m/>
    <m/>
    <m/>
    <m/>
    <m/>
    <n v="80.319600000000008"/>
    <m/>
    <m/>
    <m/>
    <s v="468765,07"/>
    <s v="6199008,99"/>
    <n v="0"/>
    <n v="80.319600000000008"/>
    <n v="0"/>
  </r>
  <r>
    <n v="1759"/>
    <x v="835"/>
    <s v=""/>
    <x v="1884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1528"/>
    <n v="0.44900000000000001"/>
    <n v="0.44900000000000001"/>
    <n v="0"/>
    <n v="0"/>
    <n v="1"/>
    <n v="0"/>
    <n v="0"/>
    <x v="0"/>
    <x v="0"/>
    <m/>
    <m/>
    <m/>
    <n v="0.51700000000000002"/>
    <m/>
    <n v="0"/>
    <m/>
    <m/>
    <m/>
    <m/>
    <m/>
    <m/>
    <m/>
    <m/>
    <m/>
    <m/>
    <m/>
    <m/>
    <s v="718493,7"/>
    <s v="6172103,8"/>
    <n v="0.51700000000000002"/>
    <n v="0"/>
    <n v="0"/>
  </r>
  <r>
    <n v="1759"/>
    <x v="835"/>
    <s v=""/>
    <x v="1885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1890"/>
    <n v="2017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1968-12-31T00:00:00"/>
    <d v="2018-03-12T00:00:00"/>
    <n v="65"/>
    <n v="0"/>
    <n v="55"/>
    <x v="1529"/>
    <n v="10.211"/>
    <n v="10.211"/>
    <n v="0"/>
    <n v="0"/>
    <n v="1"/>
    <n v="0"/>
    <n v="0"/>
    <x v="0"/>
    <x v="0"/>
    <m/>
    <m/>
    <m/>
    <n v="10.77093599"/>
    <m/>
    <m/>
    <m/>
    <m/>
    <m/>
    <m/>
    <m/>
    <m/>
    <m/>
    <m/>
    <m/>
    <m/>
    <m/>
    <m/>
    <s v="722356,49"/>
    <s v="6179177,68"/>
    <n v="10.77093599"/>
    <n v="0"/>
    <n v="0"/>
  </r>
  <r>
    <n v="1760"/>
    <x v="837"/>
    <s v=""/>
    <x v="1891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1530"/>
    <n v="3.5009999999999999"/>
    <n v="3.5009999999999999"/>
    <n v="0"/>
    <n v="0"/>
    <n v="1"/>
    <n v="0"/>
    <n v="0"/>
    <x v="0"/>
    <x v="0"/>
    <m/>
    <m/>
    <m/>
    <n v="3.7950459999999997"/>
    <m/>
    <m/>
    <m/>
    <m/>
    <m/>
    <m/>
    <m/>
    <m/>
    <m/>
    <m/>
    <m/>
    <m/>
    <m/>
    <m/>
    <s v="724669,63"/>
    <s v="6178484,53"/>
    <n v="3.7950459999999997"/>
    <n v="0"/>
    <n v="0"/>
  </r>
  <r>
    <n v="1760"/>
    <x v="837"/>
    <s v=""/>
    <x v="1892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1531"/>
    <n v="5.6769999999999996"/>
    <n v="5.6769999999999996"/>
    <n v="0"/>
    <n v="0"/>
    <n v="1"/>
    <n v="0"/>
    <n v="0"/>
    <x v="0"/>
    <x v="0"/>
    <m/>
    <m/>
    <m/>
    <n v="6.1529963200000006"/>
    <m/>
    <m/>
    <m/>
    <m/>
    <m/>
    <m/>
    <m/>
    <m/>
    <m/>
    <m/>
    <m/>
    <m/>
    <m/>
    <m/>
    <s v="724669,63"/>
    <s v="6178484,53"/>
    <n v="6.1529963200000006"/>
    <n v="0"/>
    <n v="0"/>
  </r>
  <r>
    <n v="1760"/>
    <x v="837"/>
    <s v=""/>
    <x v="1893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1532"/>
    <n v="3.694"/>
    <n v="3.694"/>
    <n v="0"/>
    <n v="0"/>
    <n v="1"/>
    <n v="0"/>
    <n v="0"/>
    <x v="0"/>
    <x v="0"/>
    <m/>
    <m/>
    <m/>
    <n v="4.0043115800000004"/>
    <m/>
    <m/>
    <m/>
    <m/>
    <m/>
    <m/>
    <m/>
    <m/>
    <m/>
    <m/>
    <m/>
    <m/>
    <m/>
    <m/>
    <s v="724669,63"/>
    <s v="6178484,53"/>
    <n v="4.0043115800000004"/>
    <n v="0"/>
    <n v="0"/>
  </r>
  <r>
    <n v="1760"/>
    <x v="838"/>
    <s v=""/>
    <x v="1894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1533"/>
    <n v="4.1470000000000002"/>
    <n v="4.1470000000000002"/>
    <n v="0"/>
    <n v="0"/>
    <n v="1"/>
    <n v="0"/>
    <n v="0"/>
    <x v="0"/>
    <x v="0"/>
    <m/>
    <m/>
    <m/>
    <n v="4.2843127999999995"/>
    <m/>
    <m/>
    <m/>
    <m/>
    <m/>
    <m/>
    <m/>
    <m/>
    <m/>
    <m/>
    <m/>
    <m/>
    <m/>
    <m/>
    <s v="726416,12"/>
    <s v="6174055,28"/>
    <n v="4.2843127999999995"/>
    <n v="0"/>
    <n v="0"/>
  </r>
  <r>
    <n v="1760"/>
    <x v="838"/>
    <s v=""/>
    <x v="1895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1534"/>
    <n v="5.7030000000000003"/>
    <n v="5.7030000000000003"/>
    <n v="0"/>
    <n v="0"/>
    <n v="1"/>
    <n v="0"/>
    <n v="0"/>
    <x v="0"/>
    <x v="0"/>
    <m/>
    <m/>
    <m/>
    <n v="5.8909300999999994"/>
    <m/>
    <m/>
    <m/>
    <m/>
    <m/>
    <m/>
    <m/>
    <m/>
    <m/>
    <m/>
    <m/>
    <m/>
    <m/>
    <m/>
    <s v="726416,12"/>
    <s v="6174055,28"/>
    <n v="5.8909300999999994"/>
    <n v="0"/>
    <n v="0"/>
  </r>
  <r>
    <n v="1760"/>
    <x v="838"/>
    <s v=""/>
    <x v="1896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1535"/>
    <n v="50.655000000000001"/>
    <n v="50.655000000000001"/>
    <n v="0"/>
    <n v="0"/>
    <n v="1"/>
    <n v="0"/>
    <n v="0"/>
    <x v="0"/>
    <x v="0"/>
    <m/>
    <m/>
    <m/>
    <m/>
    <m/>
    <m/>
    <n v="51.688712893999998"/>
    <m/>
    <m/>
    <m/>
    <m/>
    <m/>
    <m/>
    <m/>
    <m/>
    <m/>
    <m/>
    <m/>
    <s v="726416,12"/>
    <s v="6174055,28"/>
    <n v="51.688712893999998"/>
    <n v="0"/>
    <n v="0"/>
  </r>
  <r>
    <n v="1760"/>
    <x v="838"/>
    <s v=""/>
    <x v="1897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1536"/>
    <n v="5.7889999999999997"/>
    <n v="5.7889999999999997"/>
    <n v="0"/>
    <n v="0"/>
    <n v="1"/>
    <n v="0"/>
    <n v="0"/>
    <x v="0"/>
    <x v="0"/>
    <m/>
    <m/>
    <m/>
    <n v="5.9801746599999994"/>
    <m/>
    <m/>
    <m/>
    <m/>
    <m/>
    <m/>
    <m/>
    <m/>
    <m/>
    <m/>
    <m/>
    <m/>
    <m/>
    <m/>
    <s v="726416,12"/>
    <s v="6174055,28"/>
    <n v="5.9801746599999994"/>
    <n v="0"/>
    <n v="0"/>
  </r>
  <r>
    <n v="1760"/>
    <x v="838"/>
    <s v=""/>
    <x v="1898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1537"/>
    <n v="13.163"/>
    <n v="13.163"/>
    <n v="0"/>
    <n v="0"/>
    <n v="1"/>
    <n v="0"/>
    <n v="0"/>
    <x v="0"/>
    <x v="0"/>
    <m/>
    <m/>
    <m/>
    <n v="13.596756655"/>
    <m/>
    <m/>
    <m/>
    <m/>
    <m/>
    <m/>
    <m/>
    <m/>
    <m/>
    <m/>
    <m/>
    <m/>
    <m/>
    <m/>
    <s v="726416,12"/>
    <s v="6174055,28"/>
    <n v="13.596756655"/>
    <n v="0"/>
    <n v="0"/>
  </r>
  <r>
    <n v="1762"/>
    <x v="839"/>
    <s v=""/>
    <x v="1899"/>
    <n v="2017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3"/>
    <x v="840"/>
    <s v=""/>
    <x v="1900"/>
    <n v="2017"/>
    <n v="11110022"/>
    <x v="447"/>
    <x v="838"/>
    <x v="821"/>
    <n v="9800"/>
    <s v="Hjørring"/>
    <n v="860"/>
    <m/>
    <x v="18"/>
    <m/>
    <s v="ER"/>
    <s v="Erhvervsværk"/>
    <n v="353000"/>
    <n v="350030"/>
    <x v="976"/>
    <x v="1"/>
    <s v="kvt"/>
    <d v="2004-05-01T00:00:00"/>
    <m/>
    <n v="5.66"/>
    <n v="2.1"/>
    <n v="3"/>
    <x v="1538"/>
    <n v="19.748159999999999"/>
    <n v="0"/>
    <n v="14.50872"/>
    <n v="14.50872"/>
    <n v="0.24500221490232135"/>
    <n v="0.75499778509767868"/>
    <n v="0"/>
    <x v="0"/>
    <x v="0"/>
    <m/>
    <m/>
    <m/>
    <m/>
    <m/>
    <m/>
    <m/>
    <m/>
    <n v="40.302002999999999"/>
    <m/>
    <m/>
    <m/>
    <m/>
    <m/>
    <m/>
    <m/>
    <m/>
    <m/>
    <s v="560895,35"/>
    <s v="6363824,36"/>
    <n v="0"/>
    <n v="40.302002999999999"/>
    <n v="0"/>
  </r>
  <r>
    <n v="1764"/>
    <x v="841"/>
    <s v=""/>
    <x v="1901"/>
    <n v="2017"/>
    <n v="12243472"/>
    <x v="448"/>
    <x v="839"/>
    <x v="822"/>
    <n v="6971"/>
    <s v="Spjald"/>
    <n v="760"/>
    <m/>
    <x v="18"/>
    <m/>
    <s v="ER"/>
    <s v="Erhvervsværk"/>
    <n v="469000"/>
    <n v="460000"/>
    <x v="977"/>
    <x v="1"/>
    <s v="pev"/>
    <d v="2004-01-01T00:00:00"/>
    <d v="2017-12-31T00:00:00"/>
    <n v="0.06"/>
    <n v="0.02"/>
    <n v="0.04"/>
    <x v="21"/>
    <n v="0"/>
    <n v="0"/>
    <n v="0"/>
    <n v="0"/>
    <n v="0"/>
    <n v="0"/>
    <n v="1"/>
    <x v="0"/>
    <x v="0"/>
    <m/>
    <m/>
    <m/>
    <m/>
    <m/>
    <m/>
    <m/>
    <m/>
    <m/>
    <m/>
    <m/>
    <m/>
    <m/>
    <n v="0"/>
    <m/>
    <m/>
    <m/>
    <m/>
    <s v="466773,81"/>
    <s v="6216422,33"/>
    <n v="0"/>
    <n v="0"/>
    <n v="0"/>
  </r>
  <r>
    <n v="1765"/>
    <x v="842"/>
    <s v=""/>
    <x v="1902"/>
    <n v="2017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1539"/>
    <n v="3.7825199999999999"/>
    <n v="0"/>
    <n v="2.2838400000000001"/>
    <n v="2.2838400000000001"/>
    <n v="0"/>
    <n v="0.73500600813339845"/>
    <n v="0.26499399186660155"/>
    <x v="0"/>
    <x v="0"/>
    <m/>
    <m/>
    <m/>
    <m/>
    <m/>
    <m/>
    <m/>
    <m/>
    <n v="7.1369920000000002"/>
    <m/>
    <m/>
    <m/>
    <m/>
    <m/>
    <m/>
    <m/>
    <m/>
    <m/>
    <s v="548470"/>
    <s v="6102745"/>
    <n v="0"/>
    <n v="7.1369920000000002"/>
    <n v="0"/>
  </r>
  <r>
    <n v="1768"/>
    <x v="843"/>
    <s v=""/>
    <x v="1903"/>
    <n v="2017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1540"/>
    <n v="19.929600000000001"/>
    <n v="19.929600000000001"/>
    <n v="0"/>
    <n v="0"/>
    <n v="1"/>
    <n v="0"/>
    <n v="0"/>
    <x v="0"/>
    <x v="0"/>
    <m/>
    <m/>
    <m/>
    <n v="0.132719"/>
    <m/>
    <m/>
    <m/>
    <m/>
    <m/>
    <n v="23.381250000000001"/>
    <m/>
    <m/>
    <m/>
    <m/>
    <m/>
    <m/>
    <m/>
    <m/>
    <s v="601710"/>
    <s v="6186444"/>
    <n v="0.132719"/>
    <n v="23.381250000000001"/>
    <n v="0"/>
  </r>
  <r>
    <n v="1774"/>
    <x v="844"/>
    <s v=""/>
    <x v="1904"/>
    <n v="2017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1541"/>
    <n v="0"/>
    <n v="0"/>
    <n v="1.3049999999999999"/>
    <n v="1.3049999999999999"/>
    <n v="0"/>
    <n v="1"/>
    <n v="0"/>
    <x v="0"/>
    <x v="0"/>
    <m/>
    <m/>
    <m/>
    <m/>
    <m/>
    <m/>
    <m/>
    <m/>
    <m/>
    <m/>
    <m/>
    <m/>
    <m/>
    <m/>
    <m/>
    <m/>
    <n v="1.3049999999999999"/>
    <m/>
    <s v="574405,22"/>
    <s v="6378632,88"/>
    <n v="0"/>
    <n v="0"/>
    <n v="0"/>
  </r>
  <r>
    <n v="1785"/>
    <x v="845"/>
    <s v=""/>
    <x v="1905"/>
    <n v="2017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7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275"/>
    <n v="3.78E-2"/>
    <n v="3.78E-2"/>
    <n v="5.8319999999999997E-2"/>
    <n v="5.8319999999999997E-2"/>
    <n v="0.13172567605241148"/>
    <n v="0.86827432394758852"/>
    <n v="0"/>
    <x v="0"/>
    <x v="0"/>
    <m/>
    <m/>
    <m/>
    <n v="0.14348"/>
    <m/>
    <m/>
    <m/>
    <m/>
    <m/>
    <m/>
    <m/>
    <m/>
    <m/>
    <m/>
    <m/>
    <m/>
    <m/>
    <m/>
    <s v="584861,6"/>
    <s v="6132450,22"/>
    <n v="0.14348"/>
    <n v="0"/>
    <n v="0"/>
  </r>
  <r>
    <n v="1787"/>
    <x v="846"/>
    <s v=""/>
    <x v="1908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1542"/>
    <n v="3.6720000000000003E-2"/>
    <n v="3.6720000000000003E-2"/>
    <n v="5.6483999999999999E-2"/>
    <n v="5.6483999999999999E-2"/>
    <n v="0.13191967557531636"/>
    <n v="0.86808032442468364"/>
    <n v="0"/>
    <x v="0"/>
    <x v="0"/>
    <m/>
    <m/>
    <m/>
    <n v="0.13917560000000001"/>
    <m/>
    <m/>
    <m/>
    <m/>
    <m/>
    <m/>
    <m/>
    <m/>
    <m/>
    <m/>
    <m/>
    <m/>
    <m/>
    <m/>
    <s v="584861,6"/>
    <s v="6132450,22"/>
    <n v="0.13917560000000001"/>
    <n v="0"/>
    <n v="0"/>
  </r>
  <r>
    <n v="1787"/>
    <x v="846"/>
    <s v=""/>
    <x v="1909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1543"/>
    <n v="3.8159999999999999E-2"/>
    <n v="3.8159999999999999E-2"/>
    <n v="5.9040000000000002E-2"/>
    <n v="5.9040000000000002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0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1544"/>
    <n v="4.0320000000000002E-2"/>
    <n v="4.0320000000000002E-2"/>
    <n v="6.1955999999999997E-2"/>
    <n v="6.1955999999999997E-2"/>
    <n v="0.13193181952041214"/>
    <n v="0.86806818047958789"/>
    <n v="0"/>
    <x v="0"/>
    <x v="0"/>
    <m/>
    <m/>
    <m/>
    <n v="0.1528062"/>
    <m/>
    <m/>
    <m/>
    <m/>
    <m/>
    <m/>
    <m/>
    <m/>
    <m/>
    <m/>
    <m/>
    <m/>
    <m/>
    <m/>
    <s v="584861,6"/>
    <s v="6132450,22"/>
    <n v="0.1528062"/>
    <n v="0"/>
    <n v="0"/>
  </r>
  <r>
    <n v="1787"/>
    <x v="846"/>
    <s v=""/>
    <x v="1911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2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275"/>
    <n v="3.78E-2"/>
    <n v="3.78E-2"/>
    <n v="5.8319999999999997E-2"/>
    <n v="5.8319999999999997E-2"/>
    <n v="0.13172567605241148"/>
    <n v="0.86827432394758852"/>
    <n v="0"/>
    <x v="0"/>
    <x v="0"/>
    <m/>
    <m/>
    <m/>
    <n v="0.14348"/>
    <m/>
    <m/>
    <m/>
    <m/>
    <m/>
    <m/>
    <m/>
    <m/>
    <m/>
    <m/>
    <m/>
    <m/>
    <m/>
    <m/>
    <s v="584861,6"/>
    <s v="6132450,22"/>
    <n v="0.14348"/>
    <n v="0"/>
    <n v="0"/>
  </r>
  <r>
    <n v="1787"/>
    <x v="846"/>
    <s v=""/>
    <x v="1913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4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5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1030"/>
    <n v="38.664000000000001"/>
    <n v="38.66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8.664000000000001"/>
    <s v="584861,6"/>
    <s v="6132450,22"/>
    <n v="0"/>
    <n v="0"/>
    <n v="38.664000000000001"/>
  </r>
  <r>
    <n v="1787"/>
    <x v="847"/>
    <s v=""/>
    <x v="1916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1545"/>
    <n v="2.5920000000000001E-3"/>
    <n v="0"/>
    <n v="3.96E-3"/>
    <n v="3.96E-3"/>
    <n v="0.1368578452492587"/>
    <n v="0.8631421547507413"/>
    <n v="0"/>
    <x v="0"/>
    <x v="0"/>
    <m/>
    <m/>
    <m/>
    <n v="9.4696800000000012E-3"/>
    <m/>
    <m/>
    <m/>
    <m/>
    <m/>
    <m/>
    <m/>
    <m/>
    <m/>
    <m/>
    <m/>
    <m/>
    <m/>
    <m/>
    <s v="557995,09"/>
    <s v="6123672,62"/>
    <n v="9.4696800000000012E-3"/>
    <n v="0"/>
    <n v="0"/>
  </r>
  <r>
    <n v="1787"/>
    <x v="847"/>
    <s v=""/>
    <x v="1917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18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1547"/>
    <n v="5.6160000000000003E-3"/>
    <n v="0"/>
    <n v="8.6400000000000001E-3"/>
    <n v="8.6400000000000001E-3"/>
    <n v="0.13567190204952509"/>
    <n v="0.86432809795047494"/>
    <n v="0"/>
    <x v="0"/>
    <x v="0"/>
    <m/>
    <m/>
    <m/>
    <n v="2.0696989999999998E-2"/>
    <m/>
    <m/>
    <m/>
    <m/>
    <m/>
    <m/>
    <m/>
    <m/>
    <m/>
    <m/>
    <m/>
    <m/>
    <m/>
    <m/>
    <s v="557995,09"/>
    <s v="6123672,62"/>
    <n v="2.0696989999999998E-2"/>
    <n v="0"/>
    <n v="0"/>
  </r>
  <r>
    <n v="1787"/>
    <x v="847"/>
    <s v=""/>
    <x v="1919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0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1547"/>
    <n v="5.6160000000000003E-3"/>
    <n v="0"/>
    <n v="8.6400000000000001E-3"/>
    <n v="8.6400000000000001E-3"/>
    <n v="0.13567190204952509"/>
    <n v="0.86432809795047494"/>
    <n v="0"/>
    <x v="0"/>
    <x v="0"/>
    <m/>
    <m/>
    <m/>
    <n v="2.0696989999999998E-2"/>
    <m/>
    <m/>
    <m/>
    <m/>
    <m/>
    <m/>
    <m/>
    <m/>
    <m/>
    <m/>
    <m/>
    <m/>
    <m/>
    <m/>
    <s v="557995,09"/>
    <s v="6123672,62"/>
    <n v="2.0696989999999998E-2"/>
    <n v="0"/>
    <n v="0"/>
  </r>
  <r>
    <n v="1787"/>
    <x v="847"/>
    <s v=""/>
    <x v="1921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2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1548"/>
    <n v="4.9319999999999998E-3"/>
    <n v="0"/>
    <n v="7.5599999999999999E-3"/>
    <n v="7.5599999999999999E-3"/>
    <n v="0.13613516355817348"/>
    <n v="0.86386483644182654"/>
    <n v="0"/>
    <x v="0"/>
    <x v="0"/>
    <m/>
    <m/>
    <m/>
    <n v="1.8114350000000001E-2"/>
    <m/>
    <m/>
    <m/>
    <m/>
    <m/>
    <m/>
    <m/>
    <m/>
    <m/>
    <m/>
    <m/>
    <m/>
    <m/>
    <m/>
    <s v="557995,09"/>
    <s v="6123672,62"/>
    <n v="1.8114350000000001E-2"/>
    <n v="0"/>
    <n v="0"/>
  </r>
  <r>
    <n v="1787"/>
    <x v="847"/>
    <s v=""/>
    <x v="1923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4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1549"/>
    <n v="0.87119999999999997"/>
    <n v="0.19116"/>
    <n v="0"/>
    <n v="0"/>
    <n v="1"/>
    <n v="0"/>
    <n v="0"/>
    <x v="0"/>
    <x v="0"/>
    <m/>
    <m/>
    <m/>
    <m/>
    <m/>
    <m/>
    <m/>
    <m/>
    <m/>
    <m/>
    <m/>
    <m/>
    <m/>
    <m/>
    <m/>
    <m/>
    <m/>
    <n v="0.87120000000000009"/>
    <s v="557995,09"/>
    <s v="6123672,62"/>
    <n v="0"/>
    <n v="0"/>
    <n v="0.87120000000000009"/>
  </r>
  <r>
    <n v="1787"/>
    <x v="848"/>
    <s v=""/>
    <x v="1925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1550"/>
    <n v="0"/>
    <n v="0"/>
    <n v="1.332E-2"/>
    <n v="1.332E-2"/>
    <n v="0"/>
    <n v="1"/>
    <n v="0"/>
    <x v="0"/>
    <x v="0"/>
    <m/>
    <m/>
    <m/>
    <n v="3.6766750000000001E-2"/>
    <m/>
    <m/>
    <m/>
    <m/>
    <m/>
    <m/>
    <m/>
    <m/>
    <m/>
    <m/>
    <m/>
    <m/>
    <m/>
    <m/>
    <s v="673649,62"/>
    <s v="6121285,12"/>
    <n v="3.6766750000000001E-2"/>
    <n v="0"/>
    <n v="0"/>
  </r>
  <r>
    <n v="1787"/>
    <x v="848"/>
    <s v=""/>
    <x v="1926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1551"/>
    <n v="0"/>
    <n v="0"/>
    <n v="1.3679999999999999E-2"/>
    <n v="1.3679999999999999E-2"/>
    <n v="0"/>
    <n v="1"/>
    <n v="0"/>
    <x v="0"/>
    <x v="0"/>
    <m/>
    <m/>
    <m/>
    <n v="3.7771110000000004E-2"/>
    <m/>
    <m/>
    <m/>
    <m/>
    <m/>
    <m/>
    <m/>
    <m/>
    <m/>
    <m/>
    <m/>
    <m/>
    <m/>
    <m/>
    <s v="673649,62"/>
    <s v="6121285,12"/>
    <n v="3.7771110000000004E-2"/>
    <n v="0"/>
    <n v="0"/>
  </r>
  <r>
    <n v="1787"/>
    <x v="848"/>
    <s v=""/>
    <x v="1927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1552"/>
    <n v="0"/>
    <n v="0"/>
    <n v="1.2239999999999999E-2"/>
    <n v="1.2239999999999999E-2"/>
    <n v="0"/>
    <n v="1"/>
    <n v="0"/>
    <x v="0"/>
    <x v="0"/>
    <m/>
    <m/>
    <m/>
    <n v="3.378954E-2"/>
    <m/>
    <m/>
    <m/>
    <m/>
    <m/>
    <m/>
    <m/>
    <m/>
    <m/>
    <m/>
    <m/>
    <m/>
    <m/>
    <m/>
    <s v="673649,62"/>
    <s v="6121285,12"/>
    <n v="3.378954E-2"/>
    <n v="0"/>
    <n v="0"/>
  </r>
  <r>
    <n v="1787"/>
    <x v="848"/>
    <s v=""/>
    <x v="1928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1553"/>
    <n v="0"/>
    <n v="0"/>
    <n v="1.5480000000000001E-2"/>
    <n v="1.5480000000000001E-2"/>
    <n v="0"/>
    <n v="1"/>
    <n v="0"/>
    <x v="0"/>
    <x v="0"/>
    <m/>
    <m/>
    <m/>
    <n v="4.2721170000000003E-2"/>
    <m/>
    <m/>
    <m/>
    <m/>
    <m/>
    <m/>
    <m/>
    <m/>
    <m/>
    <m/>
    <m/>
    <m/>
    <m/>
    <m/>
    <s v="673649,62"/>
    <s v="6121285,12"/>
    <n v="4.2721170000000003E-2"/>
    <n v="0"/>
    <n v="0"/>
  </r>
  <r>
    <n v="1787"/>
    <x v="848"/>
    <s v=""/>
    <x v="1929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1554"/>
    <n v="0"/>
    <n v="0"/>
    <n v="1.1520000000000001E-2"/>
    <n v="1.1520000000000001E-2"/>
    <n v="0"/>
    <n v="1"/>
    <n v="0"/>
    <x v="0"/>
    <x v="0"/>
    <m/>
    <m/>
    <m/>
    <n v="3.1780820000000001E-2"/>
    <m/>
    <m/>
    <m/>
    <m/>
    <m/>
    <m/>
    <m/>
    <m/>
    <m/>
    <m/>
    <m/>
    <m/>
    <m/>
    <m/>
    <s v="673649,62"/>
    <s v="6121285,12"/>
    <n v="3.1780820000000001E-2"/>
    <n v="0"/>
    <n v="0"/>
  </r>
  <r>
    <n v="1787"/>
    <x v="848"/>
    <s v=""/>
    <x v="1930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1555"/>
    <n v="0"/>
    <n v="0"/>
    <n v="1.044E-2"/>
    <n v="1.044E-2"/>
    <n v="0"/>
    <n v="1"/>
    <n v="0"/>
    <x v="0"/>
    <x v="0"/>
    <m/>
    <m/>
    <m/>
    <n v="2.880361E-2"/>
    <m/>
    <m/>
    <m/>
    <m/>
    <m/>
    <m/>
    <m/>
    <m/>
    <m/>
    <m/>
    <m/>
    <m/>
    <m/>
    <m/>
    <s v="673649,62"/>
    <s v="6121285,12"/>
    <n v="2.880361E-2"/>
    <n v="0"/>
    <n v="0"/>
  </r>
  <r>
    <n v="1787"/>
    <x v="848"/>
    <s v=""/>
    <x v="1931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1556"/>
    <n v="0"/>
    <n v="0"/>
    <n v="1.116E-2"/>
    <n v="1.116E-2"/>
    <n v="0"/>
    <n v="1"/>
    <n v="0"/>
    <x v="0"/>
    <x v="0"/>
    <m/>
    <m/>
    <m/>
    <n v="3.0812329999999999E-2"/>
    <m/>
    <m/>
    <m/>
    <m/>
    <m/>
    <m/>
    <m/>
    <m/>
    <m/>
    <m/>
    <m/>
    <m/>
    <m/>
    <m/>
    <s v="673649,62"/>
    <s v="6121285,12"/>
    <n v="3.0812329999999999E-2"/>
    <n v="0"/>
    <n v="0"/>
  </r>
  <r>
    <n v="1787"/>
    <x v="848"/>
    <s v=""/>
    <x v="1932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1556"/>
    <n v="0"/>
    <n v="0"/>
    <n v="1.116E-2"/>
    <n v="1.116E-2"/>
    <n v="0"/>
    <n v="1"/>
    <n v="0"/>
    <x v="0"/>
    <x v="0"/>
    <m/>
    <m/>
    <m/>
    <n v="3.0812329999999999E-2"/>
    <m/>
    <m/>
    <m/>
    <m/>
    <m/>
    <m/>
    <m/>
    <m/>
    <m/>
    <m/>
    <m/>
    <m/>
    <m/>
    <m/>
    <s v="673649,62"/>
    <s v="6121285,12"/>
    <n v="3.0812329999999999E-2"/>
    <n v="0"/>
    <n v="0"/>
  </r>
  <r>
    <n v="1787"/>
    <x v="849"/>
    <s v=""/>
    <x v="1933"/>
    <n v="2017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1557"/>
    <n v="0"/>
    <n v="0"/>
    <n v="0.32363999999999998"/>
    <n v="0.32363999999999998"/>
    <n v="0"/>
    <n v="1"/>
    <n v="0"/>
    <x v="0"/>
    <x v="0"/>
    <m/>
    <m/>
    <m/>
    <n v="0.84782331999999994"/>
    <m/>
    <m/>
    <m/>
    <m/>
    <m/>
    <m/>
    <m/>
    <m/>
    <m/>
    <m/>
    <m/>
    <m/>
    <m/>
    <m/>
    <s v="673649,62"/>
    <s v="6121285,12"/>
    <n v="0.84782331999999994"/>
    <n v="0"/>
    <n v="0"/>
  </r>
  <r>
    <n v="1787"/>
    <x v="850"/>
    <s v=""/>
    <x v="1934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1558"/>
    <n v="1.5480000000000001E-2"/>
    <n v="1.5480000000000001E-2"/>
    <n v="2.3796000000000001E-2"/>
    <n v="2.3796000000000001E-2"/>
    <n v="0.12436841652814479"/>
    <n v="0.87563158347185521"/>
    <n v="0"/>
    <x v="0"/>
    <x v="0"/>
    <m/>
    <m/>
    <m/>
    <n v="6.2234450000000004E-2"/>
    <m/>
    <m/>
    <m/>
    <m/>
    <m/>
    <m/>
    <m/>
    <m/>
    <m/>
    <m/>
    <m/>
    <m/>
    <m/>
    <m/>
    <s v="586601,91"/>
    <s v="6138646,84"/>
    <n v="6.2234450000000004E-2"/>
    <n v="0"/>
    <n v="0"/>
  </r>
  <r>
    <n v="1787"/>
    <x v="850"/>
    <s v=""/>
    <x v="1935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1559"/>
    <n v="1.4760000000000001E-2"/>
    <n v="1.4760000000000001E-2"/>
    <n v="2.2464000000000001E-2"/>
    <n v="2.2464000000000001E-2"/>
    <n v="0.12560620310829401"/>
    <n v="0.87439379689170593"/>
    <n v="0"/>
    <x v="0"/>
    <x v="0"/>
    <m/>
    <m/>
    <m/>
    <n v="5.8755059999999998E-2"/>
    <m/>
    <m/>
    <m/>
    <m/>
    <m/>
    <m/>
    <m/>
    <m/>
    <m/>
    <m/>
    <m/>
    <m/>
    <m/>
    <m/>
    <s v="586601,91"/>
    <s v="6138646,84"/>
    <n v="5.8755059999999998E-2"/>
    <n v="0"/>
    <n v="0"/>
  </r>
  <r>
    <n v="1787"/>
    <x v="850"/>
    <s v=""/>
    <x v="1936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1560"/>
    <n v="1.2959999999999999E-2"/>
    <n v="1.2959999999999999E-2"/>
    <n v="1.9764E-2"/>
    <n v="1.9764E-2"/>
    <n v="0.12536596511382475"/>
    <n v="0.87463403488617519"/>
    <n v="0"/>
    <x v="0"/>
    <x v="0"/>
    <m/>
    <m/>
    <m/>
    <n v="5.1688669999999999E-2"/>
    <m/>
    <m/>
    <m/>
    <m/>
    <m/>
    <m/>
    <m/>
    <m/>
    <m/>
    <m/>
    <m/>
    <m/>
    <m/>
    <m/>
    <s v="586601,91"/>
    <s v="6138646,84"/>
    <n v="5.1688669999999999E-2"/>
    <n v="0"/>
    <n v="0"/>
  </r>
  <r>
    <n v="1787"/>
    <x v="850"/>
    <s v=""/>
    <x v="1937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1561"/>
    <n v="1.26E-2"/>
    <n v="1.26E-2"/>
    <n v="1.9439999999999999E-2"/>
    <n v="1.9439999999999999E-2"/>
    <n v="0.12474022353448057"/>
    <n v="0.87525977646551945"/>
    <n v="0"/>
    <x v="0"/>
    <x v="0"/>
    <m/>
    <m/>
    <m/>
    <n v="5.0504959999999995E-2"/>
    <m/>
    <m/>
    <m/>
    <m/>
    <m/>
    <m/>
    <m/>
    <m/>
    <m/>
    <m/>
    <m/>
    <m/>
    <m/>
    <m/>
    <s v="586601,91"/>
    <s v="6138646,84"/>
    <n v="5.0504959999999995E-2"/>
    <n v="0"/>
    <n v="0"/>
  </r>
  <r>
    <n v="1787"/>
    <x v="850"/>
    <s v=""/>
    <x v="1938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1562"/>
    <n v="1.0800000000000001E-2"/>
    <n v="1.0800000000000001E-2"/>
    <n v="1.7063999999999999E-2"/>
    <n v="1.7063999999999999E-2"/>
    <n v="0.12101577956124161"/>
    <n v="0.87898422043875835"/>
    <n v="0"/>
    <x v="0"/>
    <x v="0"/>
    <m/>
    <m/>
    <m/>
    <n v="4.462228E-2"/>
    <m/>
    <m/>
    <m/>
    <m/>
    <m/>
    <m/>
    <m/>
    <m/>
    <m/>
    <m/>
    <m/>
    <m/>
    <m/>
    <m/>
    <s v="586601,91"/>
    <s v="6138646,84"/>
    <n v="4.462228E-2"/>
    <n v="0"/>
    <n v="0"/>
  </r>
  <r>
    <n v="1787"/>
    <x v="850"/>
    <s v=""/>
    <x v="1939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1563"/>
    <n v="1.332E-2"/>
    <n v="1.332E-2"/>
    <n v="2.0663999999999998E-2"/>
    <n v="2.0663999999999998E-2"/>
    <n v="0.12328716913777842"/>
    <n v="0.87671283086222163"/>
    <n v="0"/>
    <x v="0"/>
    <x v="0"/>
    <m/>
    <m/>
    <m/>
    <n v="5.4020220000000001E-2"/>
    <m/>
    <m/>
    <m/>
    <m/>
    <m/>
    <m/>
    <m/>
    <m/>
    <m/>
    <m/>
    <m/>
    <m/>
    <m/>
    <m/>
    <s v="586601,91"/>
    <s v="6138646,84"/>
    <n v="5.4020220000000001E-2"/>
    <n v="0"/>
    <n v="0"/>
  </r>
  <r>
    <n v="1787"/>
    <x v="850"/>
    <s v=""/>
    <x v="1940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1564"/>
    <n v="9.7199999999999995E-3"/>
    <n v="9.7199999999999995E-3"/>
    <n v="1.48176E-2"/>
    <n v="1.48176E-2"/>
    <n v="0.12545302481182047"/>
    <n v="0.87454697518817959"/>
    <n v="0"/>
    <x v="0"/>
    <x v="0"/>
    <m/>
    <m/>
    <m/>
    <n v="3.8739600000000006E-2"/>
    <m/>
    <m/>
    <m/>
    <m/>
    <m/>
    <m/>
    <m/>
    <m/>
    <m/>
    <m/>
    <m/>
    <m/>
    <m/>
    <m/>
    <s v="586601,91"/>
    <s v="6138646,84"/>
    <n v="3.8739600000000006E-2"/>
    <n v="0"/>
    <n v="0"/>
  </r>
  <r>
    <n v="1787"/>
    <x v="850"/>
    <s v=""/>
    <x v="1941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1565"/>
    <n v="6.8399999999999997E-3"/>
    <n v="6.8399999999999997E-3"/>
    <n v="1.044E-2"/>
    <n v="1.044E-2"/>
    <n v="0.12661925479015079"/>
    <n v="0.87338074520984921"/>
    <n v="0"/>
    <x v="0"/>
    <x v="0"/>
    <m/>
    <m/>
    <m/>
    <n v="2.701011E-2"/>
    <m/>
    <m/>
    <m/>
    <m/>
    <m/>
    <m/>
    <m/>
    <m/>
    <m/>
    <m/>
    <m/>
    <m/>
    <m/>
    <m/>
    <s v="586601,91"/>
    <s v="6138646,84"/>
    <n v="2.701011E-2"/>
    <n v="0"/>
    <n v="0"/>
  </r>
  <r>
    <n v="1794"/>
    <x v="851"/>
    <s v=""/>
    <x v="1942"/>
    <n v="2017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1566"/>
    <n v="1.1237003999999999"/>
    <n v="1.1237003999999999"/>
    <n v="1.0905012000000001"/>
    <n v="1.0905012000000001"/>
    <n v="0.22360586162748075"/>
    <n v="0.77639413837251925"/>
    <n v="0"/>
    <x v="0"/>
    <x v="0"/>
    <m/>
    <m/>
    <m/>
    <m/>
    <m/>
    <m/>
    <m/>
    <m/>
    <n v="2.5126810000000002"/>
    <m/>
    <m/>
    <m/>
    <m/>
    <m/>
    <m/>
    <m/>
    <m/>
    <m/>
    <s v="457745"/>
    <s v="6263824"/>
    <n v="0"/>
    <n v="2.5126810000000002"/>
    <n v="0"/>
  </r>
  <r>
    <n v="1794"/>
    <x v="851"/>
    <s v=""/>
    <x v="1943"/>
    <n v="2017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1567"/>
    <n v="18.226915200000001"/>
    <n v="18.226915200000001"/>
    <n v="17.688391200000002"/>
    <n v="17.688391200000002"/>
    <n v="0.22360657284832036"/>
    <n v="0.77639342715167969"/>
    <n v="0"/>
    <x v="0"/>
    <x v="0"/>
    <m/>
    <m/>
    <m/>
    <m/>
    <m/>
    <m/>
    <m/>
    <m/>
    <n v="40.756662400000003"/>
    <m/>
    <m/>
    <m/>
    <m/>
    <m/>
    <m/>
    <m/>
    <m/>
    <m/>
    <s v="457745"/>
    <s v="6263824"/>
    <n v="0"/>
    <n v="40.756662400000003"/>
    <n v="0"/>
  </r>
  <r>
    <n v="1795"/>
    <x v="852"/>
    <s v=""/>
    <x v="1944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1568"/>
    <n v="1.6950240000000001"/>
    <n v="1.6950240000000001"/>
    <n v="0"/>
    <n v="0"/>
    <n v="1"/>
    <n v="0"/>
    <n v="0"/>
    <x v="0"/>
    <x v="0"/>
    <m/>
    <m/>
    <m/>
    <m/>
    <m/>
    <m/>
    <m/>
    <m/>
    <m/>
    <m/>
    <n v="0"/>
    <m/>
    <n v="1.8900155000000001"/>
    <m/>
    <m/>
    <m/>
    <m/>
    <m/>
    <s v="578723,06"/>
    <s v="6234790,5"/>
    <n v="0"/>
    <n v="1.8900155000000001"/>
    <n v="0"/>
  </r>
  <r>
    <n v="1795"/>
    <x v="852"/>
    <s v=""/>
    <x v="1945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1569"/>
    <n v="2.1347999999999998"/>
    <n v="2.1347999999999998"/>
    <n v="0"/>
    <n v="0"/>
    <n v="1"/>
    <n v="0"/>
    <n v="0"/>
    <x v="0"/>
    <x v="0"/>
    <m/>
    <m/>
    <m/>
    <m/>
    <m/>
    <m/>
    <m/>
    <m/>
    <m/>
    <m/>
    <m/>
    <m/>
    <n v="2.120514"/>
    <m/>
    <m/>
    <m/>
    <m/>
    <m/>
    <s v="578723,06"/>
    <s v="6234790,5"/>
    <n v="0"/>
    <n v="2.120514"/>
    <n v="0"/>
  </r>
  <r>
    <n v="1795"/>
    <x v="852"/>
    <s v=""/>
    <x v="1946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78723,06"/>
    <s v="6234790,5"/>
    <n v="0"/>
    <n v="0"/>
    <n v="0"/>
  </r>
  <r>
    <n v="1795"/>
    <x v="852"/>
    <s v=""/>
    <x v="1947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1570"/>
    <n v="8.6040000000000005E-2"/>
    <n v="8.4959999999999994E-2"/>
    <n v="0"/>
    <n v="0"/>
    <n v="1"/>
    <n v="0"/>
    <n v="0"/>
    <x v="0"/>
    <x v="0"/>
    <m/>
    <m/>
    <m/>
    <m/>
    <m/>
    <m/>
    <m/>
    <m/>
    <m/>
    <m/>
    <m/>
    <m/>
    <m/>
    <m/>
    <m/>
    <n v="8.6040000000000005E-2"/>
    <m/>
    <m/>
    <s v="578723,06"/>
    <s v="6234790,5"/>
    <n v="0"/>
    <n v="8.6040000000000005E-2"/>
    <n v="0"/>
  </r>
  <r>
    <n v="1802"/>
    <x v="853"/>
    <s v=""/>
    <x v="1948"/>
    <n v="2017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1571"/>
    <n v="9.3924000000000003"/>
    <n v="9.3924000000000003"/>
    <n v="0"/>
    <n v="0"/>
    <n v="1"/>
    <n v="0"/>
    <n v="0"/>
    <x v="0"/>
    <x v="0"/>
    <m/>
    <m/>
    <m/>
    <m/>
    <m/>
    <m/>
    <m/>
    <m/>
    <m/>
    <m/>
    <n v="9.8859999999999992"/>
    <m/>
    <m/>
    <m/>
    <m/>
    <m/>
    <m/>
    <m/>
    <s v="472302"/>
    <s v="6104438"/>
    <n v="0"/>
    <n v="9.8859999999999992"/>
    <n v="0"/>
  </r>
  <r>
    <n v="1804"/>
    <x v="854"/>
    <s v=""/>
    <x v="1950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1572"/>
    <n v="11.7"/>
    <n v="11.7"/>
    <n v="0"/>
    <n v="0"/>
    <n v="1"/>
    <n v="0"/>
    <n v="0"/>
    <x v="0"/>
    <x v="0"/>
    <m/>
    <m/>
    <m/>
    <m/>
    <m/>
    <m/>
    <m/>
    <m/>
    <m/>
    <m/>
    <n v="12.316000000000001"/>
    <n v="0"/>
    <m/>
    <m/>
    <m/>
    <m/>
    <m/>
    <m/>
    <s v="472302"/>
    <s v="6104438"/>
    <n v="0"/>
    <n v="12.316000000000001"/>
    <n v="0"/>
  </r>
  <r>
    <n v="1804"/>
    <x v="854"/>
    <s v=""/>
    <x v="1951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1573"/>
    <n v="0.32040000000000002"/>
    <n v="0.32040000000000002"/>
    <n v="0"/>
    <n v="0"/>
    <n v="1"/>
    <n v="0"/>
    <n v="0"/>
    <x v="0"/>
    <x v="0"/>
    <m/>
    <m/>
    <m/>
    <n v="0.35869999999999996"/>
    <m/>
    <m/>
    <m/>
    <m/>
    <m/>
    <m/>
    <m/>
    <m/>
    <m/>
    <m/>
    <m/>
    <m/>
    <m/>
    <m/>
    <s v="472302"/>
    <s v="6104438"/>
    <n v="0.35869999999999996"/>
    <n v="0"/>
    <n v="0"/>
  </r>
  <r>
    <n v="1806"/>
    <x v="855"/>
    <s v=""/>
    <x v="1952"/>
    <n v="2017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1574"/>
    <n v="0"/>
    <n v="0"/>
    <n v="0.10692"/>
    <n v="0.10692"/>
    <n v="0"/>
    <n v="1"/>
    <n v="0"/>
    <x v="0"/>
    <x v="0"/>
    <m/>
    <m/>
    <m/>
    <n v="0"/>
    <m/>
    <m/>
    <n v="0.41017680000000001"/>
    <m/>
    <m/>
    <m/>
    <m/>
    <m/>
    <m/>
    <m/>
    <m/>
    <m/>
    <m/>
    <m/>
    <s v="589659,06"/>
    <s v="6135095,91"/>
    <n v="0.41017680000000001"/>
    <n v="0"/>
    <n v="0"/>
  </r>
  <r>
    <n v="1810"/>
    <x v="856"/>
    <s v=""/>
    <x v="1953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1575"/>
    <n v="6.6430800000000003"/>
    <n v="6.6430800000000003"/>
    <n v="6.0742799999999999"/>
    <n v="6.0742799999999999"/>
    <n v="0.21729567856207327"/>
    <n v="0.78270432143792679"/>
    <n v="0"/>
    <x v="0"/>
    <x v="0"/>
    <m/>
    <m/>
    <m/>
    <m/>
    <m/>
    <m/>
    <n v="15.2858079"/>
    <m/>
    <m/>
    <m/>
    <m/>
    <m/>
    <m/>
    <m/>
    <m/>
    <m/>
    <m/>
    <m/>
    <s v="691615,73"/>
    <s v="6192924,48"/>
    <n v="15.2858079"/>
    <n v="0"/>
    <n v="0"/>
  </r>
  <r>
    <n v="1810"/>
    <x v="856"/>
    <s v=""/>
    <x v="1954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1575"/>
    <n v="6.6430800000000003"/>
    <n v="6.6430800000000003"/>
    <n v="6.0742799999999999"/>
    <n v="6.0742799999999999"/>
    <n v="0.21729567856207327"/>
    <n v="0.78270432143792679"/>
    <n v="0"/>
    <x v="0"/>
    <x v="0"/>
    <m/>
    <m/>
    <m/>
    <m/>
    <m/>
    <m/>
    <n v="15.2858079"/>
    <m/>
    <m/>
    <m/>
    <m/>
    <m/>
    <m/>
    <m/>
    <m/>
    <m/>
    <m/>
    <m/>
    <s v="691615,73"/>
    <s v="6192924,48"/>
    <n v="15.2858079"/>
    <n v="0"/>
    <n v="0"/>
  </r>
  <r>
    <n v="1810"/>
    <x v="856"/>
    <s v=""/>
    <x v="1955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1576"/>
    <n v="54.846359999999997"/>
    <n v="54.846359999999997"/>
    <n v="0"/>
    <n v="0"/>
    <n v="1"/>
    <n v="0"/>
    <n v="0"/>
    <x v="0"/>
    <x v="0"/>
    <m/>
    <m/>
    <m/>
    <m/>
    <m/>
    <m/>
    <n v="49.2931296"/>
    <m/>
    <m/>
    <m/>
    <m/>
    <m/>
    <m/>
    <m/>
    <m/>
    <m/>
    <m/>
    <m/>
    <s v="691615,73"/>
    <s v="6192924,48"/>
    <n v="49.2931296"/>
    <n v="0"/>
    <n v="0"/>
  </r>
  <r>
    <n v="1810"/>
    <x v="856"/>
    <s v=""/>
    <x v="1956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7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8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9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1578"/>
    <n v="34.536168000000004"/>
    <n v="34.536168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34.679519999999997"/>
    <s v="691615,73"/>
    <s v="6192924,48"/>
    <n v="0"/>
    <n v="0"/>
    <n v="34.679519999999997"/>
  </r>
  <r>
    <n v="1810"/>
    <x v="857"/>
    <s v=""/>
    <x v="1960"/>
    <n v="2017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1579"/>
    <n v="2.8472400000000002"/>
    <n v="2.8472400000000002"/>
    <n v="1.6455599999999999"/>
    <n v="1.6455599999999999"/>
    <n v="0.27742984362603201"/>
    <n v="0.72257015637396793"/>
    <n v="0"/>
    <x v="0"/>
    <x v="0"/>
    <m/>
    <m/>
    <m/>
    <m/>
    <m/>
    <m/>
    <n v="5.1314594759999999"/>
    <m/>
    <m/>
    <m/>
    <m/>
    <m/>
    <m/>
    <m/>
    <m/>
    <m/>
    <m/>
    <m/>
    <s v="698253"/>
    <s v="6193907"/>
    <n v="5.1314594759999999"/>
    <n v="0"/>
    <n v="0"/>
  </r>
  <r>
    <n v="1810"/>
    <x v="858"/>
    <s v=""/>
    <x v="1961"/>
    <n v="2017"/>
    <n v="25580230"/>
    <x v="45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1580"/>
    <n v="0.73799999999999999"/>
    <n v="0.73799999999999999"/>
    <n v="0.42768"/>
    <n v="0.42768"/>
    <n v="0.29827707594879316"/>
    <n v="0.70172292405120684"/>
    <n v="0"/>
    <x v="0"/>
    <x v="0"/>
    <m/>
    <m/>
    <m/>
    <m/>
    <m/>
    <m/>
    <n v="1.237104792"/>
    <m/>
    <m/>
    <m/>
    <m/>
    <m/>
    <m/>
    <m/>
    <m/>
    <m/>
    <m/>
    <m/>
    <s v="709493,86"/>
    <s v="6197971,25"/>
    <n v="1.237104792"/>
    <n v="0"/>
    <n v="0"/>
  </r>
  <r>
    <n v="1810"/>
    <x v="859"/>
    <s v=""/>
    <x v="1962"/>
    <n v="2017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1581"/>
    <n v="3.970872"/>
    <n v="3.970872"/>
    <n v="2.6128800000000001"/>
    <n v="2.6128800000000001"/>
    <n v="0.26422548907706367"/>
    <n v="0.73577451092293633"/>
    <n v="0"/>
    <x v="0"/>
    <x v="0"/>
    <m/>
    <m/>
    <m/>
    <m/>
    <m/>
    <m/>
    <n v="7.5141728639999998"/>
    <m/>
    <m/>
    <m/>
    <m/>
    <m/>
    <m/>
    <m/>
    <m/>
    <m/>
    <m/>
    <m/>
    <s v="720081,88"/>
    <s v="6207031,19"/>
    <n v="7.5141728639999998"/>
    <n v="0"/>
    <n v="0"/>
  </r>
  <r>
    <n v="1810"/>
    <x v="860"/>
    <s v=""/>
    <x v="1963"/>
    <n v="2017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1582"/>
    <n v="4.6188E-2"/>
    <n v="0"/>
    <n v="2.9520000000000001E-2"/>
    <n v="2.9520000000000001E-2"/>
    <n v="0.2541484837259792"/>
    <n v="0.7458515162740208"/>
    <n v="0"/>
    <x v="0"/>
    <x v="0"/>
    <m/>
    <m/>
    <m/>
    <m/>
    <m/>
    <m/>
    <n v="9.086814E-2"/>
    <m/>
    <m/>
    <m/>
    <m/>
    <m/>
    <m/>
    <m/>
    <m/>
    <m/>
    <m/>
    <m/>
    <s v="700052"/>
    <s v="6149373"/>
    <n v="9.086814E-2"/>
    <n v="0"/>
    <n v="0"/>
  </r>
  <r>
    <n v="1810"/>
    <x v="861"/>
    <s v=""/>
    <x v="1964"/>
    <n v="2017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1583"/>
    <n v="0.35197200000000001"/>
    <n v="0"/>
    <n v="0.23363999999999999"/>
    <n v="0.23363999999999999"/>
    <n v="0.24935913147426414"/>
    <n v="0.75064086852573586"/>
    <n v="0"/>
    <x v="0"/>
    <x v="0"/>
    <m/>
    <m/>
    <m/>
    <m/>
    <m/>
    <m/>
    <n v="0.70575318000000009"/>
    <m/>
    <m/>
    <m/>
    <m/>
    <m/>
    <m/>
    <m/>
    <m/>
    <m/>
    <m/>
    <m/>
    <s v="719318,25"/>
    <s v="6188732,61"/>
    <n v="0.70575318000000009"/>
    <n v="0"/>
    <n v="0"/>
  </r>
  <r>
    <n v="1810"/>
    <x v="862"/>
    <s v=""/>
    <x v="1965"/>
    <n v="2017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1584"/>
    <n v="1.9764E-2"/>
    <n v="0"/>
    <n v="8.6400000000000001E-3"/>
    <n v="8.6400000000000001E-3"/>
    <n v="0.30235839548478127"/>
    <n v="0.69764160451521873"/>
    <n v="0"/>
    <x v="0"/>
    <x v="0"/>
    <m/>
    <m/>
    <m/>
    <m/>
    <m/>
    <m/>
    <n v="3.2683067999999996E-2"/>
    <m/>
    <m/>
    <m/>
    <m/>
    <m/>
    <m/>
    <m/>
    <m/>
    <m/>
    <m/>
    <m/>
    <s v="711972"/>
    <s v="6183763"/>
    <n v="3.2683067999999996E-2"/>
    <n v="0"/>
    <n v="0"/>
  </r>
  <r>
    <n v="1810"/>
    <x v="863"/>
    <s v=""/>
    <x v="1966"/>
    <n v="2017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1585"/>
    <n v="2.62296"/>
    <n v="0"/>
    <n v="1.6599600000000001"/>
    <n v="1.6599600000000001"/>
    <n v="0.26978219608720877"/>
    <n v="0.73021780391279123"/>
    <n v="0"/>
    <x v="0"/>
    <x v="0"/>
    <m/>
    <m/>
    <m/>
    <m/>
    <m/>
    <m/>
    <n v="4.8612548159999998"/>
    <m/>
    <m/>
    <m/>
    <m/>
    <m/>
    <m/>
    <m/>
    <m/>
    <m/>
    <m/>
    <m/>
    <s v="712091,82"/>
    <s v="6183307,18"/>
    <n v="4.8612548159999998"/>
    <n v="0"/>
    <n v="0"/>
  </r>
  <r>
    <n v="1810"/>
    <x v="864"/>
    <s v=""/>
    <x v="1967"/>
    <n v="2017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1586"/>
    <n v="5.7902399999999998"/>
    <n v="0"/>
    <n v="3.4185599999999998"/>
    <n v="3.4185599999999998"/>
    <n v="0.28384280693584757"/>
    <n v="0.71615719306415238"/>
    <n v="0"/>
    <x v="0"/>
    <x v="0"/>
    <m/>
    <m/>
    <m/>
    <m/>
    <m/>
    <m/>
    <n v="10.199730024000001"/>
    <m/>
    <m/>
    <m/>
    <m/>
    <m/>
    <m/>
    <m/>
    <m/>
    <m/>
    <m/>
    <m/>
    <s v="721555,13"/>
    <s v="6189131,14"/>
    <n v="10.199730024000001"/>
    <n v="0"/>
    <n v="0"/>
  </r>
  <r>
    <n v="1810"/>
    <x v="865"/>
    <s v=""/>
    <x v="1968"/>
    <n v="2017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1587"/>
    <n v="8.7443999999999994E-2"/>
    <n v="0"/>
    <n v="4.6800000000000001E-2"/>
    <n v="4.6800000000000001E-2"/>
    <n v="0.30760533614842661"/>
    <n v="0.69239466385157344"/>
    <n v="0"/>
    <x v="0"/>
    <x v="0"/>
    <m/>
    <m/>
    <m/>
    <m/>
    <m/>
    <m/>
    <n v="0.14213667599999999"/>
    <m/>
    <m/>
    <m/>
    <m/>
    <m/>
    <m/>
    <m/>
    <m/>
    <m/>
    <m/>
    <m/>
    <s v="720349"/>
    <s v="6186897"/>
    <n v="0.14213667599999999"/>
    <n v="0"/>
    <n v="0"/>
  </r>
  <r>
    <n v="1810"/>
    <x v="866"/>
    <s v=""/>
    <x v="1969"/>
    <n v="2017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1588"/>
    <n v="6.8760000000000002E-2"/>
    <n v="0"/>
    <n v="4.5719999999999997E-2"/>
    <n v="4.5719999999999997E-2"/>
    <n v="0.24643813035261042"/>
    <n v="0.75356186964738958"/>
    <n v="0"/>
    <x v="0"/>
    <x v="0"/>
    <m/>
    <m/>
    <m/>
    <m/>
    <m/>
    <m/>
    <n v="0.13950763199999999"/>
    <m/>
    <m/>
    <m/>
    <m/>
    <m/>
    <m/>
    <m/>
    <m/>
    <m/>
    <m/>
    <m/>
    <s v="721005"/>
    <s v="6187323"/>
    <n v="0.13950763199999999"/>
    <n v="0"/>
    <n v="0"/>
  </r>
  <r>
    <n v="1810"/>
    <x v="867"/>
    <s v=""/>
    <x v="1970"/>
    <n v="2017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1589"/>
    <n v="0.121284"/>
    <n v="0"/>
    <n v="8.6832000000000006E-2"/>
    <n v="8.6832000000000006E-2"/>
    <n v="0.23786584140610981"/>
    <n v="0.76213415859389022"/>
    <n v="0"/>
    <x v="0"/>
    <x v="0"/>
    <m/>
    <m/>
    <m/>
    <m/>
    <m/>
    <m/>
    <n v="0.25494202799999999"/>
    <m/>
    <m/>
    <m/>
    <m/>
    <m/>
    <m/>
    <m/>
    <m/>
    <m/>
    <m/>
    <m/>
    <s v="711114"/>
    <s v="6182500"/>
    <n v="0.25494202799999999"/>
    <n v="0"/>
    <n v="0"/>
  </r>
  <r>
    <n v="1810"/>
    <x v="867"/>
    <s v=""/>
    <x v="1971"/>
    <n v="2017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1590"/>
    <n v="0.117576"/>
    <n v="0"/>
    <n v="8.4168000000000007E-2"/>
    <n v="8.4168000000000007E-2"/>
    <n v="0.2378054099347324"/>
    <n v="0.76219459006526757"/>
    <n v="0"/>
    <x v="0"/>
    <x v="0"/>
    <m/>
    <m/>
    <m/>
    <m/>
    <m/>
    <m/>
    <n v="0.24721052399999999"/>
    <m/>
    <m/>
    <m/>
    <m/>
    <m/>
    <m/>
    <m/>
    <m/>
    <m/>
    <m/>
    <m/>
    <s v="711114"/>
    <s v="6182500"/>
    <n v="0.24721052399999999"/>
    <n v="0"/>
    <n v="0"/>
  </r>
  <r>
    <n v="1810"/>
    <x v="868"/>
    <s v=""/>
    <x v="1972"/>
    <n v="2017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1591"/>
    <n v="2.0952000000000002"/>
    <n v="0"/>
    <n v="1.30932"/>
    <n v="1.30932"/>
    <n v="0.26391159168454659"/>
    <n v="0.73608840831545341"/>
    <n v="0"/>
    <x v="0"/>
    <x v="0"/>
    <m/>
    <m/>
    <m/>
    <m/>
    <m/>
    <m/>
    <n v="3.9695111280000002"/>
    <m/>
    <m/>
    <m/>
    <m/>
    <m/>
    <m/>
    <m/>
    <m/>
    <m/>
    <m/>
    <m/>
    <s v="720059"/>
    <s v="6187588"/>
    <n v="3.9695111280000002"/>
    <n v="0"/>
    <n v="0"/>
  </r>
  <r>
    <n v="1810"/>
    <x v="869"/>
    <s v=""/>
    <x v="1973"/>
    <n v="2017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1592"/>
    <n v="5.5054800000000004"/>
    <n v="0"/>
    <n v="3.35988"/>
    <n v="3.35988"/>
    <n v="0.28644340728443135"/>
    <n v="0.7135565927155687"/>
    <n v="0"/>
    <x v="0"/>
    <x v="0"/>
    <m/>
    <m/>
    <m/>
    <m/>
    <m/>
    <m/>
    <n v="9.6100658280000015"/>
    <m/>
    <m/>
    <m/>
    <m/>
    <m/>
    <m/>
    <m/>
    <m/>
    <m/>
    <m/>
    <m/>
    <s v="708500,62"/>
    <s v="6196867,38"/>
    <n v="9.6100658280000015"/>
    <n v="0"/>
    <n v="0"/>
  </r>
  <r>
    <n v="1810"/>
    <x v="870"/>
    <s v=""/>
    <x v="1974"/>
    <n v="2017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1593"/>
    <n v="1.406736"/>
    <n v="0"/>
    <n v="0.89315999999999995"/>
    <n v="0.89315999999999995"/>
    <n v="0.26551180131193924"/>
    <n v="0.7344881986880607"/>
    <n v="0"/>
    <x v="0"/>
    <x v="0"/>
    <m/>
    <m/>
    <m/>
    <m/>
    <m/>
    <m/>
    <n v="2.6491025880000003"/>
    <m/>
    <m/>
    <m/>
    <m/>
    <m/>
    <m/>
    <m/>
    <m/>
    <m/>
    <m/>
    <m/>
    <s v="716902,29"/>
    <s v="6188169,19"/>
    <n v="2.6491025880000003"/>
    <n v="0"/>
    <n v="0"/>
  </r>
  <r>
    <n v="1810"/>
    <x v="871"/>
    <s v=""/>
    <x v="1975"/>
    <n v="2017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1594"/>
    <n v="1.1996640000000001"/>
    <n v="0"/>
    <n v="0.74304000000000003"/>
    <n v="0.74304000000000003"/>
    <n v="0.26770716094965186"/>
    <n v="0.73229283905034814"/>
    <n v="0"/>
    <x v="0"/>
    <x v="0"/>
    <m/>
    <m/>
    <m/>
    <m/>
    <m/>
    <m/>
    <n v="2.2406273999999997"/>
    <m/>
    <m/>
    <m/>
    <m/>
    <m/>
    <m/>
    <m/>
    <m/>
    <m/>
    <m/>
    <m/>
    <s v="699487"/>
    <s v="6193132"/>
    <n v="2.2406273999999997"/>
    <n v="0"/>
    <n v="0"/>
  </r>
  <r>
    <n v="1810"/>
    <x v="872"/>
    <s v=""/>
    <x v="1976"/>
    <n v="2017"/>
    <n v="25580230"/>
    <x v="459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1595"/>
    <n v="9.6119999999999997E-2"/>
    <n v="0"/>
    <n v="6.336E-2"/>
    <n v="6.336E-2"/>
    <n v="0.26540755467196819"/>
    <n v="0.73459244532803181"/>
    <n v="0"/>
    <x v="0"/>
    <x v="0"/>
    <m/>
    <m/>
    <m/>
    <m/>
    <m/>
    <m/>
    <n v="0.18108000000000002"/>
    <m/>
    <m/>
    <m/>
    <m/>
    <m/>
    <m/>
    <m/>
    <m/>
    <m/>
    <m/>
    <m/>
    <s v="702203"/>
    <s v="6176249"/>
    <n v="0.18108000000000002"/>
    <n v="0"/>
    <n v="0"/>
  </r>
  <r>
    <n v="1810"/>
    <x v="873"/>
    <s v=""/>
    <x v="1977"/>
    <n v="2017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1596"/>
    <n v="5.3351999999999997E-2"/>
    <n v="0"/>
    <n v="3.5999999999999997E-2"/>
    <n v="3.5999999999999997E-2"/>
    <n v="0.24148480894347626"/>
    <n v="0.75851519105652376"/>
    <n v="0"/>
    <x v="0"/>
    <x v="0"/>
    <m/>
    <m/>
    <m/>
    <m/>
    <m/>
    <m/>
    <n v="0.110466576"/>
    <m/>
    <m/>
    <m/>
    <m/>
    <m/>
    <m/>
    <m/>
    <m/>
    <m/>
    <m/>
    <m/>
    <s v="720973"/>
    <s v="6210411"/>
    <n v="0.110466576"/>
    <n v="0"/>
    <n v="0"/>
  </r>
  <r>
    <n v="1810"/>
    <x v="874"/>
    <s v=""/>
    <x v="1978"/>
    <n v="2017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1597"/>
    <n v="5.6267999999999999E-2"/>
    <n v="0"/>
    <n v="3.7080000000000002E-2"/>
    <n v="3.7080000000000002E-2"/>
    <n v="0.24954059305405435"/>
    <n v="0.7504594069459456"/>
    <n v="0"/>
    <x v="0"/>
    <x v="0"/>
    <m/>
    <m/>
    <m/>
    <m/>
    <m/>
    <m/>
    <n v="0.11274318"/>
    <m/>
    <m/>
    <m/>
    <m/>
    <m/>
    <m/>
    <m/>
    <m/>
    <m/>
    <m/>
    <m/>
    <s v="713224,42"/>
    <s v="6183491,76"/>
    <n v="0.11274318"/>
    <n v="0"/>
    <n v="0"/>
  </r>
  <r>
    <n v="1810"/>
    <x v="875"/>
    <s v=""/>
    <x v="1979"/>
    <n v="2017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1598"/>
    <n v="1.37124"/>
    <n v="0"/>
    <n v="0.82943999999999996"/>
    <n v="0.82943999999999996"/>
    <n v="0.2662159070133906"/>
    <n v="0.7337840929866094"/>
    <n v="0"/>
    <x v="0"/>
    <x v="0"/>
    <m/>
    <m/>
    <m/>
    <m/>
    <m/>
    <m/>
    <n v="2.5754283719999997"/>
    <m/>
    <m/>
    <m/>
    <m/>
    <m/>
    <m/>
    <m/>
    <m/>
    <m/>
    <m/>
    <m/>
    <s v="722857,03"/>
    <s v="6195739,48"/>
    <n v="2.5754283719999997"/>
    <n v="0"/>
    <n v="0"/>
  </r>
  <r>
    <n v="1810"/>
    <x v="876"/>
    <s v=""/>
    <x v="1980"/>
    <n v="2017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1599"/>
    <n v="1.9439999999999999E-2"/>
    <n v="0"/>
    <n v="8.6400000000000001E-3"/>
    <n v="8.6400000000000001E-3"/>
    <n v="0.31001129818953399"/>
    <n v="0.68998870181046601"/>
    <n v="0"/>
    <x v="0"/>
    <x v="0"/>
    <m/>
    <m/>
    <m/>
    <m/>
    <m/>
    <m/>
    <n v="3.1353696E-2"/>
    <m/>
    <m/>
    <m/>
    <m/>
    <m/>
    <m/>
    <m/>
    <m/>
    <m/>
    <m/>
    <m/>
    <s v="710303,91"/>
    <s v="6181805,63"/>
    <n v="3.1353696E-2"/>
    <n v="0"/>
    <n v="0"/>
  </r>
  <r>
    <n v="1810"/>
    <x v="877"/>
    <s v=""/>
    <x v="1981"/>
    <n v="2017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1600"/>
    <n v="0.13788"/>
    <n v="0"/>
    <n v="8.5680000000000006E-2"/>
    <n v="8.5680000000000006E-2"/>
    <n v="0.28081941786354642"/>
    <n v="0.71918058213645364"/>
    <n v="0"/>
    <x v="0"/>
    <x v="0"/>
    <m/>
    <m/>
    <m/>
    <m/>
    <m/>
    <m/>
    <n v="0.24549584400000002"/>
    <m/>
    <m/>
    <m/>
    <m/>
    <m/>
    <m/>
    <m/>
    <m/>
    <m/>
    <m/>
    <m/>
    <s v="720689"/>
    <s v="6187117"/>
    <n v="0.24549584400000002"/>
    <n v="0"/>
    <n v="0"/>
  </r>
  <r>
    <n v="1810"/>
    <x v="878"/>
    <s v=""/>
    <x v="1982"/>
    <n v="2017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1601"/>
    <n v="0.73054799999999998"/>
    <n v="0"/>
    <n v="0.42552000000000001"/>
    <n v="0.42552000000000001"/>
    <n v="0.26412744049433806"/>
    <n v="0.73587255950566188"/>
    <n v="0"/>
    <x v="0"/>
    <x v="0"/>
    <m/>
    <m/>
    <m/>
    <m/>
    <m/>
    <m/>
    <n v="1.382946048"/>
    <m/>
    <m/>
    <m/>
    <m/>
    <m/>
    <m/>
    <m/>
    <m/>
    <m/>
    <m/>
    <m/>
    <s v="720810,35"/>
    <s v="6193648,21"/>
    <n v="1.382946048"/>
    <n v="0"/>
    <n v="0"/>
  </r>
  <r>
    <n v="1810"/>
    <x v="879"/>
    <s v=""/>
    <x v="1983"/>
    <n v="2017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1602"/>
    <n v="1.0331999999999999"/>
    <n v="0"/>
    <n v="0.68435999999999997"/>
    <n v="0.68435999999999997"/>
    <n v="0.25574704147456007"/>
    <n v="0.74425295852543993"/>
    <n v="0"/>
    <x v="0"/>
    <x v="0"/>
    <m/>
    <m/>
    <m/>
    <m/>
    <m/>
    <m/>
    <n v="2.019964716"/>
    <m/>
    <m/>
    <m/>
    <m/>
    <m/>
    <m/>
    <m/>
    <m/>
    <m/>
    <m/>
    <m/>
    <s v="700670,18"/>
    <s v="6166035,5"/>
    <n v="2.019964716"/>
    <n v="0"/>
    <n v="0"/>
  </r>
  <r>
    <n v="1810"/>
    <x v="880"/>
    <s v=""/>
    <x v="1984"/>
    <n v="2017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1603"/>
    <n v="0.86857200000000001"/>
    <n v="0"/>
    <n v="0.50004000000000004"/>
    <n v="0.50004000000000004"/>
    <n v="0.28839488327448093"/>
    <n v="0.71160511672551907"/>
    <n v="0"/>
    <x v="0"/>
    <x v="0"/>
    <m/>
    <m/>
    <m/>
    <m/>
    <m/>
    <m/>
    <n v="1.505872764"/>
    <m/>
    <m/>
    <m/>
    <m/>
    <m/>
    <m/>
    <m/>
    <m/>
    <m/>
    <m/>
    <m/>
    <s v="720163,63"/>
    <s v="6207869,91"/>
    <n v="1.505872764"/>
    <n v="0"/>
    <n v="0"/>
  </r>
  <r>
    <n v="1810"/>
    <x v="881"/>
    <s v=""/>
    <x v="1985"/>
    <n v="2017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1604"/>
    <n v="1.003752"/>
    <n v="0"/>
    <n v="0.57528000000000001"/>
    <n v="0.57528000000000001"/>
    <n v="0.2772575428430622"/>
    <n v="0.72274245715693786"/>
    <n v="0"/>
    <x v="0"/>
    <x v="0"/>
    <m/>
    <m/>
    <m/>
    <m/>
    <m/>
    <m/>
    <n v="1.8101437200000001"/>
    <m/>
    <m/>
    <m/>
    <m/>
    <m/>
    <m/>
    <m/>
    <m/>
    <m/>
    <m/>
    <m/>
    <s v="718273,04"/>
    <s v="6189075,85"/>
    <n v="1.8101437200000001"/>
    <n v="0"/>
    <n v="0"/>
  </r>
  <r>
    <n v="1810"/>
    <x v="882"/>
    <s v=""/>
    <x v="1986"/>
    <n v="2017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1605"/>
    <n v="2.5376400000000001"/>
    <n v="0"/>
    <n v="1.7319599999999999"/>
    <n v="1.7319599999999999"/>
    <n v="0.24973278875028648"/>
    <n v="0.75026721124971352"/>
    <n v="0"/>
    <x v="0"/>
    <x v="0"/>
    <m/>
    <m/>
    <m/>
    <m/>
    <m/>
    <m/>
    <n v="5.0807104920000006"/>
    <m/>
    <m/>
    <m/>
    <m/>
    <m/>
    <m/>
    <m/>
    <m/>
    <m/>
    <m/>
    <m/>
    <s v="719421,55"/>
    <s v="6190455,32"/>
    <n v="5.0807104920000006"/>
    <n v="0"/>
    <n v="0"/>
  </r>
  <r>
    <n v="1810"/>
    <x v="883"/>
    <s v=""/>
    <x v="1987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1606"/>
    <n v="0.84563999999999995"/>
    <n v="0.84563999999999995"/>
    <n v="0.76139999999999997"/>
    <n v="0.76139999999999997"/>
    <n v="0.22057044682032442"/>
    <n v="0.77942955317967555"/>
    <n v="0"/>
    <x v="0"/>
    <x v="0"/>
    <m/>
    <m/>
    <m/>
    <m/>
    <m/>
    <m/>
    <n v="1.9169385839999999"/>
    <m/>
    <m/>
    <m/>
    <m/>
    <m/>
    <m/>
    <m/>
    <m/>
    <m/>
    <m/>
    <m/>
    <s v="688306,88"/>
    <s v="6140261,42"/>
    <n v="1.9169385839999999"/>
    <n v="0"/>
    <n v="0"/>
  </r>
  <r>
    <n v="1810"/>
    <x v="883"/>
    <s v=""/>
    <x v="1988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1607"/>
    <n v="2.7136800000000001"/>
    <n v="2.7136800000000001"/>
    <n v="0"/>
    <n v="0"/>
    <n v="1"/>
    <n v="0"/>
    <n v="0"/>
    <x v="0"/>
    <x v="0"/>
    <m/>
    <m/>
    <m/>
    <m/>
    <m/>
    <m/>
    <n v="3.1568724000000001"/>
    <m/>
    <m/>
    <m/>
    <m/>
    <m/>
    <m/>
    <m/>
    <m/>
    <m/>
    <m/>
    <m/>
    <s v="688306,88"/>
    <s v="6140261,42"/>
    <n v="3.1568724000000001"/>
    <n v="0"/>
    <n v="0"/>
  </r>
  <r>
    <n v="1810"/>
    <x v="883"/>
    <s v=""/>
    <x v="1989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1608"/>
    <n v="22.103999999999999"/>
    <n v="22.103999999999999"/>
    <n v="0"/>
    <n v="0"/>
    <n v="1"/>
    <n v="0"/>
    <n v="0"/>
    <x v="0"/>
    <x v="0"/>
    <m/>
    <m/>
    <m/>
    <m/>
    <m/>
    <m/>
    <m/>
    <m/>
    <m/>
    <m/>
    <m/>
    <m/>
    <n v="23.687999999999999"/>
    <m/>
    <m/>
    <m/>
    <m/>
    <m/>
    <s v="688306,88"/>
    <s v="6140261,42"/>
    <n v="0"/>
    <n v="23.687999999999999"/>
    <n v="0"/>
  </r>
  <r>
    <n v="1810"/>
    <x v="884"/>
    <s v=""/>
    <x v="1990"/>
    <n v="2017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1609"/>
    <n v="1.213344"/>
    <n v="0"/>
    <n v="0.68723999999999996"/>
    <n v="0.68723999999999996"/>
    <n v="0.28311979534060955"/>
    <n v="0.71688020465939051"/>
    <n v="0"/>
    <x v="0"/>
    <x v="0"/>
    <m/>
    <m/>
    <m/>
    <m/>
    <m/>
    <m/>
    <n v="2.1428102520000003"/>
    <m/>
    <m/>
    <m/>
    <m/>
    <m/>
    <m/>
    <m/>
    <m/>
    <m/>
    <m/>
    <m/>
    <s v="723928,08"/>
    <s v="6191698,63"/>
    <n v="2.1428102520000003"/>
    <n v="0"/>
    <n v="0"/>
  </r>
  <r>
    <n v="1810"/>
    <x v="885"/>
    <s v=""/>
    <x v="1991"/>
    <n v="2017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1610"/>
    <n v="4.1553360000000001"/>
    <n v="0"/>
    <n v="2.4217200000000001"/>
    <n v="2.4217200000000001"/>
    <n v="0.28047177926032663"/>
    <n v="0.71952822073967337"/>
    <n v="0"/>
    <x v="0"/>
    <x v="0"/>
    <m/>
    <m/>
    <m/>
    <m/>
    <m/>
    <m/>
    <n v="7.4077613279999994"/>
    <m/>
    <m/>
    <m/>
    <m/>
    <m/>
    <m/>
    <m/>
    <m/>
    <m/>
    <m/>
    <m/>
    <s v="719010,98"/>
    <s v="6220584,91"/>
    <n v="7.4077613279999994"/>
    <n v="0"/>
    <n v="0"/>
  </r>
  <r>
    <n v="1810"/>
    <x v="886"/>
    <s v=""/>
    <x v="1992"/>
    <n v="2017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1611"/>
    <n v="1.0801080000000001"/>
    <n v="0"/>
    <n v="0.67644000000000004"/>
    <n v="0.67644000000000004"/>
    <n v="0.26363947427109663"/>
    <n v="0.73636052572890343"/>
    <n v="0"/>
    <x v="0"/>
    <x v="0"/>
    <m/>
    <m/>
    <m/>
    <m/>
    <m/>
    <m/>
    <n v="2.0484565200000002"/>
    <m/>
    <m/>
    <m/>
    <m/>
    <m/>
    <m/>
    <m/>
    <m/>
    <m/>
    <m/>
    <m/>
    <s v="721657"/>
    <s v="6188642"/>
    <n v="2.0484565200000002"/>
    <n v="0"/>
    <n v="0"/>
  </r>
  <r>
    <n v="1810"/>
    <x v="887"/>
    <s v=""/>
    <x v="1993"/>
    <n v="2017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1612"/>
    <n v="1.400652"/>
    <n v="0"/>
    <n v="0.88092000000000004"/>
    <n v="0.88092000000000004"/>
    <n v="0.26435594013851443"/>
    <n v="0.73564405986148551"/>
    <n v="0"/>
    <x v="0"/>
    <x v="0"/>
    <m/>
    <m/>
    <m/>
    <m/>
    <m/>
    <m/>
    <n v="2.6491782240000004"/>
    <m/>
    <m/>
    <m/>
    <m/>
    <m/>
    <m/>
    <m/>
    <m/>
    <m/>
    <m/>
    <m/>
    <s v="713368"/>
    <s v="6185490"/>
    <n v="2.6491782240000004"/>
    <n v="0"/>
    <n v="0"/>
  </r>
  <r>
    <n v="1810"/>
    <x v="888"/>
    <s v=""/>
    <x v="1994"/>
    <n v="2017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1613"/>
    <n v="3.2939999999999997E-2"/>
    <n v="0"/>
    <n v="2.4479999999999998E-2"/>
    <n v="2.4479999999999998E-2"/>
    <n v="0.22581786789432609"/>
    <n v="0.77418213210567388"/>
    <n v="0"/>
    <x v="0"/>
    <x v="0"/>
    <m/>
    <m/>
    <m/>
    <m/>
    <m/>
    <m/>
    <n v="7.2934883999999991E-2"/>
    <m/>
    <m/>
    <m/>
    <m/>
    <m/>
    <m/>
    <m/>
    <m/>
    <m/>
    <m/>
    <m/>
    <s v="720930,86"/>
    <s v="6193009,06"/>
    <n v="7.2934883999999991E-2"/>
    <n v="0"/>
    <n v="0"/>
  </r>
  <r>
    <n v="1810"/>
    <x v="888"/>
    <s v=""/>
    <x v="1995"/>
    <n v="2017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1613"/>
    <n v="3.2939999999999997E-2"/>
    <n v="0"/>
    <n v="2.4479999999999998E-2"/>
    <n v="2.4479999999999998E-2"/>
    <n v="0.22581786789432609"/>
    <n v="0.77418213210567388"/>
    <n v="0"/>
    <x v="0"/>
    <x v="0"/>
    <m/>
    <m/>
    <m/>
    <m/>
    <m/>
    <m/>
    <n v="7.2934883999999991E-2"/>
    <m/>
    <m/>
    <m/>
    <m/>
    <m/>
    <m/>
    <m/>
    <m/>
    <m/>
    <m/>
    <m/>
    <s v="720930,86"/>
    <s v="6193009,06"/>
    <n v="7.2934883999999991E-2"/>
    <n v="0"/>
    <n v="0"/>
  </r>
  <r>
    <n v="1810"/>
    <x v="889"/>
    <s v=""/>
    <x v="1996"/>
    <n v="2017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1614"/>
    <n v="16.26408"/>
    <n v="0"/>
    <n v="0"/>
    <n v="0"/>
    <n v="1"/>
    <n v="0"/>
    <n v="0"/>
    <x v="0"/>
    <x v="0"/>
    <m/>
    <m/>
    <m/>
    <m/>
    <m/>
    <m/>
    <n v="16.040969999999998"/>
    <m/>
    <m/>
    <m/>
    <m/>
    <m/>
    <m/>
    <m/>
    <m/>
    <m/>
    <m/>
    <m/>
    <s v="699779"/>
    <s v="6148231"/>
    <n v="16.040969999999998"/>
    <n v="0"/>
    <n v="0"/>
  </r>
  <r>
    <n v="1810"/>
    <x v="889"/>
    <s v=""/>
    <x v="1997"/>
    <n v="2017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1615"/>
    <n v="2.3292000000000002"/>
    <n v="0"/>
    <n v="1.8871199999999999"/>
    <n v="1.8871199999999999"/>
    <n v="0.24359365259548249"/>
    <n v="0.75640634740451751"/>
    <n v="0"/>
    <x v="0"/>
    <x v="0"/>
    <m/>
    <m/>
    <m/>
    <m/>
    <m/>
    <m/>
    <n v="4.7809127519999999"/>
    <m/>
    <m/>
    <m/>
    <m/>
    <m/>
    <m/>
    <m/>
    <m/>
    <m/>
    <m/>
    <m/>
    <s v="699779"/>
    <s v="6148231"/>
    <n v="4.7809127519999999"/>
    <n v="0"/>
    <n v="0"/>
  </r>
  <r>
    <n v="1810"/>
    <x v="890"/>
    <s v=""/>
    <x v="1998"/>
    <n v="2017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1616"/>
    <n v="0.94186800000000004"/>
    <n v="0"/>
    <n v="0.71928000000000003"/>
    <n v="0.71928000000000003"/>
    <n v="0.24581055219236461"/>
    <n v="0.75418944780763542"/>
    <n v="0"/>
    <x v="0"/>
    <x v="0"/>
    <m/>
    <m/>
    <m/>
    <m/>
    <m/>
    <m/>
    <n v="1.9158412679999999"/>
    <m/>
    <m/>
    <m/>
    <m/>
    <m/>
    <m/>
    <m/>
    <m/>
    <m/>
    <m/>
    <m/>
    <s v="646386"/>
    <s v="6125024"/>
    <n v="1.9158412679999999"/>
    <n v="0"/>
    <n v="0"/>
  </r>
  <r>
    <n v="1810"/>
    <x v="890"/>
    <s v=""/>
    <x v="1999"/>
    <n v="2017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1617"/>
    <n v="13.480812"/>
    <n v="0"/>
    <n v="0"/>
    <n v="0"/>
    <n v="1"/>
    <n v="0"/>
    <n v="0"/>
    <x v="0"/>
    <x v="0"/>
    <m/>
    <m/>
    <m/>
    <m/>
    <m/>
    <m/>
    <n v="14.9768784"/>
    <m/>
    <m/>
    <m/>
    <m/>
    <m/>
    <m/>
    <m/>
    <m/>
    <m/>
    <m/>
    <m/>
    <s v="646386"/>
    <s v="6125024"/>
    <n v="14.9768784"/>
    <n v="0"/>
    <n v="0"/>
  </r>
  <r>
    <n v="1810"/>
    <x v="891"/>
    <s v=""/>
    <x v="2000"/>
    <n v="2017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1618"/>
    <n v="0.1008"/>
    <n v="0"/>
    <n v="6.1559999999999997E-2"/>
    <n v="6.1559999999999997E-2"/>
    <n v="0.25561905457466816"/>
    <n v="0.74438094542533184"/>
    <n v="0"/>
    <x v="0"/>
    <x v="0"/>
    <m/>
    <m/>
    <m/>
    <m/>
    <m/>
    <m/>
    <n v="0.19716839999999999"/>
    <m/>
    <m/>
    <m/>
    <m/>
    <m/>
    <m/>
    <m/>
    <m/>
    <m/>
    <m/>
    <m/>
    <s v="709257,31"/>
    <s v="6183314,51"/>
    <n v="0.19716839999999999"/>
    <n v="0"/>
    <n v="0"/>
  </r>
  <r>
    <n v="1810"/>
    <x v="892"/>
    <s v=""/>
    <x v="2001"/>
    <n v="2017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1619"/>
    <n v="31.536000000000001"/>
    <n v="31.536000000000001"/>
    <n v="0"/>
    <n v="0"/>
    <n v="1"/>
    <n v="0"/>
    <n v="0"/>
    <x v="0"/>
    <x v="0"/>
    <m/>
    <n v="0.34073999999999999"/>
    <m/>
    <m/>
    <m/>
    <m/>
    <m/>
    <m/>
    <m/>
    <m/>
    <n v="32.444712000000003"/>
    <m/>
    <m/>
    <m/>
    <m/>
    <m/>
    <m/>
    <m/>
    <s v="709060,06"/>
    <s v="6097201,51"/>
    <n v="0.34073999999999999"/>
    <n v="32.444712000000003"/>
    <n v="0"/>
  </r>
  <r>
    <n v="1810"/>
    <x v="893"/>
    <s v=""/>
    <x v="2002"/>
    <n v="2017"/>
    <n v="25580230"/>
    <x v="45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1620"/>
    <n v="0.10263600000000001"/>
    <n v="0.10263600000000001"/>
    <n v="5.9040000000000002E-2"/>
    <n v="5.9040000000000002E-2"/>
    <n v="0.2835588012036977"/>
    <n v="0.7164411987963023"/>
    <n v="0"/>
    <x v="0"/>
    <x v="0"/>
    <m/>
    <m/>
    <m/>
    <m/>
    <m/>
    <m/>
    <n v="0.18097833600000002"/>
    <m/>
    <m/>
    <m/>
    <m/>
    <m/>
    <m/>
    <m/>
    <m/>
    <m/>
    <m/>
    <m/>
    <s v="708923"/>
    <s v="6196474"/>
    <n v="0.18097833600000002"/>
    <n v="0"/>
    <n v="0"/>
  </r>
  <r>
    <n v="1822"/>
    <x v="894"/>
    <s v=""/>
    <x v="2003"/>
    <n v="2017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1621"/>
    <n v="0"/>
    <n v="0"/>
    <n v="0.48204000000000002"/>
    <n v="0.48204000000000002"/>
    <n v="0"/>
    <n v="1"/>
    <n v="0"/>
    <x v="0"/>
    <x v="0"/>
    <m/>
    <m/>
    <m/>
    <m/>
    <m/>
    <m/>
    <m/>
    <m/>
    <n v="1.5062010000000001"/>
    <m/>
    <m/>
    <m/>
    <m/>
    <m/>
    <m/>
    <m/>
    <m/>
    <m/>
    <s v="498697"/>
    <s v="6278069"/>
    <n v="0"/>
    <n v="1.5062010000000001"/>
    <n v="0"/>
  </r>
  <r>
    <n v="1823"/>
    <x v="895"/>
    <s v=""/>
    <x v="2004"/>
    <n v="2017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7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1622"/>
    <n v="72.150999999999996"/>
    <n v="72.150999999999996"/>
    <n v="0"/>
    <n v="0"/>
    <n v="1"/>
    <n v="0"/>
    <n v="0"/>
    <x v="0"/>
    <x v="0"/>
    <m/>
    <m/>
    <m/>
    <m/>
    <m/>
    <m/>
    <m/>
    <m/>
    <m/>
    <m/>
    <m/>
    <m/>
    <m/>
    <m/>
    <n v="39.450000000000003"/>
    <m/>
    <m/>
    <m/>
    <s v="727935"/>
    <s v="6176937"/>
    <n v="0"/>
    <n v="39.450000000000003"/>
    <n v="0"/>
  </r>
  <r>
    <n v="1836"/>
    <x v="897"/>
    <s v=""/>
    <x v="2006"/>
    <n v="2017"/>
    <n v="17335707"/>
    <x v="463"/>
    <x v="895"/>
    <x v="874"/>
    <n v="5550"/>
    <s v="Langeskov"/>
    <n v="440"/>
    <m/>
    <x v="18"/>
    <m/>
    <s v="ER"/>
    <s v="Erhvervsværk"/>
    <n v="11100"/>
    <n v="10000"/>
    <x v="952"/>
    <x v="1"/>
    <s v="pev"/>
    <d v="2006-12-08T00:00:00"/>
    <m/>
    <n v="0.15"/>
    <n v="0.06"/>
    <n v="0.09"/>
    <x v="1623"/>
    <n v="6.5743200000000002E-2"/>
    <n v="0"/>
    <n v="3.9693600000000002E-2"/>
    <n v="3.9693600000000002E-2"/>
    <n v="0"/>
    <n v="0.73499535639656366"/>
    <n v="0.26500464360343634"/>
    <x v="0"/>
    <x v="0"/>
    <m/>
    <m/>
    <m/>
    <m/>
    <m/>
    <m/>
    <m/>
    <m/>
    <n v="0.1240416"/>
    <m/>
    <m/>
    <m/>
    <m/>
    <m/>
    <m/>
    <m/>
    <m/>
    <m/>
    <s v="599089"/>
    <s v="6138408"/>
    <n v="0"/>
    <n v="0.1240416"/>
    <n v="0"/>
  </r>
  <r>
    <n v="1841"/>
    <x v="898"/>
    <s v=""/>
    <x v="2007"/>
    <n v="2017"/>
    <n v="28719310"/>
    <x v="464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1624"/>
    <n v="29.514240000000001"/>
    <n v="24.595199999999998"/>
    <n v="33.98724"/>
    <n v="32.964840000000002"/>
    <n v="0.1256823965490349"/>
    <n v="0.8743176034509651"/>
    <n v="0"/>
    <x v="0"/>
    <x v="0"/>
    <m/>
    <m/>
    <m/>
    <m/>
    <m/>
    <m/>
    <m/>
    <m/>
    <n v="117.415966"/>
    <m/>
    <m/>
    <m/>
    <m/>
    <m/>
    <m/>
    <m/>
    <m/>
    <m/>
    <s v="875226,2"/>
    <s v="6119543,03"/>
    <n v="0"/>
    <n v="117.415966"/>
    <n v="0"/>
  </r>
  <r>
    <n v="1853"/>
    <x v="899"/>
    <s v=""/>
    <x v="2008"/>
    <n v="2017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1625"/>
    <n v="449.57159999999999"/>
    <n v="449.57159999999999"/>
    <n v="0"/>
    <n v="0"/>
    <n v="1"/>
    <n v="0"/>
    <n v="0"/>
    <x v="0"/>
    <x v="0"/>
    <m/>
    <m/>
    <m/>
    <m/>
    <m/>
    <m/>
    <n v="429.1051248"/>
    <m/>
    <m/>
    <m/>
    <m/>
    <m/>
    <m/>
    <m/>
    <m/>
    <m/>
    <m/>
    <m/>
    <s v="591100,74"/>
    <s v="6368298,64"/>
    <n v="429.1051248"/>
    <n v="0"/>
    <n v="0"/>
  </r>
  <r>
    <n v="1858"/>
    <x v="900"/>
    <s v=""/>
    <x v="2010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1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2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3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4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1"/>
    <s v=""/>
    <x v="2015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1626"/>
    <n v="60.93"/>
    <n v="60.93"/>
    <n v="0"/>
    <n v="0"/>
    <n v="1"/>
    <n v="0"/>
    <n v="0"/>
    <x v="0"/>
    <x v="0"/>
    <m/>
    <m/>
    <m/>
    <m/>
    <m/>
    <m/>
    <n v="66.034663199999997"/>
    <m/>
    <m/>
    <m/>
    <m/>
    <m/>
    <m/>
    <m/>
    <m/>
    <m/>
    <m/>
    <m/>
    <s v="591130,09"/>
    <s v="6366157,52"/>
    <n v="66.034663199999997"/>
    <n v="0"/>
    <n v="0"/>
  </r>
  <r>
    <n v="1858"/>
    <x v="901"/>
    <s v=""/>
    <x v="2016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7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1627"/>
    <n v="8.4887999999999995"/>
    <n v="8.4887999999999995"/>
    <n v="4.34016"/>
    <n v="4.3235999999999999"/>
    <n v="0.27823389677074045"/>
    <n v="0.72176610322925949"/>
    <n v="0"/>
    <x v="0"/>
    <x v="0"/>
    <m/>
    <m/>
    <m/>
    <m/>
    <m/>
    <m/>
    <n v="15.2547912"/>
    <m/>
    <m/>
    <m/>
    <m/>
    <m/>
    <m/>
    <m/>
    <m/>
    <m/>
    <m/>
    <m/>
    <s v="591229,69"/>
    <s v="6369296,13"/>
    <n v="15.2547912"/>
    <n v="0"/>
    <n v="0"/>
  </r>
  <r>
    <n v="1858"/>
    <x v="903"/>
    <s v=""/>
    <x v="2020"/>
    <n v="2017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1628"/>
    <n v="14.180400000000001"/>
    <n v="14.180400000000001"/>
    <n v="0"/>
    <n v="0"/>
    <n v="1"/>
    <n v="0"/>
    <n v="0"/>
    <x v="0"/>
    <x v="0"/>
    <m/>
    <m/>
    <m/>
    <m/>
    <m/>
    <m/>
    <m/>
    <m/>
    <m/>
    <m/>
    <m/>
    <m/>
    <m/>
    <m/>
    <n v="14.180399999999999"/>
    <m/>
    <m/>
    <m/>
    <s v="591109,12"/>
    <s v="6368130,84"/>
    <n v="0"/>
    <n v="14.180399999999999"/>
    <n v="0"/>
  </r>
  <r>
    <n v="1859"/>
    <x v="904"/>
    <s v=""/>
    <x v="2021"/>
    <n v="2017"/>
    <n v="15181443"/>
    <x v="467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1629"/>
    <n v="18.543600000000001"/>
    <n v="18.543600000000001"/>
    <n v="0"/>
    <n v="0"/>
    <n v="1"/>
    <n v="0"/>
    <n v="0"/>
    <x v="0"/>
    <x v="0"/>
    <m/>
    <m/>
    <m/>
    <m/>
    <m/>
    <m/>
    <m/>
    <m/>
    <m/>
    <m/>
    <m/>
    <m/>
    <m/>
    <m/>
    <n v="18.543599999999998"/>
    <m/>
    <m/>
    <m/>
    <s v="579938"/>
    <s v="6318662"/>
    <n v="0"/>
    <n v="18.543599999999998"/>
    <n v="0"/>
  </r>
  <r>
    <n v="1864"/>
    <x v="905"/>
    <s v=""/>
    <x v="2022"/>
    <n v="2017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1630"/>
    <n v="0"/>
    <n v="0"/>
    <n v="0"/>
    <n v="0"/>
    <n v="1"/>
    <n v="0"/>
    <n v="0"/>
    <x v="0"/>
    <x v="0"/>
    <m/>
    <m/>
    <m/>
    <n v="5.2011499999999995E-2"/>
    <m/>
    <m/>
    <m/>
    <m/>
    <m/>
    <m/>
    <m/>
    <m/>
    <m/>
    <m/>
    <m/>
    <m/>
    <m/>
    <m/>
    <s v="503227"/>
    <s v="6127570"/>
    <n v="5.2011499999999995E-2"/>
    <n v="0"/>
    <n v="0"/>
  </r>
  <r>
    <n v="1866"/>
    <x v="906"/>
    <s v=""/>
    <x v="2023"/>
    <n v="2017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1631"/>
    <n v="0"/>
    <n v="0"/>
    <n v="0"/>
    <n v="0"/>
    <n v="1"/>
    <n v="0"/>
    <n v="0"/>
    <x v="0"/>
    <x v="0"/>
    <m/>
    <m/>
    <m/>
    <n v="8.6805400000000005E-2"/>
    <m/>
    <m/>
    <m/>
    <m/>
    <m/>
    <m/>
    <m/>
    <m/>
    <m/>
    <m/>
    <m/>
    <m/>
    <m/>
    <m/>
    <s v="505598"/>
    <s v="6115974"/>
    <n v="8.6805400000000005E-2"/>
    <n v="0"/>
    <n v="0"/>
  </r>
  <r>
    <n v="1867"/>
    <x v="907"/>
    <s v=""/>
    <x v="2024"/>
    <n v="2017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68"/>
    <x v="908"/>
    <s v=""/>
    <x v="2025"/>
    <n v="2017"/>
    <n v="30082680"/>
    <x v="471"/>
    <x v="906"/>
    <x v="885"/>
    <n v="6400"/>
    <s v="Sønderborg"/>
    <n v="540"/>
    <m/>
    <x v="18"/>
    <n v="1"/>
    <s v="DC"/>
    <s v="Decentralt værk"/>
    <n v="351100"/>
    <n v="350010"/>
    <x v="1003"/>
    <x v="1"/>
    <s v="kvt"/>
    <d v="2007-10-01T00:00:00"/>
    <d v="2018-11-19T00:00:00"/>
    <n v="49.8"/>
    <n v="20.399999999999999"/>
    <n v="0"/>
    <x v="95"/>
    <n v="0"/>
    <n v="0"/>
    <n v="0"/>
    <n v="0"/>
    <n v="1"/>
    <n v="0"/>
    <n v="0"/>
    <x v="0"/>
    <x v="0"/>
    <m/>
    <m/>
    <m/>
    <n v="6.0978999999999998E-2"/>
    <m/>
    <m/>
    <m/>
    <m/>
    <m/>
    <m/>
    <m/>
    <m/>
    <m/>
    <m/>
    <m/>
    <m/>
    <m/>
    <m/>
    <s v="550315,43"/>
    <s v="6086709,33"/>
    <n v="6.0978999999999998E-2"/>
    <n v="0"/>
    <n v="0"/>
  </r>
  <r>
    <n v="1878"/>
    <x v="909"/>
    <s v=""/>
    <x v="2026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1632"/>
    <n v="9.8460000000000001"/>
    <n v="7.3655999999999997"/>
    <n v="9.1083599999999993"/>
    <n v="9.1083599999999993"/>
    <n v="0.2072735108495031"/>
    <n v="0.79272648915049693"/>
    <n v="0"/>
    <x v="0"/>
    <x v="0"/>
    <m/>
    <m/>
    <m/>
    <m/>
    <m/>
    <m/>
    <m/>
    <m/>
    <n v="23.751225999999999"/>
    <m/>
    <m/>
    <m/>
    <m/>
    <m/>
    <m/>
    <m/>
    <m/>
    <m/>
    <s v="570643,57"/>
    <s v="6238210"/>
    <n v="0"/>
    <n v="23.751225999999999"/>
    <n v="0"/>
  </r>
  <r>
    <n v="1878"/>
    <x v="909"/>
    <s v=""/>
    <x v="2027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1633"/>
    <n v="13.68"/>
    <n v="10.501200000000001"/>
    <n v="12.985200000000001"/>
    <n v="12.985200000000001"/>
    <n v="0.20398607884479461"/>
    <n v="0.79601392115520542"/>
    <n v="0"/>
    <x v="0"/>
    <x v="0"/>
    <m/>
    <m/>
    <m/>
    <m/>
    <m/>
    <m/>
    <m/>
    <m/>
    <n v="33.531699999999994"/>
    <m/>
    <m/>
    <m/>
    <m/>
    <m/>
    <m/>
    <m/>
    <m/>
    <m/>
    <s v="570643,57"/>
    <s v="6238210"/>
    <n v="0"/>
    <n v="33.531699999999994"/>
    <n v="0"/>
  </r>
  <r>
    <n v="1878"/>
    <x v="909"/>
    <s v=""/>
    <x v="2028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1634"/>
    <n v="43.2"/>
    <n v="32.4"/>
    <n v="43.214399999999998"/>
    <n v="43.214399999999998"/>
    <n v="0.20187670567124008"/>
    <n v="0.79812329432875995"/>
    <n v="0"/>
    <x v="0"/>
    <x v="0"/>
    <m/>
    <m/>
    <m/>
    <m/>
    <m/>
    <m/>
    <m/>
    <m/>
    <n v="106.996"/>
    <m/>
    <m/>
    <m/>
    <m/>
    <m/>
    <m/>
    <m/>
    <m/>
    <m/>
    <s v="570643,57"/>
    <s v="6238210"/>
    <n v="0"/>
    <n v="106.996"/>
    <n v="0"/>
  </r>
  <r>
    <n v="1880"/>
    <x v="910"/>
    <s v=""/>
    <x v="2029"/>
    <n v="2017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1635"/>
    <n v="3.3191999999999999"/>
    <n v="0"/>
    <n v="2.0041199999999999"/>
    <n v="2.0041199999999999"/>
    <n v="0"/>
    <n v="0.73501093742515455"/>
    <n v="0.26498906257484545"/>
    <x v="0"/>
    <x v="0"/>
    <m/>
    <m/>
    <m/>
    <m/>
    <m/>
    <m/>
    <m/>
    <m/>
    <n v="6.2628999999999992"/>
    <m/>
    <m/>
    <m/>
    <m/>
    <m/>
    <m/>
    <m/>
    <m/>
    <m/>
    <s v="481367"/>
    <s v="6316491"/>
    <n v="0"/>
    <n v="6.2628999999999992"/>
    <n v="0"/>
  </r>
  <r>
    <n v="1880"/>
    <x v="911"/>
    <s v=""/>
    <x v="2030"/>
    <n v="2017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1636"/>
    <n v="14.737679999999999"/>
    <n v="0"/>
    <n v="9.8251200000000001"/>
    <n v="9.8251200000000001"/>
    <n v="0"/>
    <n v="0.7450015816197274"/>
    <n v="0.2549984183802726"/>
    <x v="0"/>
    <x v="0"/>
    <m/>
    <m/>
    <m/>
    <m/>
    <m/>
    <m/>
    <m/>
    <m/>
    <n v="28.897591000000002"/>
    <m/>
    <m/>
    <m/>
    <m/>
    <m/>
    <m/>
    <m/>
    <m/>
    <m/>
    <s v="481281"/>
    <s v="6316176"/>
    <n v="0"/>
    <n v="28.897591000000002"/>
    <n v="0"/>
  </r>
  <r>
    <n v="1883"/>
    <x v="912"/>
    <s v=""/>
    <x v="2031"/>
    <n v="2017"/>
    <n v="29412006"/>
    <x v="474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5"/>
    <x v="913"/>
    <s v=""/>
    <x v="2033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5"/>
    <x v="913"/>
    <s v=""/>
    <x v="2034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8"/>
    <x v="914"/>
    <s v=""/>
    <x v="2035"/>
    <n v="2017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9998,62"/>
    <s v="6222065,09"/>
    <n v="0"/>
    <n v="0"/>
    <n v="0"/>
  </r>
  <r>
    <n v="1892"/>
    <x v="915"/>
    <s v=""/>
    <x v="2036"/>
    <n v="2017"/>
    <n v="27326773"/>
    <x v="477"/>
    <x v="913"/>
    <x v="892"/>
    <n v="7100"/>
    <s v="Vejle"/>
    <n v="630"/>
    <m/>
    <x v="18"/>
    <m/>
    <s v="ER"/>
    <s v="Erhvervsværk"/>
    <n v="14300"/>
    <n v="10000"/>
    <x v="1010"/>
    <x v="1"/>
    <s v="pev"/>
    <d v="1995-01-01T00:00:00"/>
    <d v="2018-12-31T00:00:00"/>
    <n v="2.4"/>
    <n v="0.92"/>
    <n v="1.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9870,81"/>
    <s v="6175869,1"/>
    <n v="0"/>
    <n v="0"/>
    <n v="0"/>
  </r>
  <r>
    <n v="1894"/>
    <x v="916"/>
    <s v=""/>
    <x v="2037"/>
    <n v="2017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7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7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0"/>
    <n v="2017"/>
    <n v="29809577"/>
    <x v="480"/>
    <x v="917"/>
    <x v="896"/>
    <n v="9800"/>
    <s v="Hjørring"/>
    <n v="860"/>
    <m/>
    <x v="18"/>
    <m/>
    <s v="LO"/>
    <s v="Lokalt værk"/>
    <n v="370000"/>
    <n v="370000"/>
    <x v="1013"/>
    <x v="1"/>
    <s v="pev"/>
    <d v="2012-01-01T00:00:00"/>
    <d v="2017-02-07T00:00:00"/>
    <n v="0.45"/>
    <n v="0.16"/>
    <n v="0.2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58589,78"/>
    <s v="6364708,25"/>
    <n v="0"/>
    <n v="0"/>
    <n v="0"/>
  </r>
  <r>
    <n v="1896"/>
    <x v="919"/>
    <s v=""/>
    <x v="2041"/>
    <n v="2017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1638"/>
    <n v="3.6"/>
    <n v="0"/>
    <n v="5.2271999999999998"/>
    <n v="4.9139999999999997"/>
    <n v="0"/>
    <n v="0.85046027082475728"/>
    <n v="0.14953972917524272"/>
    <x v="0"/>
    <x v="0"/>
    <m/>
    <m/>
    <m/>
    <m/>
    <m/>
    <m/>
    <m/>
    <m/>
    <n v="12.036935"/>
    <m/>
    <m/>
    <m/>
    <m/>
    <m/>
    <m/>
    <m/>
    <m/>
    <m/>
    <s v="558589,78"/>
    <s v="6364708,25"/>
    <n v="0"/>
    <n v="12.036935"/>
    <n v="0"/>
  </r>
  <r>
    <n v="1898"/>
    <x v="920"/>
    <s v=""/>
    <x v="2042"/>
    <n v="2017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1639"/>
    <n v="3.2829999999999998E-2"/>
    <n v="3.2829999999999998E-2"/>
    <n v="2.1239999999999998E-2"/>
    <n v="2.1239999999999998E-2"/>
    <n v="0.28746199862704713"/>
    <n v="0.71253800137295287"/>
    <n v="0"/>
    <x v="0"/>
    <x v="0"/>
    <m/>
    <m/>
    <m/>
    <m/>
    <m/>
    <m/>
    <n v="5.71032E-2"/>
    <m/>
    <m/>
    <m/>
    <m/>
    <m/>
    <m/>
    <m/>
    <m/>
    <m/>
    <m/>
    <m/>
    <s v="657542,71"/>
    <s v="6155599,56"/>
    <n v="5.71032E-2"/>
    <n v="0"/>
    <n v="0"/>
  </r>
  <r>
    <n v="2005"/>
    <x v="921"/>
    <s v=""/>
    <x v="2043"/>
    <n v="2017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1640"/>
    <n v="0"/>
    <n v="0"/>
    <n v="4.5719999999999997E-2"/>
    <n v="4.5719999999999997E-2"/>
    <n v="0"/>
    <n v="1"/>
    <n v="0"/>
    <x v="0"/>
    <x v="0"/>
    <m/>
    <m/>
    <m/>
    <m/>
    <m/>
    <m/>
    <m/>
    <m/>
    <m/>
    <m/>
    <m/>
    <m/>
    <m/>
    <m/>
    <m/>
    <m/>
    <n v="4.5719999999999997E-2"/>
    <m/>
    <s v="675986"/>
    <s v="6144985"/>
    <n v="0"/>
    <n v="0"/>
    <n v="0"/>
  </r>
  <r>
    <n v="2006"/>
    <x v="922"/>
    <s v=""/>
    <x v="2044"/>
    <n v="2017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1641"/>
    <n v="1.1916"/>
    <n v="0"/>
    <n v="0.80279999999999996"/>
    <n v="0"/>
    <n v="0"/>
    <n v="0.75084944532010955"/>
    <n v="0.24915055467989045"/>
    <x v="0"/>
    <x v="0"/>
    <m/>
    <m/>
    <m/>
    <m/>
    <m/>
    <m/>
    <n v="2.3913252000000003"/>
    <m/>
    <m/>
    <m/>
    <m/>
    <m/>
    <m/>
    <m/>
    <m/>
    <m/>
    <m/>
    <m/>
    <s v="501903,67"/>
    <s v="6265837,61"/>
    <n v="2.3913252000000003"/>
    <n v="0"/>
    <n v="0"/>
  </r>
  <r>
    <n v="2007"/>
    <x v="923"/>
    <s v=""/>
    <x v="2045"/>
    <n v="2017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1642"/>
    <n v="4.32"/>
    <n v="0"/>
    <n v="4.2465599999999997"/>
    <n v="4.2465599999999997"/>
    <n v="0.18311276440084401"/>
    <n v="0.81688723559915599"/>
    <n v="0"/>
    <x v="0"/>
    <x v="0"/>
    <m/>
    <m/>
    <m/>
    <m/>
    <m/>
    <m/>
    <m/>
    <m/>
    <n v="11.796010000000001"/>
    <m/>
    <m/>
    <m/>
    <m/>
    <m/>
    <m/>
    <m/>
    <m/>
    <m/>
    <s v="545900,49"/>
    <s v="6349157,24"/>
    <n v="0"/>
    <n v="11.796010000000001"/>
    <n v="0"/>
  </r>
  <r>
    <n v="2007"/>
    <x v="923"/>
    <s v=""/>
    <x v="2046"/>
    <n v="2017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45900,49"/>
    <s v="6349157,24"/>
    <n v="0"/>
    <n v="0"/>
    <n v="0"/>
  </r>
  <r>
    <n v="2007"/>
    <x v="924"/>
    <s v=""/>
    <x v="2047"/>
    <n v="2017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1643"/>
    <n v="62.650799999999997"/>
    <n v="62.650799999999997"/>
    <n v="0"/>
    <n v="0"/>
    <n v="1"/>
    <n v="0"/>
    <n v="0"/>
    <x v="0"/>
    <x v="0"/>
    <m/>
    <m/>
    <m/>
    <m/>
    <m/>
    <m/>
    <n v="58.948084799999997"/>
    <m/>
    <m/>
    <m/>
    <m/>
    <m/>
    <m/>
    <m/>
    <m/>
    <m/>
    <m/>
    <m/>
    <s v="533951,86"/>
    <s v="6224606,27"/>
    <n v="58.948084799999997"/>
    <n v="0"/>
    <n v="0"/>
  </r>
  <r>
    <n v="2008"/>
    <x v="925"/>
    <s v=""/>
    <x v="2049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1644"/>
    <n v="0"/>
    <n v="0"/>
    <n v="5.8737959999999995E-4"/>
    <n v="5.8737959999999995E-4"/>
    <n v="0"/>
    <n v="1"/>
    <n v="0"/>
    <x v="0"/>
    <x v="0"/>
    <m/>
    <m/>
    <m/>
    <n v="2.5108999999999999E-3"/>
    <m/>
    <m/>
    <m/>
    <m/>
    <m/>
    <m/>
    <m/>
    <m/>
    <m/>
    <m/>
    <m/>
    <m/>
    <m/>
    <m/>
    <s v="533951,86"/>
    <s v="6224606,27"/>
    <n v="2.5108999999999999E-3"/>
    <n v="0"/>
    <n v="0"/>
  </r>
  <r>
    <n v="2008"/>
    <x v="925"/>
    <s v=""/>
    <x v="2050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1645"/>
    <n v="69.836399999999998"/>
    <n v="69.836399999999998"/>
    <n v="0"/>
    <n v="0"/>
    <n v="1"/>
    <n v="0"/>
    <n v="0"/>
    <x v="0"/>
    <x v="0"/>
    <m/>
    <m/>
    <m/>
    <m/>
    <m/>
    <m/>
    <n v="65.707527600000006"/>
    <m/>
    <m/>
    <m/>
    <m/>
    <m/>
    <m/>
    <m/>
    <m/>
    <m/>
    <m/>
    <m/>
    <s v="533951,86"/>
    <s v="6224606,27"/>
    <n v="65.707527600000006"/>
    <n v="0"/>
    <n v="0"/>
  </r>
  <r>
    <n v="2008"/>
    <x v="925"/>
    <s v=""/>
    <x v="2051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1646"/>
    <n v="66.974400000000003"/>
    <n v="66.974400000000003"/>
    <n v="0"/>
    <n v="0"/>
    <n v="1"/>
    <n v="0"/>
    <n v="0"/>
    <x v="0"/>
    <x v="0"/>
    <m/>
    <m/>
    <m/>
    <m/>
    <m/>
    <m/>
    <n v="63.014648399999999"/>
    <m/>
    <m/>
    <m/>
    <m/>
    <m/>
    <m/>
    <m/>
    <m/>
    <m/>
    <m/>
    <m/>
    <s v="533951,86"/>
    <s v="6224606,27"/>
    <n v="63.014648399999999"/>
    <n v="0"/>
    <n v="0"/>
  </r>
  <r>
    <n v="2008"/>
    <x v="925"/>
    <s v=""/>
    <x v="2052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1647"/>
    <n v="82.094399999999993"/>
    <n v="82.094399999999993"/>
    <n v="0"/>
    <n v="0"/>
    <n v="1"/>
    <n v="0"/>
    <n v="0"/>
    <x v="0"/>
    <x v="0"/>
    <m/>
    <m/>
    <m/>
    <m/>
    <m/>
    <m/>
    <n v="77.241780000000006"/>
    <m/>
    <m/>
    <m/>
    <m/>
    <m/>
    <m/>
    <m/>
    <m/>
    <m/>
    <m/>
    <m/>
    <s v="533951,86"/>
    <s v="6224606,27"/>
    <n v="77.241780000000006"/>
    <n v="0"/>
    <n v="0"/>
  </r>
  <r>
    <n v="2008"/>
    <x v="925"/>
    <s v=""/>
    <x v="2053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1644"/>
    <n v="0"/>
    <n v="0"/>
    <n v="5.8737959999999995E-4"/>
    <n v="5.8737959999999995E-4"/>
    <n v="0"/>
    <n v="1"/>
    <n v="0"/>
    <x v="0"/>
    <x v="0"/>
    <m/>
    <m/>
    <m/>
    <n v="2.5108999999999999E-3"/>
    <m/>
    <m/>
    <m/>
    <m/>
    <m/>
    <m/>
    <m/>
    <m/>
    <m/>
    <m/>
    <m/>
    <m/>
    <m/>
    <m/>
    <s v="533951,86"/>
    <s v="6224606,27"/>
    <n v="2.5108999999999999E-3"/>
    <n v="0"/>
    <n v="0"/>
  </r>
  <r>
    <n v="2008"/>
    <x v="926"/>
    <s v=""/>
    <x v="2058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1.6344000000000001E-2"/>
    <n v="1.6344000000000001E-2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21"/>
    <n v="6.3719999999999999E-2"/>
    <n v="6.3719999999999999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0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1.1339999999999999E-2"/>
    <n v="1.1339999999999999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1.872E-3"/>
    <n v="1.872E-3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1.4508E-2"/>
    <n v="1.4508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1648"/>
    <n v="153.62891999999999"/>
    <n v="153.62891999999999"/>
    <n v="0"/>
    <n v="0"/>
    <n v="1"/>
    <n v="0"/>
    <n v="0"/>
    <x v="0"/>
    <x v="0"/>
    <m/>
    <m/>
    <n v="0"/>
    <n v="0"/>
    <m/>
    <m/>
    <n v="149.91514559999999"/>
    <m/>
    <m/>
    <m/>
    <m/>
    <m/>
    <m/>
    <m/>
    <m/>
    <m/>
    <m/>
    <m/>
    <s v="534568,67"/>
    <s v="6226475,31"/>
    <n v="149.91514559999999"/>
    <n v="0"/>
    <n v="0"/>
  </r>
  <r>
    <n v="2008"/>
    <x v="926"/>
    <s v=""/>
    <x v="2064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1649"/>
    <n v="168.20676"/>
    <n v="168.20676"/>
    <n v="0"/>
    <n v="0"/>
    <n v="1"/>
    <n v="0"/>
    <n v="0"/>
    <x v="0"/>
    <x v="0"/>
    <m/>
    <m/>
    <n v="0"/>
    <n v="0"/>
    <m/>
    <m/>
    <n v="164.140614"/>
    <m/>
    <m/>
    <m/>
    <m/>
    <m/>
    <m/>
    <m/>
    <m/>
    <m/>
    <m/>
    <m/>
    <s v="534568,67"/>
    <s v="6226475,31"/>
    <n v="164.140614"/>
    <n v="0"/>
    <n v="0"/>
  </r>
  <r>
    <n v="2008"/>
    <x v="926"/>
    <s v=""/>
    <x v="2065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1650"/>
    <n v="0"/>
    <n v="0"/>
    <n v="1.1952E-3"/>
    <n v="1.1952E-3"/>
    <n v="0"/>
    <n v="1"/>
    <n v="0"/>
    <x v="0"/>
    <x v="0"/>
    <m/>
    <m/>
    <m/>
    <n v="4.6630999999999999E-3"/>
    <m/>
    <m/>
    <m/>
    <m/>
    <m/>
    <m/>
    <m/>
    <m/>
    <m/>
    <m/>
    <m/>
    <m/>
    <m/>
    <m/>
    <s v="534568,67"/>
    <s v="6226475,31"/>
    <n v="4.6630999999999999E-3"/>
    <n v="0"/>
    <n v="0"/>
  </r>
  <r>
    <n v="2008"/>
    <x v="926"/>
    <s v=""/>
    <x v="2066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1650"/>
    <n v="0"/>
    <n v="0"/>
    <n v="1.1952E-3"/>
    <n v="1.1952E-3"/>
    <n v="0"/>
    <n v="1"/>
    <n v="0"/>
    <x v="0"/>
    <x v="0"/>
    <m/>
    <m/>
    <m/>
    <n v="4.6630999999999999E-3"/>
    <m/>
    <m/>
    <m/>
    <m/>
    <m/>
    <m/>
    <m/>
    <m/>
    <m/>
    <m/>
    <m/>
    <m/>
    <m/>
    <m/>
    <s v="534568,67"/>
    <s v="6226475,31"/>
    <n v="4.6630999999999999E-3"/>
    <n v="0"/>
    <n v="0"/>
  </r>
  <r>
    <n v="2008"/>
    <x v="927"/>
    <s v=""/>
    <x v="2067"/>
    <n v="2017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1651"/>
    <n v="22.079736"/>
    <n v="22.079736"/>
    <n v="0"/>
    <n v="0"/>
    <n v="1"/>
    <n v="0"/>
    <n v="0"/>
    <x v="0"/>
    <x v="0"/>
    <m/>
    <m/>
    <m/>
    <n v="0"/>
    <m/>
    <m/>
    <n v="21.4552008"/>
    <m/>
    <m/>
    <m/>
    <m/>
    <m/>
    <m/>
    <m/>
    <m/>
    <m/>
    <m/>
    <m/>
    <s v="537315,19"/>
    <s v="6227919,26"/>
    <n v="21.4552008"/>
    <n v="0"/>
    <n v="0"/>
  </r>
  <r>
    <n v="2008"/>
    <x v="927"/>
    <s v=""/>
    <x v="2068"/>
    <n v="2017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1652"/>
    <n v="2.722572"/>
    <n v="2.722572"/>
    <n v="0"/>
    <n v="0"/>
    <n v="1"/>
    <n v="0"/>
    <n v="0"/>
    <x v="0"/>
    <x v="0"/>
    <m/>
    <m/>
    <m/>
    <m/>
    <m/>
    <m/>
    <n v="2.6455572000000003"/>
    <m/>
    <m/>
    <m/>
    <m/>
    <m/>
    <m/>
    <m/>
    <m/>
    <m/>
    <m/>
    <m/>
    <s v="537315,19"/>
    <s v="6227919,26"/>
    <n v="2.6455572000000003"/>
    <n v="0"/>
    <n v="0"/>
  </r>
  <r>
    <n v="2008"/>
    <x v="928"/>
    <s v=""/>
    <x v="2069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1653"/>
    <n v="336.54599999999999"/>
    <n v="336.54599999999999"/>
    <n v="412.91640000000001"/>
    <n v="404.71559999999999"/>
    <n v="0.19601932875341094"/>
    <n v="0.80398067124658912"/>
    <n v="0"/>
    <x v="0"/>
    <x v="0"/>
    <m/>
    <m/>
    <m/>
    <m/>
    <m/>
    <m/>
    <n v="858.45105720000004"/>
    <m/>
    <m/>
    <m/>
    <m/>
    <m/>
    <m/>
    <m/>
    <m/>
    <m/>
    <m/>
    <m/>
    <s v="534735,77"/>
    <s v="6228560,03"/>
    <n v="858.45105720000004"/>
    <n v="0"/>
    <n v="0"/>
  </r>
  <r>
    <n v="2008"/>
    <x v="928"/>
    <s v=""/>
    <x v="2070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1654"/>
    <n v="212.24520000000001"/>
    <n v="212.24520000000001"/>
    <n v="260.40960000000001"/>
    <n v="255.2364"/>
    <n v="0.19601917723665871"/>
    <n v="0.80398082276334126"/>
    <n v="0"/>
    <x v="0"/>
    <x v="0"/>
    <m/>
    <m/>
    <m/>
    <m/>
    <m/>
    <m/>
    <n v="541.38886560000003"/>
    <m/>
    <m/>
    <m/>
    <m/>
    <m/>
    <m/>
    <m/>
    <m/>
    <m/>
    <m/>
    <m/>
    <s v="534735,77"/>
    <s v="6228560,03"/>
    <n v="541.38886560000003"/>
    <n v="0"/>
    <n v="0"/>
  </r>
  <r>
    <n v="2008"/>
    <x v="928"/>
    <s v=""/>
    <x v="2071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35,77"/>
    <s v="6228560,03"/>
    <n v="0"/>
    <n v="0"/>
    <n v="0"/>
  </r>
  <r>
    <n v="2008"/>
    <x v="928"/>
    <s v=""/>
    <x v="2072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1655"/>
    <n v="0"/>
    <n v="0"/>
    <n v="0"/>
    <n v="0"/>
    <n v="1"/>
    <n v="0"/>
    <n v="0"/>
    <x v="0"/>
    <x v="0"/>
    <m/>
    <m/>
    <m/>
    <m/>
    <m/>
    <m/>
    <n v="9.5799132"/>
    <m/>
    <m/>
    <m/>
    <m/>
    <m/>
    <m/>
    <m/>
    <m/>
    <m/>
    <m/>
    <m/>
    <s v="534735,77"/>
    <s v="6228560,03"/>
    <n v="9.5799132"/>
    <n v="0"/>
    <n v="0"/>
  </r>
  <r>
    <n v="2008"/>
    <x v="928"/>
    <s v=""/>
    <x v="2073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1656"/>
    <n v="73.839600000000004"/>
    <n v="73.8396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72.81662399999999"/>
    <s v="534735,77"/>
    <s v="6228560,03"/>
    <n v="0"/>
    <n v="0"/>
    <n v="72.81662399999999"/>
  </r>
  <r>
    <n v="2008"/>
    <x v="928"/>
    <s v=""/>
    <x v="2074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1657"/>
    <n v="7.5815999999999999"/>
    <n v="7.5815999999999999"/>
    <n v="0"/>
    <n v="0"/>
    <n v="1"/>
    <n v="0"/>
    <n v="0"/>
    <x v="0"/>
    <x v="0"/>
    <m/>
    <m/>
    <m/>
    <m/>
    <m/>
    <m/>
    <n v="8.4169007999999987"/>
    <m/>
    <m/>
    <m/>
    <m/>
    <m/>
    <m/>
    <m/>
    <m/>
    <m/>
    <m/>
    <m/>
    <s v="534735,77"/>
    <s v="6228560,03"/>
    <n v="8.4169007999999987"/>
    <n v="0"/>
    <n v="0"/>
  </r>
  <r>
    <n v="2008"/>
    <x v="929"/>
    <s v=""/>
    <x v="2075"/>
    <n v="2017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1658"/>
    <n v="10.735200000000001"/>
    <n v="10.735200000000001"/>
    <n v="0"/>
    <n v="0"/>
    <n v="1"/>
    <n v="0"/>
    <n v="0"/>
    <x v="0"/>
    <x v="0"/>
    <m/>
    <m/>
    <m/>
    <m/>
    <m/>
    <m/>
    <n v="10.428739200000001"/>
    <m/>
    <m/>
    <m/>
    <m/>
    <m/>
    <m/>
    <m/>
    <m/>
    <m/>
    <m/>
    <m/>
    <s v="529069,37"/>
    <s v="6222568,08"/>
    <n v="10.428739200000001"/>
    <n v="0"/>
    <n v="0"/>
  </r>
  <r>
    <n v="2008"/>
    <x v="929"/>
    <s v=""/>
    <x v="2076"/>
    <n v="2017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1659"/>
    <n v="25.522200000000002"/>
    <n v="25.522200000000002"/>
    <n v="0"/>
    <n v="0"/>
    <n v="1"/>
    <n v="0"/>
    <n v="0"/>
    <x v="0"/>
    <x v="0"/>
    <m/>
    <m/>
    <m/>
    <m/>
    <m/>
    <m/>
    <n v="24.793639200000001"/>
    <m/>
    <m/>
    <m/>
    <m/>
    <m/>
    <m/>
    <m/>
    <m/>
    <m/>
    <m/>
    <m/>
    <s v="529069,37"/>
    <s v="6222568,08"/>
    <n v="24.793639200000001"/>
    <n v="0"/>
    <n v="0"/>
  </r>
  <r>
    <n v="2008"/>
    <x v="930"/>
    <s v=""/>
    <x v="2077"/>
    <n v="2017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1660"/>
    <n v="200.54519999999999"/>
    <n v="192.87719999999999"/>
    <n v="0"/>
    <n v="0"/>
    <n v="1"/>
    <n v="0"/>
    <n v="0"/>
    <x v="0"/>
    <x v="0"/>
    <m/>
    <m/>
    <m/>
    <m/>
    <m/>
    <m/>
    <m/>
    <m/>
    <m/>
    <m/>
    <m/>
    <m/>
    <m/>
    <m/>
    <m/>
    <n v="200.54520000000002"/>
    <m/>
    <m/>
    <s v="534396,88"/>
    <s v="6229294,83"/>
    <n v="0"/>
    <n v="200.54520000000002"/>
    <n v="0"/>
  </r>
  <r>
    <n v="2010"/>
    <x v="931"/>
    <s v=""/>
    <x v="2078"/>
    <n v="2017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1661"/>
    <n v="14.4"/>
    <n v="0"/>
    <n v="8.2260000000000009"/>
    <n v="0"/>
    <n v="0"/>
    <n v="0.66678545765101405"/>
    <n v="0.33321454234898595"/>
    <x v="0"/>
    <x v="0"/>
    <m/>
    <m/>
    <m/>
    <m/>
    <m/>
    <m/>
    <n v="21.607700400000002"/>
    <m/>
    <m/>
    <m/>
    <m/>
    <m/>
    <m/>
    <m/>
    <m/>
    <m/>
    <m/>
    <m/>
    <s v="517507,54"/>
    <s v="6093524,7"/>
    <n v="21.607700400000002"/>
    <n v="0"/>
    <n v="0"/>
  </r>
  <r>
    <n v="2014"/>
    <x v="932"/>
    <s v=""/>
    <x v="2079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1662"/>
    <n v="92.191999999999993"/>
    <n v="92.191999999999993"/>
    <n v="0"/>
    <n v="0"/>
    <n v="1"/>
    <n v="0"/>
    <n v="0"/>
    <x v="0"/>
    <x v="0"/>
    <m/>
    <m/>
    <m/>
    <m/>
    <m/>
    <m/>
    <n v="96.033247199999991"/>
    <m/>
    <m/>
    <m/>
    <m/>
    <m/>
    <m/>
    <m/>
    <m/>
    <m/>
    <m/>
    <m/>
    <s v="706113,6"/>
    <s v="6203036,49"/>
    <n v="96.033247199999991"/>
    <n v="0"/>
    <n v="0"/>
  </r>
  <r>
    <n v="2014"/>
    <x v="932"/>
    <s v=""/>
    <x v="2080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1663"/>
    <n v="25.456"/>
    <n v="25.456"/>
    <n v="0"/>
    <n v="0"/>
    <n v="1"/>
    <n v="0"/>
    <n v="0"/>
    <x v="0"/>
    <x v="0"/>
    <m/>
    <m/>
    <m/>
    <m/>
    <m/>
    <m/>
    <n v="26.516595600000002"/>
    <m/>
    <m/>
    <m/>
    <m/>
    <m/>
    <m/>
    <m/>
    <m/>
    <m/>
    <m/>
    <m/>
    <s v="704336,54"/>
    <s v="6204597,4"/>
    <n v="26.516595600000002"/>
    <n v="0"/>
    <n v="0"/>
  </r>
  <r>
    <n v="2014"/>
    <x v="933"/>
    <s v=""/>
    <x v="2085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1664"/>
    <n v="1.0589999999999999"/>
    <n v="1.0589999999999999"/>
    <n v="0"/>
    <n v="0"/>
    <n v="1"/>
    <n v="0"/>
    <n v="0"/>
    <x v="0"/>
    <x v="0"/>
    <m/>
    <m/>
    <m/>
    <m/>
    <m/>
    <m/>
    <m/>
    <m/>
    <m/>
    <m/>
    <m/>
    <m/>
    <m/>
    <m/>
    <m/>
    <n v="1.0589999999999999"/>
    <m/>
    <m/>
    <s v="704336,54"/>
    <s v="6204597,4"/>
    <n v="0"/>
    <n v="1.0589999999999999"/>
    <n v="0"/>
  </r>
  <r>
    <n v="2014"/>
    <x v="934"/>
    <s v=""/>
    <x v="2088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1665"/>
    <n v="68.366"/>
    <n v="68.366"/>
    <n v="0"/>
    <n v="0"/>
    <n v="1"/>
    <n v="0"/>
    <n v="0"/>
    <x v="0"/>
    <x v="0"/>
    <m/>
    <m/>
    <m/>
    <m/>
    <m/>
    <m/>
    <n v="71.214066000000003"/>
    <m/>
    <m/>
    <m/>
    <m/>
    <m/>
    <m/>
    <m/>
    <m/>
    <m/>
    <m/>
    <m/>
    <s v="709036,11"/>
    <s v="6203432,51"/>
    <n v="71.214066000000003"/>
    <n v="0"/>
    <n v="0"/>
  </r>
  <r>
    <n v="2014"/>
    <x v="934"/>
    <s v=""/>
    <x v="2089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1666"/>
    <n v="0.41199999999999998"/>
    <n v="0.41199999999999998"/>
    <n v="0"/>
    <n v="0"/>
    <n v="1"/>
    <n v="0"/>
    <n v="0"/>
    <x v="0"/>
    <x v="0"/>
    <m/>
    <m/>
    <m/>
    <m/>
    <m/>
    <m/>
    <m/>
    <m/>
    <m/>
    <m/>
    <m/>
    <m/>
    <m/>
    <m/>
    <m/>
    <n v="0.41199999999999998"/>
    <m/>
    <m/>
    <s v="709036,11"/>
    <s v="6203432,51"/>
    <n v="0"/>
    <n v="0.41199999999999998"/>
    <n v="0"/>
  </r>
  <r>
    <n v="2014"/>
    <x v="935"/>
    <s v=""/>
    <x v="2092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1667"/>
    <n v="73.415999999999997"/>
    <n v="73.415999999999997"/>
    <n v="0"/>
    <n v="0"/>
    <n v="1"/>
    <n v="0"/>
    <n v="0"/>
    <x v="0"/>
    <x v="0"/>
    <m/>
    <m/>
    <m/>
    <m/>
    <m/>
    <m/>
    <n v="76.475401199999993"/>
    <m/>
    <m/>
    <m/>
    <m/>
    <m/>
    <m/>
    <m/>
    <m/>
    <m/>
    <m/>
    <m/>
    <s v="707401,61"/>
    <s v="6204169,13"/>
    <n v="76.475401199999993"/>
    <n v="0"/>
    <n v="0"/>
  </r>
  <r>
    <n v="2014"/>
    <x v="935"/>
    <s v=""/>
    <x v="2093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1668"/>
    <n v="1.0840000000000001"/>
    <n v="1.0840000000000001"/>
    <n v="0"/>
    <n v="0"/>
    <n v="1"/>
    <n v="0"/>
    <n v="0"/>
    <x v="0"/>
    <x v="0"/>
    <m/>
    <m/>
    <m/>
    <m/>
    <m/>
    <m/>
    <m/>
    <m/>
    <m/>
    <m/>
    <m/>
    <m/>
    <m/>
    <m/>
    <m/>
    <n v="1.0840000000000001"/>
    <m/>
    <m/>
    <s v="707401,61"/>
    <s v="6204169,13"/>
    <n v="0"/>
    <n v="1.0840000000000001"/>
    <n v="0"/>
  </r>
  <r>
    <n v="2014"/>
    <x v="936"/>
    <s v=""/>
    <x v="2097"/>
    <n v="2017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1669"/>
    <n v="78.073999999999998"/>
    <n v="78.073999999999998"/>
    <n v="0"/>
    <n v="0"/>
    <n v="1"/>
    <n v="0"/>
    <n v="0"/>
    <x v="0"/>
    <x v="0"/>
    <m/>
    <m/>
    <m/>
    <m/>
    <m/>
    <m/>
    <n v="13.246318799999999"/>
    <m/>
    <m/>
    <m/>
    <n v="0"/>
    <m/>
    <n v="70.665000000000006"/>
    <m/>
    <m/>
    <m/>
    <m/>
    <m/>
    <s v="704157"/>
    <s v="6203077"/>
    <n v="13.246318799999999"/>
    <n v="70.665000000000006"/>
    <n v="0"/>
  </r>
  <r>
    <n v="2014"/>
    <x v="937"/>
    <s v=""/>
    <x v="2098"/>
    <n v="2017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1670"/>
    <n v="4.0716000000000001"/>
    <n v="4.0716000000000001"/>
    <n v="0"/>
    <n v="0"/>
    <n v="1"/>
    <n v="0"/>
    <n v="0"/>
    <x v="0"/>
    <x v="0"/>
    <m/>
    <m/>
    <m/>
    <m/>
    <m/>
    <m/>
    <m/>
    <m/>
    <m/>
    <m/>
    <m/>
    <m/>
    <m/>
    <m/>
    <m/>
    <n v="4.0716000000000001"/>
    <m/>
    <m/>
    <s v="703170"/>
    <s v="6203650"/>
    <n v="0"/>
    <n v="4.0716000000000001"/>
    <n v="0"/>
  </r>
  <r>
    <n v="2014"/>
    <x v="938"/>
    <s v=""/>
    <x v="2099"/>
    <n v="2017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1671"/>
    <n v="165.179"/>
    <n v="165.179"/>
    <n v="0"/>
    <n v="0"/>
    <n v="1"/>
    <n v="0"/>
    <n v="0"/>
    <x v="0"/>
    <x v="0"/>
    <m/>
    <m/>
    <m/>
    <m/>
    <m/>
    <m/>
    <m/>
    <m/>
    <m/>
    <m/>
    <n v="168.617860173"/>
    <m/>
    <m/>
    <m/>
    <m/>
    <m/>
    <m/>
    <m/>
    <s v="704219,09"/>
    <s v="6203121,63"/>
    <n v="0"/>
    <n v="168.617860173"/>
    <n v="0"/>
  </r>
  <r>
    <n v="2015"/>
    <x v="939"/>
    <s v=""/>
    <x v="2100"/>
    <n v="2017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7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1672"/>
    <n v="1.0436399999999999"/>
    <n v="0"/>
    <n v="0.63"/>
    <n v="0.63"/>
    <n v="0"/>
    <n v="0.73495530272247056"/>
    <n v="0.26504469727752944"/>
    <x v="0"/>
    <x v="0"/>
    <m/>
    <m/>
    <m/>
    <m/>
    <m/>
    <m/>
    <m/>
    <m/>
    <n v="1.9687999999999999"/>
    <m/>
    <m/>
    <m/>
    <m/>
    <m/>
    <m/>
    <m/>
    <m/>
    <m/>
    <s v="543626,9"/>
    <s v="6122267,45"/>
    <n v="0"/>
    <n v="1.9687999999999999"/>
    <n v="0"/>
  </r>
  <r>
    <n v="2019"/>
    <x v="941"/>
    <s v=""/>
    <x v="2102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1673"/>
    <n v="1.4472"/>
    <n v="1.4472"/>
    <n v="0"/>
    <n v="0"/>
    <n v="1"/>
    <n v="0"/>
    <n v="0"/>
    <x v="0"/>
    <x v="0"/>
    <m/>
    <m/>
    <m/>
    <m/>
    <m/>
    <m/>
    <m/>
    <m/>
    <m/>
    <n v="1.45"/>
    <m/>
    <m/>
    <m/>
    <m/>
    <m/>
    <m/>
    <m/>
    <m/>
    <s v="890622"/>
    <s v="6118794"/>
    <n v="0"/>
    <n v="1.45"/>
    <n v="0"/>
  </r>
  <r>
    <n v="2019"/>
    <x v="941"/>
    <s v=""/>
    <x v="2103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1674"/>
    <n v="199.7748"/>
    <n v="199.7748"/>
    <n v="0"/>
    <n v="0"/>
    <n v="1"/>
    <n v="0"/>
    <n v="0"/>
    <x v="0"/>
    <x v="0"/>
    <m/>
    <m/>
    <m/>
    <m/>
    <m/>
    <m/>
    <m/>
    <m/>
    <m/>
    <n v="196.25749999999999"/>
    <m/>
    <m/>
    <m/>
    <m/>
    <m/>
    <m/>
    <m/>
    <m/>
    <s v="890622"/>
    <s v="6118794"/>
    <n v="0"/>
    <n v="196.25749999999999"/>
    <n v="0"/>
  </r>
  <r>
    <n v="2019"/>
    <x v="942"/>
    <s v=""/>
    <x v="2105"/>
    <n v="2017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7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1675"/>
    <n v="2.6172"/>
    <n v="2.6172"/>
    <n v="0"/>
    <n v="0"/>
    <n v="1"/>
    <n v="0"/>
    <n v="0"/>
    <x v="0"/>
    <x v="0"/>
    <m/>
    <m/>
    <m/>
    <m/>
    <m/>
    <m/>
    <m/>
    <m/>
    <m/>
    <m/>
    <m/>
    <m/>
    <n v="2.73"/>
    <m/>
    <m/>
    <m/>
    <m/>
    <m/>
    <s v="872868"/>
    <s v="6118898"/>
    <n v="0"/>
    <n v="2.73"/>
    <n v="0"/>
  </r>
  <r>
    <n v="2019"/>
    <x v="943"/>
    <s v=""/>
    <x v="2107"/>
    <n v="2017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1676"/>
    <n v="23.144400000000001"/>
    <n v="23.144400000000001"/>
    <n v="0"/>
    <n v="0"/>
    <n v="1"/>
    <n v="0"/>
    <n v="0"/>
    <x v="0"/>
    <x v="0"/>
    <m/>
    <m/>
    <m/>
    <m/>
    <m/>
    <m/>
    <m/>
    <m/>
    <m/>
    <n v="24.548500000000001"/>
    <m/>
    <m/>
    <m/>
    <m/>
    <m/>
    <m/>
    <m/>
    <m/>
    <s v="869921,76"/>
    <s v="6129957,95"/>
    <n v="0"/>
    <n v="24.548500000000001"/>
    <n v="0"/>
  </r>
  <r>
    <n v="2019"/>
    <x v="943"/>
    <s v=""/>
    <x v="2108"/>
    <n v="2017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7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1677"/>
    <n v="34.473599999999998"/>
    <n v="34.473599999999998"/>
    <n v="0"/>
    <n v="0"/>
    <n v="1"/>
    <n v="0"/>
    <n v="0"/>
    <x v="0"/>
    <x v="0"/>
    <m/>
    <m/>
    <m/>
    <m/>
    <m/>
    <m/>
    <m/>
    <m/>
    <m/>
    <n v="34.060499999999998"/>
    <m/>
    <m/>
    <n v="2.1"/>
    <m/>
    <m/>
    <m/>
    <m/>
    <m/>
    <s v="863883"/>
    <s v="6130170"/>
    <n v="0"/>
    <n v="36.160499999999999"/>
    <n v="0"/>
  </r>
  <r>
    <n v="2019"/>
    <x v="944"/>
    <s v=""/>
    <x v="2110"/>
    <n v="2017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1678"/>
    <n v="86.94"/>
    <n v="86.94"/>
    <n v="0"/>
    <n v="0"/>
    <n v="1"/>
    <n v="0"/>
    <n v="0"/>
    <x v="0"/>
    <x v="0"/>
    <m/>
    <m/>
    <m/>
    <m/>
    <m/>
    <m/>
    <m/>
    <m/>
    <m/>
    <m/>
    <n v="80.333399999999997"/>
    <m/>
    <m/>
    <m/>
    <m/>
    <m/>
    <m/>
    <m/>
    <s v="863883"/>
    <s v="6130170"/>
    <n v="0"/>
    <n v="80.333399999999997"/>
    <n v="0"/>
  </r>
  <r>
    <n v="2019"/>
    <x v="945"/>
    <s v=""/>
    <x v="2111"/>
    <n v="2017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7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1679"/>
    <n v="93.560400000000001"/>
    <n v="93.560400000000001"/>
    <n v="0"/>
    <n v="0"/>
    <n v="1"/>
    <n v="0"/>
    <n v="0"/>
    <x v="0"/>
    <x v="0"/>
    <m/>
    <m/>
    <m/>
    <m/>
    <m/>
    <m/>
    <m/>
    <m/>
    <m/>
    <m/>
    <n v="81.26339999999999"/>
    <m/>
    <n v="0"/>
    <m/>
    <m/>
    <m/>
    <m/>
    <m/>
    <s v="877320"/>
    <s v="6119261"/>
    <n v="0"/>
    <n v="81.26339999999999"/>
    <n v="0"/>
  </r>
  <r>
    <n v="2019"/>
    <x v="946"/>
    <s v=""/>
    <x v="2113"/>
    <n v="2017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1680"/>
    <n v="0.84240000000000004"/>
    <n v="0.84240000000000004"/>
    <n v="0"/>
    <n v="0"/>
    <n v="1"/>
    <n v="0"/>
    <n v="0"/>
    <x v="0"/>
    <x v="0"/>
    <m/>
    <n v="0.84551999999999994"/>
    <m/>
    <m/>
    <m/>
    <m/>
    <m/>
    <m/>
    <m/>
    <m/>
    <m/>
    <m/>
    <m/>
    <m/>
    <m/>
    <m/>
    <m/>
    <m/>
    <s v="877320"/>
    <s v="6119261"/>
    <n v="0.84551999999999994"/>
    <n v="0"/>
    <n v="0"/>
  </r>
  <r>
    <n v="2019"/>
    <x v="947"/>
    <s v=""/>
    <x v="2114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1681"/>
    <n v="60.695999999999998"/>
    <n v="60.695999999999998"/>
    <n v="0"/>
    <n v="0"/>
    <n v="1"/>
    <n v="0"/>
    <n v="0"/>
    <x v="0"/>
    <x v="0"/>
    <m/>
    <m/>
    <m/>
    <m/>
    <m/>
    <m/>
    <m/>
    <m/>
    <m/>
    <n v="64.597499999999997"/>
    <m/>
    <m/>
    <m/>
    <m/>
    <m/>
    <m/>
    <m/>
    <m/>
    <s v="880156,44"/>
    <s v="6129347,43"/>
    <n v="0"/>
    <n v="64.597499999999997"/>
    <n v="0"/>
  </r>
  <r>
    <n v="2019"/>
    <x v="947"/>
    <s v=""/>
    <x v="2115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1682"/>
    <n v="1.3464"/>
    <n v="1.3464"/>
    <n v="0"/>
    <n v="0"/>
    <n v="1"/>
    <n v="0"/>
    <n v="0"/>
    <x v="0"/>
    <x v="0"/>
    <m/>
    <m/>
    <m/>
    <m/>
    <m/>
    <m/>
    <m/>
    <m/>
    <m/>
    <m/>
    <m/>
    <m/>
    <n v="1.3474999999999999"/>
    <m/>
    <m/>
    <m/>
    <m/>
    <m/>
    <s v="880156,44"/>
    <s v="6129347,43"/>
    <n v="0"/>
    <n v="1.3474999999999999"/>
    <n v="0"/>
  </r>
  <r>
    <n v="2019"/>
    <x v="947"/>
    <s v=""/>
    <x v="2116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880156,44"/>
    <s v="6129347,43"/>
    <n v="0"/>
    <n v="0"/>
    <n v="0"/>
  </r>
  <r>
    <n v="2020"/>
    <x v="948"/>
    <s v=""/>
    <x v="2117"/>
    <n v="2017"/>
    <n v="25780582"/>
    <x v="491"/>
    <x v="946"/>
    <x v="924"/>
    <n v="8660"/>
    <s v="Skanderborg"/>
    <n v="746"/>
    <m/>
    <x v="18"/>
    <m/>
    <s v="LO"/>
    <s v="Lokalt værk"/>
    <n v="631100"/>
    <n v="630000"/>
    <x v="17"/>
    <x v="5"/>
    <s v="pel"/>
    <d v="2008-06-01T00:00:00"/>
    <d v="2017-12-31T00:00:00"/>
    <n v="0.48"/>
    <n v="0.4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1821,1"/>
    <s v="6214324,15"/>
    <n v="0"/>
    <n v="0"/>
    <n v="0"/>
  </r>
  <r>
    <n v="2024"/>
    <x v="949"/>
    <s v=""/>
    <x v="2118"/>
    <n v="2017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1683"/>
    <n v="3.4451999999999998"/>
    <n v="0"/>
    <n v="2.8727999999999998"/>
    <n v="2.8727999999999998"/>
    <n v="0"/>
    <n v="0.78050458715596327"/>
    <n v="0.21949541284403673"/>
    <x v="0"/>
    <x v="0"/>
    <m/>
    <m/>
    <m/>
    <m/>
    <m/>
    <m/>
    <m/>
    <m/>
    <n v="7.8479999999999999"/>
    <m/>
    <m/>
    <m/>
    <m/>
    <m/>
    <m/>
    <m/>
    <m/>
    <m/>
    <s v="536180,48"/>
    <s v="6225727,76"/>
    <n v="0"/>
    <n v="7.8479999999999999"/>
    <n v="0"/>
  </r>
  <r>
    <n v="2024"/>
    <x v="949"/>
    <s v=""/>
    <x v="2119"/>
    <n v="2017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1684"/>
    <n v="2.3904000000000001"/>
    <n v="0"/>
    <n v="0"/>
    <n v="0"/>
    <n v="0"/>
    <n v="0"/>
    <n v="1"/>
    <x v="0"/>
    <x v="0"/>
    <m/>
    <m/>
    <m/>
    <m/>
    <m/>
    <m/>
    <m/>
    <m/>
    <n v="10.763999999999999"/>
    <m/>
    <m/>
    <m/>
    <m/>
    <m/>
    <m/>
    <m/>
    <m/>
    <m/>
    <s v="536180,48"/>
    <s v="6225727,76"/>
    <n v="0"/>
    <n v="10.763999999999999"/>
    <n v="0"/>
  </r>
  <r>
    <n v="2027"/>
    <x v="950"/>
    <s v=""/>
    <x v="2120"/>
    <n v="2017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1685"/>
    <n v="91.231200000000001"/>
    <n v="91.231200000000001"/>
    <n v="0"/>
    <n v="0"/>
    <n v="1"/>
    <n v="0"/>
    <n v="0"/>
    <x v="0"/>
    <x v="0"/>
    <m/>
    <m/>
    <m/>
    <m/>
    <m/>
    <m/>
    <m/>
    <m/>
    <m/>
    <m/>
    <n v="112"/>
    <n v="0"/>
    <m/>
    <m/>
    <m/>
    <m/>
    <m/>
    <m/>
    <s v="680478"/>
    <s v="6164765"/>
    <n v="0"/>
    <n v="112"/>
    <n v="0"/>
  </r>
  <r>
    <n v="2028"/>
    <x v="951"/>
    <s v=""/>
    <x v="2121"/>
    <n v="2017"/>
    <n v="12133146"/>
    <x v="494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1686"/>
    <n v="3.9236399999999998"/>
    <n v="0"/>
    <n v="2.6157599999999999"/>
    <n v="2.6157599999999999"/>
    <n v="0"/>
    <n v="0.74500597380261391"/>
    <n v="0.25499402619738609"/>
    <x v="0"/>
    <x v="0"/>
    <m/>
    <m/>
    <m/>
    <m/>
    <m/>
    <m/>
    <m/>
    <m/>
    <n v="7.6935919999999998"/>
    <m/>
    <m/>
    <m/>
    <m/>
    <m/>
    <m/>
    <m/>
    <m/>
    <m/>
    <s v="511656"/>
    <s v="6235366"/>
    <n v="0"/>
    <n v="7.6935919999999998"/>
    <n v="0"/>
  </r>
  <r>
    <n v="2030"/>
    <x v="952"/>
    <s v=""/>
    <x v="2122"/>
    <n v="2017"/>
    <n v="28297947"/>
    <x v="495"/>
    <x v="950"/>
    <x v="928"/>
    <n v="6000"/>
    <s v="Kolding"/>
    <n v="621"/>
    <m/>
    <x v="18"/>
    <m/>
    <s v="LO"/>
    <s v="Lokalt værk"/>
    <n v="351100"/>
    <n v="350010"/>
    <x v="1070"/>
    <x v="1"/>
    <s v="kvt"/>
    <d v="2008-04-15T00:00:00"/>
    <d v="2017-12-31T00:00:00"/>
    <n v="0.75"/>
    <n v="0.75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671,78"/>
    <s v="6154454,24"/>
    <n v="0"/>
    <n v="0"/>
    <n v="0"/>
  </r>
  <r>
    <n v="2031"/>
    <x v="953"/>
    <s v=""/>
    <x v="2123"/>
    <n v="2017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1687"/>
    <n v="2.664E-2"/>
    <n v="2.664E-2"/>
    <n v="0"/>
    <n v="0"/>
    <n v="1"/>
    <n v="0"/>
    <n v="0"/>
    <x v="0"/>
    <x v="0"/>
    <m/>
    <m/>
    <m/>
    <n v="2.8337299999999999E-2"/>
    <m/>
    <m/>
    <m/>
    <m/>
    <m/>
    <m/>
    <m/>
    <m/>
    <m/>
    <m/>
    <m/>
    <m/>
    <m/>
    <m/>
    <s v="595867"/>
    <s v="6140912,29"/>
    <n v="2.8337299999999999E-2"/>
    <n v="0"/>
    <n v="0"/>
  </r>
  <r>
    <n v="2031"/>
    <x v="954"/>
    <s v=""/>
    <x v="2124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1688"/>
    <n v="2.8839600000000001"/>
    <n v="2.8839600000000001"/>
    <n v="0"/>
    <n v="0"/>
    <n v="1"/>
    <n v="0"/>
    <n v="0"/>
    <x v="0"/>
    <x v="0"/>
    <m/>
    <m/>
    <m/>
    <n v="3.0851786999999997"/>
    <m/>
    <m/>
    <m/>
    <m/>
    <m/>
    <m/>
    <m/>
    <m/>
    <m/>
    <m/>
    <m/>
    <m/>
    <m/>
    <m/>
    <s v="604987,12"/>
    <s v="6146599,38"/>
    <n v="3.0851786999999997"/>
    <n v="0"/>
    <n v="0"/>
  </r>
  <r>
    <n v="2031"/>
    <x v="954"/>
    <s v=""/>
    <x v="2125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1689"/>
    <n v="0.12528"/>
    <n v="0.12528"/>
    <n v="0"/>
    <n v="0"/>
    <n v="1"/>
    <n v="0"/>
    <n v="0"/>
    <x v="0"/>
    <x v="0"/>
    <m/>
    <m/>
    <m/>
    <n v="0.13408206"/>
    <m/>
    <m/>
    <m/>
    <m/>
    <m/>
    <m/>
    <m/>
    <m/>
    <m/>
    <m/>
    <m/>
    <m/>
    <m/>
    <m/>
    <s v="600769,62"/>
    <s v="6135979,42"/>
    <n v="0.13408206"/>
    <n v="0"/>
    <n v="0"/>
  </r>
  <r>
    <n v="2031"/>
    <x v="955"/>
    <s v=""/>
    <x v="2130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7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1690"/>
    <n v="1.0458719999999999"/>
    <n v="1.0458719999999999"/>
    <n v="0"/>
    <n v="0"/>
    <n v="1"/>
    <n v="0"/>
    <n v="0"/>
    <x v="0"/>
    <x v="0"/>
    <m/>
    <m/>
    <m/>
    <n v="0.67267010999999999"/>
    <m/>
    <m/>
    <n v="0.46042919999999998"/>
    <m/>
    <m/>
    <m/>
    <m/>
    <m/>
    <m/>
    <m/>
    <m/>
    <m/>
    <m/>
    <m/>
    <s v="598831"/>
    <s v="6147134"/>
    <n v="1.13309931"/>
    <n v="0"/>
    <n v="0"/>
  </r>
  <r>
    <n v="2031"/>
    <x v="957"/>
    <s v=""/>
    <x v="2134"/>
    <n v="2017"/>
    <n v="32077404"/>
    <x v="496"/>
    <x v="955"/>
    <x v="933"/>
    <n v="5550"/>
    <s v="Langeskov"/>
    <n v="440"/>
    <n v="79"/>
    <x v="21"/>
    <m/>
    <s v="FJ"/>
    <s v="Fjernvarmeværk"/>
    <n v="353000"/>
    <n v="350030"/>
    <x v="12"/>
    <x v="4"/>
    <s v="fvv"/>
    <d v="1979-01-01T00:00:00"/>
    <d v="2017-03-01T00:00:00"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00223,37"/>
    <s v="6135144,29"/>
    <n v="0"/>
    <n v="0"/>
    <n v="0"/>
  </r>
  <r>
    <n v="2031"/>
    <x v="958"/>
    <s v=""/>
    <x v="2135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1691"/>
    <n v="0.82547999999999999"/>
    <n v="0.82547999999999999"/>
    <n v="0.74843999999999999"/>
    <n v="0.74843999999999999"/>
    <n v="0.22632026735993904"/>
    <n v="0.77367973264006096"/>
    <n v="0"/>
    <x v="0"/>
    <x v="0"/>
    <m/>
    <m/>
    <m/>
    <m/>
    <m/>
    <m/>
    <n v="1.8236987999999998"/>
    <m/>
    <m/>
    <m/>
    <m/>
    <m/>
    <m/>
    <m/>
    <m/>
    <m/>
    <m/>
    <m/>
    <s v="604982,02"/>
    <s v="6153711,91"/>
    <n v="1.8236987999999998"/>
    <n v="0"/>
    <n v="0"/>
  </r>
  <r>
    <n v="2031"/>
    <x v="958"/>
    <s v=""/>
    <x v="2136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1692"/>
    <n v="0.83555999999999997"/>
    <n v="0.83555999999999997"/>
    <n v="0"/>
    <n v="0"/>
    <n v="1"/>
    <n v="0"/>
    <n v="0"/>
    <x v="0"/>
    <x v="0"/>
    <m/>
    <m/>
    <m/>
    <m/>
    <m/>
    <m/>
    <n v="1.0886040000000001"/>
    <m/>
    <m/>
    <m/>
    <m/>
    <m/>
    <m/>
    <m/>
    <m/>
    <m/>
    <m/>
    <m/>
    <s v="604982,02"/>
    <s v="6153711,91"/>
    <n v="1.0886040000000001"/>
    <n v="0"/>
    <n v="0"/>
  </r>
  <r>
    <n v="2031"/>
    <x v="958"/>
    <s v=""/>
    <x v="2137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1693"/>
    <n v="0.2772"/>
    <n v="0.2772"/>
    <n v="0"/>
    <n v="0"/>
    <n v="1"/>
    <n v="0"/>
    <n v="0"/>
    <x v="0"/>
    <x v="0"/>
    <m/>
    <m/>
    <m/>
    <m/>
    <m/>
    <m/>
    <m/>
    <m/>
    <m/>
    <m/>
    <m/>
    <m/>
    <m/>
    <m/>
    <m/>
    <m/>
    <m/>
    <n v="0.30060000000000003"/>
    <s v="604982,02"/>
    <s v="6153711,91"/>
    <n v="0"/>
    <n v="0"/>
    <n v="0.30060000000000003"/>
  </r>
  <r>
    <n v="2031"/>
    <x v="959"/>
    <s v=""/>
    <x v="2138"/>
    <n v="2017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1694"/>
    <n v="0.23508000000000001"/>
    <n v="0.23508000000000001"/>
    <n v="0"/>
    <n v="0"/>
    <n v="1"/>
    <n v="0"/>
    <n v="0"/>
    <x v="0"/>
    <x v="0"/>
    <m/>
    <m/>
    <m/>
    <n v="0.25162804999999999"/>
    <m/>
    <m/>
    <m/>
    <m/>
    <m/>
    <m/>
    <m/>
    <m/>
    <m/>
    <m/>
    <m/>
    <m/>
    <m/>
    <m/>
    <s v="601550,68"/>
    <s v="6136176,85"/>
    <n v="0.25162804999999999"/>
    <n v="0"/>
    <n v="0"/>
  </r>
  <r>
    <n v="2031"/>
    <x v="960"/>
    <s v=""/>
    <x v="2139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1695"/>
    <n v="2.232E-2"/>
    <n v="2.232E-2"/>
    <n v="1.908E-2"/>
    <n v="1.908E-2"/>
    <n v="0.19860336985072713"/>
    <n v="0.80139663014927287"/>
    <n v="0"/>
    <x v="0"/>
    <x v="0"/>
    <m/>
    <m/>
    <m/>
    <m/>
    <m/>
    <m/>
    <n v="5.6192399999999997E-2"/>
    <m/>
    <m/>
    <m/>
    <m/>
    <m/>
    <m/>
    <m/>
    <m/>
    <m/>
    <m/>
    <m/>
    <s v="597310,78"/>
    <s v="6147918,7"/>
    <n v="5.6192399999999997E-2"/>
    <n v="0"/>
    <n v="0"/>
  </r>
  <r>
    <n v="2031"/>
    <x v="960"/>
    <s v=""/>
    <x v="2140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1696"/>
    <n v="1.9188000000000001"/>
    <n v="1.9188000000000001"/>
    <n v="0"/>
    <n v="0"/>
    <n v="1"/>
    <n v="0"/>
    <n v="0"/>
    <x v="0"/>
    <x v="0"/>
    <m/>
    <m/>
    <m/>
    <m/>
    <m/>
    <m/>
    <n v="1.9706543999999999"/>
    <m/>
    <m/>
    <m/>
    <m/>
    <m/>
    <m/>
    <m/>
    <m/>
    <m/>
    <m/>
    <m/>
    <s v="597310,78"/>
    <s v="6147918,7"/>
    <n v="1.9706543999999999"/>
    <n v="0"/>
    <n v="0"/>
  </r>
  <r>
    <n v="2031"/>
    <x v="960"/>
    <s v=""/>
    <x v="2143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1697"/>
    <n v="5.5440000000000003E-2"/>
    <n v="5.5440000000000003E-2"/>
    <n v="0"/>
    <n v="0"/>
    <n v="1"/>
    <n v="0"/>
    <n v="0"/>
    <x v="0"/>
    <x v="0"/>
    <m/>
    <m/>
    <m/>
    <m/>
    <m/>
    <m/>
    <n v="5.7697200000000004E-2"/>
    <m/>
    <m/>
    <m/>
    <m/>
    <m/>
    <m/>
    <m/>
    <m/>
    <m/>
    <m/>
    <m/>
    <s v="597310,78"/>
    <s v="6147918,7"/>
    <n v="5.7697200000000004E-2"/>
    <n v="0"/>
    <n v="0"/>
  </r>
  <r>
    <n v="2033"/>
    <x v="961"/>
    <s v=""/>
    <x v="2144"/>
    <n v="2017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1698"/>
    <n v="485.32556"/>
    <n v="0"/>
    <n v="5.8428000000000004"/>
    <n v="0"/>
    <n v="0"/>
    <n v="3.4857834270610066E-2"/>
    <n v="0.96514216572938993"/>
    <x v="0"/>
    <x v="0"/>
    <m/>
    <m/>
    <m/>
    <n v="182.61823407100002"/>
    <m/>
    <m/>
    <n v="147.4784784"/>
    <m/>
    <m/>
    <m/>
    <n v="161.74120000000002"/>
    <m/>
    <m/>
    <m/>
    <m/>
    <m/>
    <m/>
    <m/>
    <s v="495643,64"/>
    <s v="6179775,1"/>
    <n v="330.09671247100005"/>
    <n v="161.74120000000002"/>
    <n v="0"/>
  </r>
  <r>
    <n v="2033"/>
    <x v="961"/>
    <s v=""/>
    <x v="2145"/>
    <n v="2017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1699"/>
    <n v="81.867599999999996"/>
    <n v="81.867599999999996"/>
    <n v="0"/>
    <n v="0"/>
    <n v="1"/>
    <n v="0"/>
    <n v="0"/>
    <x v="0"/>
    <x v="0"/>
    <m/>
    <m/>
    <m/>
    <m/>
    <m/>
    <m/>
    <m/>
    <m/>
    <m/>
    <m/>
    <m/>
    <m/>
    <m/>
    <m/>
    <n v="81.86760000000001"/>
    <m/>
    <m/>
    <m/>
    <s v="495643,64"/>
    <s v="6179775,1"/>
    <n v="0"/>
    <n v="81.86760000000001"/>
    <n v="0"/>
  </r>
  <r>
    <n v="2034"/>
    <x v="962"/>
    <s v=""/>
    <x v="2146"/>
    <n v="2017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1700"/>
    <n v="0"/>
    <n v="0"/>
    <n v="3.492E-2"/>
    <n v="3.492E-2"/>
    <n v="0"/>
    <n v="1"/>
    <n v="0"/>
    <x v="0"/>
    <x v="0"/>
    <m/>
    <m/>
    <m/>
    <m/>
    <m/>
    <m/>
    <m/>
    <m/>
    <m/>
    <m/>
    <m/>
    <m/>
    <m/>
    <m/>
    <m/>
    <m/>
    <n v="3.492E-2"/>
    <m/>
    <s v="608784"/>
    <s v="6128813"/>
    <n v="0"/>
    <n v="0"/>
    <n v="0"/>
  </r>
  <r>
    <n v="2035"/>
    <x v="963"/>
    <s v=""/>
    <x v="2147"/>
    <n v="2017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1701"/>
    <n v="84.143159999999995"/>
    <n v="83.041200000000003"/>
    <n v="0"/>
    <n v="0"/>
    <n v="1"/>
    <n v="0"/>
    <n v="0"/>
    <x v="0"/>
    <x v="0"/>
    <m/>
    <m/>
    <m/>
    <m/>
    <m/>
    <m/>
    <m/>
    <m/>
    <m/>
    <m/>
    <n v="84.175200000000004"/>
    <m/>
    <m/>
    <m/>
    <m/>
    <m/>
    <m/>
    <m/>
    <s v="694316,83"/>
    <s v="6086273,5"/>
    <n v="0"/>
    <n v="84.175200000000004"/>
    <n v="0"/>
  </r>
  <r>
    <n v="2035"/>
    <x v="963"/>
    <s v=""/>
    <x v="2148"/>
    <n v="2017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1702"/>
    <n v="5.0000000000000001E-3"/>
    <n v="5.0000000000000001E-3"/>
    <n v="0"/>
    <n v="0"/>
    <n v="1"/>
    <n v="0"/>
    <n v="0"/>
    <x v="0"/>
    <x v="0"/>
    <m/>
    <m/>
    <m/>
    <n v="5.0217999999999999E-3"/>
    <m/>
    <m/>
    <m/>
    <m/>
    <m/>
    <m/>
    <m/>
    <m/>
    <m/>
    <m/>
    <m/>
    <m/>
    <m/>
    <m/>
    <s v="694316,83"/>
    <s v="6086273,5"/>
    <n v="5.0217999999999999E-3"/>
    <n v="0"/>
    <n v="0"/>
  </r>
  <r>
    <n v="2036"/>
    <x v="964"/>
    <s v=""/>
    <x v="2149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1703"/>
    <n v="15.156000000000001"/>
    <n v="15.156000000000001"/>
    <n v="0"/>
    <n v="0"/>
    <n v="1"/>
    <n v="0"/>
    <n v="0"/>
    <x v="0"/>
    <x v="0"/>
    <m/>
    <m/>
    <m/>
    <m/>
    <m/>
    <m/>
    <m/>
    <m/>
    <m/>
    <m/>
    <n v="14.7232"/>
    <m/>
    <m/>
    <m/>
    <m/>
    <m/>
    <m/>
    <m/>
    <s v="604657,34"/>
    <s v="6227900,23"/>
    <n v="0"/>
    <n v="14.7232"/>
    <n v="0"/>
  </r>
  <r>
    <n v="2036"/>
    <x v="964"/>
    <s v=""/>
    <x v="2150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1704"/>
    <n v="4.4639999999999999E-2"/>
    <n v="4.4639999999999999E-2"/>
    <n v="0"/>
    <n v="0"/>
    <n v="1"/>
    <n v="0"/>
    <n v="0"/>
    <x v="0"/>
    <x v="0"/>
    <m/>
    <m/>
    <m/>
    <n v="6.8870399999999998E-2"/>
    <m/>
    <m/>
    <m/>
    <m/>
    <m/>
    <m/>
    <m/>
    <m/>
    <m/>
    <m/>
    <m/>
    <m/>
    <m/>
    <m/>
    <s v="604657,34"/>
    <s v="6227900,23"/>
    <n v="6.8870399999999998E-2"/>
    <n v="0"/>
    <n v="0"/>
  </r>
  <r>
    <n v="2036"/>
    <x v="964"/>
    <s v=""/>
    <x v="2151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1705"/>
    <n v="44.01"/>
    <n v="44.01"/>
    <n v="0"/>
    <n v="0"/>
    <n v="1"/>
    <n v="0"/>
    <n v="0"/>
    <x v="0"/>
    <x v="0"/>
    <m/>
    <m/>
    <m/>
    <m/>
    <m/>
    <m/>
    <m/>
    <m/>
    <m/>
    <m/>
    <n v="43.174500000000002"/>
    <m/>
    <m/>
    <m/>
    <m/>
    <m/>
    <m/>
    <m/>
    <s v="604657,34"/>
    <s v="6227900,23"/>
    <n v="0"/>
    <n v="43.174500000000002"/>
    <n v="0"/>
  </r>
  <r>
    <n v="2036"/>
    <x v="964"/>
    <s v=""/>
    <x v="2152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1706"/>
    <n v="0.108"/>
    <n v="0.108"/>
    <n v="0"/>
    <n v="0"/>
    <n v="1"/>
    <n v="0"/>
    <n v="0"/>
    <x v="0"/>
    <x v="0"/>
    <m/>
    <m/>
    <m/>
    <n v="0.161415"/>
    <m/>
    <m/>
    <m/>
    <m/>
    <m/>
    <m/>
    <m/>
    <m/>
    <m/>
    <m/>
    <m/>
    <m/>
    <m/>
    <m/>
    <s v="604657,34"/>
    <s v="6227900,23"/>
    <n v="0.161415"/>
    <n v="0"/>
    <n v="0"/>
  </r>
  <r>
    <n v="2036"/>
    <x v="964"/>
    <s v=""/>
    <x v="2153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604657,34"/>
    <s v="6227900,23"/>
    <n v="3.5870000000000003E-3"/>
    <n v="0"/>
    <n v="0"/>
  </r>
  <r>
    <n v="2036"/>
    <x v="964"/>
    <s v=""/>
    <x v="2154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1707"/>
    <n v="156.45240000000001"/>
    <n v="156.45240000000001"/>
    <n v="0"/>
    <n v="0"/>
    <n v="1"/>
    <n v="0"/>
    <n v="0"/>
    <x v="0"/>
    <x v="0"/>
    <m/>
    <m/>
    <m/>
    <m/>
    <m/>
    <m/>
    <m/>
    <m/>
    <m/>
    <m/>
    <n v="147.11429999999999"/>
    <m/>
    <m/>
    <m/>
    <m/>
    <m/>
    <m/>
    <m/>
    <s v="604657,34"/>
    <s v="6227900,23"/>
    <n v="0"/>
    <n v="147.11429999999999"/>
    <n v="0"/>
  </r>
  <r>
    <n v="2036"/>
    <x v="965"/>
    <s v=""/>
    <x v="2155"/>
    <n v="2017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1708"/>
    <n v="0.1008"/>
    <n v="0.1008"/>
    <n v="0"/>
    <n v="0"/>
    <n v="1"/>
    <n v="0"/>
    <n v="0"/>
    <x v="0"/>
    <x v="0"/>
    <m/>
    <m/>
    <m/>
    <m/>
    <m/>
    <m/>
    <m/>
    <m/>
    <m/>
    <m/>
    <m/>
    <m/>
    <m/>
    <m/>
    <n v="0.1008"/>
    <m/>
    <m/>
    <m/>
    <s v="604264,96"/>
    <s v="6229177,82"/>
    <n v="0"/>
    <n v="0.1008"/>
    <n v="0"/>
  </r>
  <r>
    <n v="2037"/>
    <x v="966"/>
    <s v=""/>
    <x v="2156"/>
    <n v="2017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1709"/>
    <n v="45.828000000000003"/>
    <n v="45.828000000000003"/>
    <n v="0"/>
    <n v="0"/>
    <n v="1"/>
    <n v="0"/>
    <n v="0"/>
    <x v="0"/>
    <x v="0"/>
    <m/>
    <m/>
    <m/>
    <m/>
    <m/>
    <m/>
    <m/>
    <m/>
    <m/>
    <m/>
    <m/>
    <m/>
    <n v="45.832500000000003"/>
    <m/>
    <m/>
    <m/>
    <m/>
    <m/>
    <s v="661453,2"/>
    <s v="6073157,92"/>
    <n v="0"/>
    <n v="45.832500000000003"/>
    <n v="0"/>
  </r>
  <r>
    <n v="2037"/>
    <x v="966"/>
    <s v=""/>
    <x v="2157"/>
    <n v="2017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53,2"/>
    <s v="6073157,92"/>
    <n v="0"/>
    <n v="0"/>
    <n v="0"/>
  </r>
  <r>
    <n v="2037"/>
    <x v="967"/>
    <s v=""/>
    <x v="2158"/>
    <n v="2017"/>
    <n v="11135617"/>
    <x v="501"/>
    <x v="965"/>
    <x v="943"/>
    <n v="4930"/>
    <s v="Maribo"/>
    <n v="360"/>
    <n v="48"/>
    <x v="142"/>
    <m/>
    <s v="FJ"/>
    <s v="Fjernvarmeværk"/>
    <n v="353000"/>
    <n v="350030"/>
    <x v="513"/>
    <x v="0"/>
    <s v="fvv"/>
    <d v="1964-01-01T00:00:00"/>
    <d v="2017-12-31T00:00:00"/>
    <n v="10"/>
    <n v="0"/>
    <n v="9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96,77"/>
    <s v="6072872,65"/>
    <n v="0"/>
    <n v="0"/>
    <n v="0"/>
  </r>
  <r>
    <n v="2039"/>
    <x v="968"/>
    <s v=""/>
    <x v="2159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1710"/>
    <n v="113.73012"/>
    <n v="113.364"/>
    <n v="0"/>
    <n v="0"/>
    <n v="1"/>
    <n v="0"/>
    <n v="0"/>
    <x v="0"/>
    <x v="0"/>
    <m/>
    <m/>
    <m/>
    <n v="0"/>
    <m/>
    <m/>
    <m/>
    <m/>
    <m/>
    <m/>
    <n v="107.88"/>
    <m/>
    <m/>
    <n v="0"/>
    <m/>
    <m/>
    <m/>
    <m/>
    <s v="526743,59"/>
    <s v="6237593,34"/>
    <n v="0"/>
    <n v="107.88"/>
    <n v="0"/>
  </r>
  <r>
    <n v="2039"/>
    <x v="968"/>
    <s v=""/>
    <x v="2160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1711"/>
    <n v="77.760000000000005"/>
    <n v="77.400000000000006"/>
    <n v="0"/>
    <n v="0"/>
    <n v="1"/>
    <n v="0"/>
    <n v="0"/>
    <x v="0"/>
    <x v="0"/>
    <m/>
    <m/>
    <m/>
    <n v="0"/>
    <m/>
    <m/>
    <m/>
    <m/>
    <m/>
    <m/>
    <n v="73.748999999999995"/>
    <m/>
    <m/>
    <n v="0"/>
    <m/>
    <m/>
    <m/>
    <m/>
    <s v="526743,59"/>
    <s v="6237593,34"/>
    <n v="0"/>
    <n v="73.748999999999995"/>
    <n v="0"/>
  </r>
  <r>
    <n v="2039"/>
    <x v="968"/>
    <s v=""/>
    <x v="2161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1712"/>
    <n v="1.1000000000000001"/>
    <n v="1.05"/>
    <n v="0"/>
    <n v="0"/>
    <n v="1"/>
    <n v="0"/>
    <n v="0"/>
    <x v="0"/>
    <x v="0"/>
    <m/>
    <m/>
    <m/>
    <m/>
    <m/>
    <m/>
    <n v="1.3751099999999998"/>
    <m/>
    <m/>
    <m/>
    <m/>
    <m/>
    <m/>
    <m/>
    <m/>
    <m/>
    <m/>
    <m/>
    <s v="526743,59"/>
    <s v="6237593,34"/>
    <n v="1.3751099999999998"/>
    <n v="0"/>
    <n v="0"/>
  </r>
  <r>
    <n v="2039"/>
    <x v="968"/>
    <s v=""/>
    <x v="2162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1713"/>
    <n v="0"/>
    <n v="0"/>
    <n v="0"/>
    <n v="0"/>
    <n v="1"/>
    <n v="0"/>
    <n v="0"/>
    <x v="0"/>
    <x v="0"/>
    <m/>
    <m/>
    <m/>
    <n v="3.2283000000000002E-4"/>
    <m/>
    <m/>
    <m/>
    <m/>
    <m/>
    <m/>
    <m/>
    <m/>
    <m/>
    <m/>
    <m/>
    <m/>
    <m/>
    <m/>
    <s v="526743,59"/>
    <s v="6237593,34"/>
    <n v="3.2283000000000002E-4"/>
    <n v="0"/>
    <n v="0"/>
  </r>
  <r>
    <n v="2039"/>
    <x v="969"/>
    <s v=""/>
    <x v="2164"/>
    <n v="2017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1714"/>
    <n v="2.2599999999999999E-2"/>
    <n v="0.02"/>
    <n v="0"/>
    <n v="0"/>
    <n v="1"/>
    <n v="0"/>
    <n v="0"/>
    <x v="0"/>
    <x v="0"/>
    <m/>
    <m/>
    <m/>
    <m/>
    <m/>
    <m/>
    <n v="2.8313999999999999E-2"/>
    <m/>
    <m/>
    <m/>
    <m/>
    <m/>
    <m/>
    <m/>
    <m/>
    <m/>
    <m/>
    <m/>
    <s v="527907,14"/>
    <s v="6237400,75"/>
    <n v="2.8313999999999999E-2"/>
    <n v="0"/>
    <n v="0"/>
  </r>
  <r>
    <n v="2040"/>
    <x v="970"/>
    <s v=""/>
    <x v="2165"/>
    <n v="2017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637573,06"/>
    <s v="6078190,1"/>
    <n v="0"/>
    <n v="0"/>
    <n v="0"/>
  </r>
  <r>
    <n v="2040"/>
    <x v="971"/>
    <s v=""/>
    <x v="2166"/>
    <n v="2017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1715"/>
    <n v="46.357199999999999"/>
    <n v="46.241999999999997"/>
    <n v="0"/>
    <n v="0"/>
    <n v="1"/>
    <n v="0"/>
    <n v="0"/>
    <x v="0"/>
    <x v="0"/>
    <m/>
    <m/>
    <m/>
    <m/>
    <m/>
    <m/>
    <m/>
    <m/>
    <m/>
    <n v="42.658999999999999"/>
    <m/>
    <m/>
    <m/>
    <m/>
    <m/>
    <m/>
    <m/>
    <m/>
    <s v="645597,8"/>
    <s v="6076136,59"/>
    <n v="0"/>
    <n v="42.658999999999999"/>
    <n v="0"/>
  </r>
  <r>
    <n v="2040"/>
    <x v="971"/>
    <s v=""/>
    <x v="2167"/>
    <n v="2017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1716"/>
    <n v="7.5542400000000001"/>
    <n v="7.5542400000000001"/>
    <n v="0"/>
    <n v="0"/>
    <n v="1"/>
    <n v="0"/>
    <n v="0"/>
    <x v="0"/>
    <x v="0"/>
    <m/>
    <m/>
    <m/>
    <m/>
    <m/>
    <m/>
    <m/>
    <m/>
    <m/>
    <m/>
    <m/>
    <m/>
    <m/>
    <m/>
    <m/>
    <n v="7.5542400000000001"/>
    <m/>
    <m/>
    <s v="645597,8"/>
    <s v="6076136,59"/>
    <n v="0"/>
    <n v="7.5542400000000001"/>
    <n v="0"/>
  </r>
  <r>
    <n v="2040"/>
    <x v="972"/>
    <s v=""/>
    <x v="2168"/>
    <n v="2017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1717"/>
    <n v="165.16079999999999"/>
    <n v="165.024"/>
    <n v="0"/>
    <n v="0"/>
    <n v="1"/>
    <n v="0"/>
    <n v="0"/>
    <x v="0"/>
    <x v="0"/>
    <m/>
    <m/>
    <m/>
    <m/>
    <m/>
    <m/>
    <m/>
    <m/>
    <m/>
    <m/>
    <n v="159.82595999999998"/>
    <m/>
    <m/>
    <m/>
    <m/>
    <m/>
    <m/>
    <m/>
    <s v="636259"/>
    <s v="6077446"/>
    <n v="0"/>
    <n v="159.82595999999998"/>
    <n v="0"/>
  </r>
  <r>
    <n v="2040"/>
    <x v="973"/>
    <s v=""/>
    <x v="2169"/>
    <n v="2017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1718"/>
    <n v="364.61880000000002"/>
    <n v="364.464"/>
    <n v="0"/>
    <n v="0"/>
    <n v="1"/>
    <n v="0"/>
    <n v="0"/>
    <x v="0"/>
    <x v="0"/>
    <m/>
    <m/>
    <m/>
    <m/>
    <m/>
    <m/>
    <m/>
    <m/>
    <m/>
    <n v="390.06450000000001"/>
    <m/>
    <m/>
    <m/>
    <m/>
    <m/>
    <m/>
    <m/>
    <m/>
    <s v="639243,97"/>
    <s v="6077879,57"/>
    <n v="0"/>
    <n v="390.06450000000001"/>
    <n v="0"/>
  </r>
  <r>
    <n v="2041"/>
    <x v="974"/>
    <s v=""/>
    <x v="2170"/>
    <n v="2017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999"/>
    <n v="1.44E-2"/>
    <n v="1.0800000000000001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470244,54"/>
    <s v="6195634,88"/>
    <n v="1.4348000000000001E-2"/>
    <n v="0"/>
    <n v="0"/>
  </r>
  <r>
    <n v="2041"/>
    <x v="975"/>
    <s v=""/>
    <x v="2171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1719"/>
    <n v="10.6092"/>
    <n v="10.26"/>
    <n v="0"/>
    <n v="0"/>
    <n v="1"/>
    <n v="0"/>
    <n v="0"/>
    <x v="0"/>
    <x v="0"/>
    <m/>
    <m/>
    <m/>
    <m/>
    <m/>
    <m/>
    <m/>
    <m/>
    <m/>
    <m/>
    <m/>
    <m/>
    <n v="10.9725"/>
    <m/>
    <m/>
    <m/>
    <m/>
    <m/>
    <s v="470356,36"/>
    <s v="6196263,77"/>
    <n v="0"/>
    <n v="10.9725"/>
    <n v="0"/>
  </r>
  <r>
    <n v="2041"/>
    <x v="975"/>
    <s v=""/>
    <x v="2172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0356,36"/>
    <s v="6196263,77"/>
    <n v="0"/>
    <n v="0"/>
    <n v="0"/>
  </r>
  <r>
    <n v="2041"/>
    <x v="975"/>
    <s v=""/>
    <x v="2173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1720"/>
    <n v="174.13200000000001"/>
    <n v="173.09520000000001"/>
    <n v="0"/>
    <n v="0"/>
    <n v="1"/>
    <n v="0"/>
    <n v="0"/>
    <x v="0"/>
    <x v="0"/>
    <m/>
    <m/>
    <m/>
    <m/>
    <m/>
    <m/>
    <m/>
    <m/>
    <m/>
    <m/>
    <n v="161.10751999999999"/>
    <m/>
    <m/>
    <m/>
    <m/>
    <m/>
    <m/>
    <m/>
    <s v="470356,36"/>
    <s v="6196263,77"/>
    <n v="0"/>
    <n v="161.10751999999999"/>
    <n v="0"/>
  </r>
  <r>
    <n v="2041"/>
    <x v="975"/>
    <s v=""/>
    <x v="2174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1721"/>
    <n v="22.363199999999999"/>
    <n v="22.248000000000001"/>
    <n v="0"/>
    <n v="0"/>
    <n v="1"/>
    <n v="0"/>
    <n v="0"/>
    <x v="0"/>
    <x v="0"/>
    <m/>
    <m/>
    <m/>
    <m/>
    <m/>
    <m/>
    <m/>
    <m/>
    <m/>
    <m/>
    <m/>
    <m/>
    <m/>
    <m/>
    <m/>
    <n v="24.948"/>
    <m/>
    <m/>
    <s v="470356,36"/>
    <s v="6196263,77"/>
    <n v="0"/>
    <n v="24.948"/>
    <n v="0"/>
  </r>
  <r>
    <n v="2042"/>
    <x v="976"/>
    <s v=""/>
    <x v="2175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7"/>
    <n v="29977089"/>
    <x v="505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3"/>
    <x v="977"/>
    <s v=""/>
    <x v="2180"/>
    <n v="2017"/>
    <n v="61877215"/>
    <x v="506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1722"/>
    <n v="20.299859999999999"/>
    <n v="20.299859999999999"/>
    <n v="0"/>
    <n v="0"/>
    <n v="1"/>
    <n v="0"/>
    <n v="0"/>
    <x v="0"/>
    <x v="0"/>
    <m/>
    <m/>
    <m/>
    <m/>
    <m/>
    <m/>
    <m/>
    <m/>
    <m/>
    <m/>
    <n v="13.27896"/>
    <m/>
    <n v="9.5687999999999995"/>
    <m/>
    <m/>
    <m/>
    <m/>
    <m/>
    <s v="557847,08"/>
    <s v="6123774,43"/>
    <n v="0"/>
    <n v="22.847760000000001"/>
    <n v="0"/>
  </r>
  <r>
    <n v="2043"/>
    <x v="977"/>
    <s v=""/>
    <x v="2181"/>
    <n v="2017"/>
    <n v="61877215"/>
    <x v="506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1723"/>
    <n v="315.28152"/>
    <n v="307.87578000000002"/>
    <n v="99.245304000000004"/>
    <n v="98.985455999999999"/>
    <n v="0.3695249559247975"/>
    <n v="0.6304750440752025"/>
    <n v="0"/>
    <x v="0"/>
    <x v="0"/>
    <m/>
    <m/>
    <m/>
    <n v="0.26841599999999999"/>
    <m/>
    <m/>
    <m/>
    <m/>
    <m/>
    <m/>
    <n v="426.33540999999997"/>
    <m/>
    <m/>
    <m/>
    <m/>
    <m/>
    <m/>
    <m/>
    <s v="557847,08"/>
    <s v="6123774,43"/>
    <n v="0.26841599999999999"/>
    <n v="426.33540999999997"/>
    <n v="0"/>
  </r>
  <r>
    <n v="2043"/>
    <x v="978"/>
    <s v=""/>
    <x v="2182"/>
    <n v="2017"/>
    <n v="61877215"/>
    <x v="506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1724"/>
    <n v="7.2000000000000005E-4"/>
    <n v="7.2000000000000005E-4"/>
    <n v="0"/>
    <n v="0"/>
    <n v="1"/>
    <n v="0"/>
    <n v="0"/>
    <x v="0"/>
    <x v="0"/>
    <m/>
    <m/>
    <m/>
    <n v="4.1399999999999996E-3"/>
    <m/>
    <m/>
    <m/>
    <m/>
    <m/>
    <m/>
    <m/>
    <m/>
    <m/>
    <m/>
    <m/>
    <m/>
    <m/>
    <m/>
    <s v="557353,43"/>
    <s v="6125179,93"/>
    <n v="4.1399999999999996E-3"/>
    <n v="0"/>
    <n v="0"/>
  </r>
  <r>
    <n v="2047"/>
    <x v="979"/>
    <s v=""/>
    <x v="2183"/>
    <n v="2017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1725"/>
    <n v="2.3E-2"/>
    <n v="2.3E-2"/>
    <n v="0"/>
    <n v="0"/>
    <n v="1"/>
    <n v="0"/>
    <n v="0"/>
    <x v="0"/>
    <x v="0"/>
    <m/>
    <m/>
    <m/>
    <n v="2.7548159999999999E-2"/>
    <m/>
    <m/>
    <m/>
    <m/>
    <m/>
    <m/>
    <m/>
    <m/>
    <m/>
    <m/>
    <m/>
    <m/>
    <m/>
    <m/>
    <s v="471096,11"/>
    <s v="6154768,5"/>
    <n v="2.7548159999999999E-2"/>
    <n v="0"/>
    <n v="0"/>
  </r>
  <r>
    <n v="2047"/>
    <x v="980"/>
    <s v=""/>
    <x v="2184"/>
    <n v="2017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1726"/>
    <n v="0.111"/>
    <n v="0.111"/>
    <n v="0"/>
    <n v="0"/>
    <n v="1"/>
    <n v="0"/>
    <n v="0"/>
    <x v="0"/>
    <x v="0"/>
    <m/>
    <m/>
    <m/>
    <n v="0"/>
    <m/>
    <m/>
    <m/>
    <m/>
    <m/>
    <m/>
    <m/>
    <m/>
    <m/>
    <n v="0.1304429"/>
    <m/>
    <m/>
    <m/>
    <m/>
    <s v="468199,4"/>
    <s v="6149170,06"/>
    <n v="0"/>
    <n v="0.1304429"/>
    <n v="0"/>
  </r>
  <r>
    <n v="2047"/>
    <x v="980"/>
    <s v=""/>
    <x v="2185"/>
    <n v="2017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1726"/>
    <n v="0.111"/>
    <n v="0.111"/>
    <n v="0"/>
    <n v="0"/>
    <n v="1"/>
    <n v="0"/>
    <n v="0"/>
    <x v="0"/>
    <x v="0"/>
    <m/>
    <m/>
    <m/>
    <n v="0"/>
    <m/>
    <m/>
    <m/>
    <m/>
    <m/>
    <m/>
    <m/>
    <m/>
    <m/>
    <n v="0.1304429"/>
    <m/>
    <m/>
    <m/>
    <m/>
    <s v="468199,4"/>
    <s v="6149170,06"/>
    <n v="0"/>
    <n v="0.1304429"/>
    <n v="0"/>
  </r>
  <r>
    <n v="2047"/>
    <x v="981"/>
    <s v=""/>
    <x v="2186"/>
    <n v="2017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1727"/>
    <n v="0.20499999999999999"/>
    <n v="0.20499999999999999"/>
    <n v="0"/>
    <n v="0"/>
    <n v="1"/>
    <n v="0"/>
    <n v="0"/>
    <x v="0"/>
    <x v="0"/>
    <m/>
    <m/>
    <m/>
    <n v="0.2417638"/>
    <m/>
    <m/>
    <m/>
    <m/>
    <m/>
    <m/>
    <m/>
    <m/>
    <m/>
    <n v="0"/>
    <m/>
    <m/>
    <m/>
    <m/>
    <s v="465495,89"/>
    <s v="6153686,44"/>
    <n v="0.2417638"/>
    <n v="0"/>
    <n v="0"/>
  </r>
  <r>
    <n v="2047"/>
    <x v="982"/>
    <s v=""/>
    <x v="2187"/>
    <n v="2017"/>
    <n v="32662498"/>
    <x v="507"/>
    <x v="980"/>
    <x v="958"/>
    <n v="6710"/>
    <s v="Esbjerg V"/>
    <n v="561"/>
    <n v="126"/>
    <x v="284"/>
    <n v="1"/>
    <s v="FJ"/>
    <s v="Fjernvarmeværk"/>
    <n v="353000"/>
    <n v="350030"/>
    <x v="13"/>
    <x v="0"/>
    <s v="fvv"/>
    <d v="1972-01-01T00:00:00"/>
    <m/>
    <n v="7.8"/>
    <n v="0"/>
    <n v="6.6"/>
    <x v="1728"/>
    <n v="0.34399999999999997"/>
    <n v="0.34399999999999997"/>
    <n v="0"/>
    <n v="0"/>
    <n v="1"/>
    <n v="0"/>
    <n v="0"/>
    <x v="0"/>
    <x v="0"/>
    <m/>
    <m/>
    <m/>
    <n v="0.40425490000000003"/>
    <m/>
    <m/>
    <m/>
    <m/>
    <m/>
    <m/>
    <m/>
    <m/>
    <m/>
    <n v="0"/>
    <m/>
    <m/>
    <m/>
    <m/>
    <s v="459526,42"/>
    <s v="6153445,62"/>
    <n v="0.40425490000000003"/>
    <n v="0"/>
    <n v="0"/>
  </r>
  <r>
    <n v="2047"/>
    <x v="982"/>
    <s v=""/>
    <x v="2188"/>
    <n v="2017"/>
    <n v="32662498"/>
    <x v="507"/>
    <x v="980"/>
    <x v="958"/>
    <n v="6710"/>
    <s v="Esbjerg V"/>
    <n v="561"/>
    <n v="126"/>
    <x v="284"/>
    <n v="1"/>
    <s v="FJ"/>
    <s v="Fjernvarmeværk"/>
    <n v="353000"/>
    <n v="350030"/>
    <x v="16"/>
    <x v="0"/>
    <s v="fvv"/>
    <d v="1973-01-01T00:00:00"/>
    <m/>
    <n v="11.6"/>
    <n v="0"/>
    <n v="10.1"/>
    <x v="1728"/>
    <n v="0.34399999999999997"/>
    <n v="0.34399999999999997"/>
    <n v="0"/>
    <n v="0"/>
    <n v="1"/>
    <n v="0"/>
    <n v="0"/>
    <x v="0"/>
    <x v="0"/>
    <m/>
    <m/>
    <m/>
    <n v="0.40425490000000003"/>
    <m/>
    <m/>
    <m/>
    <m/>
    <m/>
    <m/>
    <m/>
    <m/>
    <m/>
    <n v="0"/>
    <m/>
    <m/>
    <m/>
    <m/>
    <s v="459526,42"/>
    <s v="6153445,62"/>
    <n v="0.40425490000000003"/>
    <n v="0"/>
    <n v="0"/>
  </r>
  <r>
    <n v="2047"/>
    <x v="983"/>
    <s v=""/>
    <x v="2189"/>
    <n v="2017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1729"/>
    <n v="1.4670000000000001"/>
    <n v="1.4670000000000001"/>
    <n v="0"/>
    <n v="0"/>
    <n v="1"/>
    <n v="0"/>
    <n v="0"/>
    <x v="0"/>
    <x v="0"/>
    <m/>
    <m/>
    <m/>
    <n v="0"/>
    <m/>
    <m/>
    <m/>
    <m/>
    <m/>
    <m/>
    <m/>
    <m/>
    <m/>
    <n v="1.7253929000000001"/>
    <m/>
    <m/>
    <m/>
    <m/>
    <s v="465663,04"/>
    <s v="6150735,02"/>
    <n v="0"/>
    <n v="1.7253929000000001"/>
    <n v="0"/>
  </r>
  <r>
    <n v="2047"/>
    <x v="983"/>
    <s v=""/>
    <x v="2190"/>
    <n v="2017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1729"/>
    <n v="1.4670000000000001"/>
    <n v="1.4670000000000001"/>
    <n v="0"/>
    <n v="0"/>
    <n v="1"/>
    <n v="0"/>
    <n v="0"/>
    <x v="0"/>
    <x v="0"/>
    <m/>
    <m/>
    <m/>
    <n v="0"/>
    <m/>
    <m/>
    <m/>
    <m/>
    <m/>
    <m/>
    <m/>
    <m/>
    <m/>
    <n v="1.7253929000000001"/>
    <m/>
    <m/>
    <m/>
    <m/>
    <s v="465663,04"/>
    <s v="6150735,02"/>
    <n v="0"/>
    <n v="1.7253929000000001"/>
    <n v="0"/>
  </r>
  <r>
    <n v="2047"/>
    <x v="984"/>
    <s v=""/>
    <x v="2191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2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3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4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5"/>
    <s v=""/>
    <x v="2195"/>
    <n v="2017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1731"/>
    <n v="6.7000000000000002E-3"/>
    <n v="6.7000000000000002E-3"/>
    <n v="0"/>
    <n v="0"/>
    <n v="1"/>
    <n v="0"/>
    <n v="0"/>
    <x v="0"/>
    <x v="0"/>
    <m/>
    <m/>
    <m/>
    <n v="7.9272700000000001E-3"/>
    <m/>
    <m/>
    <m/>
    <m/>
    <m/>
    <m/>
    <m/>
    <m/>
    <m/>
    <m/>
    <m/>
    <m/>
    <m/>
    <m/>
    <s v="473240,56"/>
    <s v="6146509,5"/>
    <n v="7.9272700000000001E-3"/>
    <n v="0"/>
    <n v="0"/>
  </r>
  <r>
    <n v="2047"/>
    <x v="986"/>
    <s v=""/>
    <x v="2196"/>
    <n v="2017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1732"/>
    <n v="7.1099999999999997E-2"/>
    <n v="7.1099999999999997E-2"/>
    <n v="0"/>
    <n v="0"/>
    <n v="1"/>
    <n v="0"/>
    <n v="0"/>
    <x v="0"/>
    <x v="0"/>
    <m/>
    <m/>
    <m/>
    <n v="8.3648840000000002E-2"/>
    <m/>
    <m/>
    <m/>
    <m/>
    <m/>
    <m/>
    <m/>
    <m/>
    <m/>
    <m/>
    <m/>
    <m/>
    <m/>
    <m/>
    <s v="470584,7"/>
    <s v="6150353,75"/>
    <n v="8.3648840000000002E-2"/>
    <n v="0"/>
    <n v="0"/>
  </r>
  <r>
    <n v="2047"/>
    <x v="987"/>
    <s v=""/>
    <x v="2197"/>
    <n v="2017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1733"/>
    <n v="0.17199999999999999"/>
    <n v="0.17199999999999999"/>
    <n v="0"/>
    <n v="0"/>
    <n v="1"/>
    <n v="0"/>
    <n v="0"/>
    <x v="0"/>
    <x v="0"/>
    <m/>
    <m/>
    <m/>
    <n v="0.19333930000000002"/>
    <m/>
    <m/>
    <m/>
    <m/>
    <m/>
    <m/>
    <m/>
    <m/>
    <m/>
    <m/>
    <m/>
    <m/>
    <m/>
    <m/>
    <s v="468458,33"/>
    <s v="6162383,45"/>
    <n v="0.19333930000000002"/>
    <n v="0"/>
    <n v="0"/>
  </r>
  <r>
    <n v="2047"/>
    <x v="987"/>
    <s v=""/>
    <x v="2198"/>
    <n v="2017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1733"/>
    <n v="0.17199999999999999"/>
    <n v="0.17199999999999999"/>
    <n v="0"/>
    <n v="0"/>
    <n v="1"/>
    <n v="0"/>
    <n v="0"/>
    <x v="0"/>
    <x v="0"/>
    <m/>
    <m/>
    <m/>
    <n v="0.19333930000000002"/>
    <m/>
    <m/>
    <m/>
    <m/>
    <m/>
    <m/>
    <m/>
    <m/>
    <m/>
    <m/>
    <m/>
    <m/>
    <m/>
    <m/>
    <s v="468458,33"/>
    <s v="6162383,45"/>
    <n v="0.19333930000000002"/>
    <n v="0"/>
    <n v="0"/>
  </r>
  <r>
    <n v="2047"/>
    <x v="988"/>
    <s v=""/>
    <x v="2199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1734"/>
    <n v="2.0720000000000001"/>
    <n v="2.0720000000000001"/>
    <n v="0"/>
    <n v="0"/>
    <n v="1"/>
    <n v="0"/>
    <n v="0"/>
    <x v="0"/>
    <x v="0"/>
    <m/>
    <m/>
    <m/>
    <n v="2.3283217"/>
    <m/>
    <m/>
    <m/>
    <m/>
    <m/>
    <m/>
    <m/>
    <m/>
    <m/>
    <m/>
    <m/>
    <m/>
    <m/>
    <m/>
    <s v="466956,62"/>
    <s v="6165331,85"/>
    <n v="2.3283217"/>
    <n v="0"/>
    <n v="0"/>
  </r>
  <r>
    <n v="2047"/>
    <x v="989"/>
    <s v=""/>
    <x v="2202"/>
    <n v="2017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6487"/>
    <s v="6151970"/>
    <n v="0"/>
    <n v="0"/>
    <n v="0"/>
  </r>
  <r>
    <n v="2047"/>
    <x v="990"/>
    <s v=""/>
    <x v="2203"/>
    <n v="2017"/>
    <n v="32662498"/>
    <x v="507"/>
    <x v="988"/>
    <x v="966"/>
    <n v="6700"/>
    <s v="Esbjerg"/>
    <n v="561"/>
    <n v="126"/>
    <x v="284"/>
    <m/>
    <s v="FJ"/>
    <s v="Fjernvarmeværk"/>
    <n v="353000"/>
    <n v="350030"/>
    <x v="306"/>
    <x v="0"/>
    <s v="fvv"/>
    <d v="2011-03-01T00:00:00"/>
    <m/>
    <n v="55"/>
    <n v="0"/>
    <n v="51.7"/>
    <x v="1735"/>
    <n v="11.041"/>
    <n v="11.041"/>
    <n v="0"/>
    <n v="0"/>
    <n v="1"/>
    <n v="0"/>
    <n v="0"/>
    <x v="0"/>
    <x v="0"/>
    <m/>
    <m/>
    <m/>
    <n v="0.12333899499999999"/>
    <m/>
    <m/>
    <m/>
    <m/>
    <m/>
    <m/>
    <m/>
    <m/>
    <m/>
    <n v="11.6223492"/>
    <m/>
    <m/>
    <m/>
    <m/>
    <s v="465632,09"/>
    <s v="6146258,49"/>
    <n v="0.12333899499999999"/>
    <n v="11.6223492"/>
    <n v="0"/>
  </r>
  <r>
    <n v="2047"/>
    <x v="990"/>
    <s v=""/>
    <x v="2204"/>
    <n v="2017"/>
    <n v="32662498"/>
    <x v="507"/>
    <x v="988"/>
    <x v="966"/>
    <n v="6700"/>
    <s v="Esbjerg"/>
    <n v="561"/>
    <n v="126"/>
    <x v="284"/>
    <m/>
    <s v="FJ"/>
    <s v="Fjernvarmeværk"/>
    <n v="353000"/>
    <n v="350030"/>
    <x v="307"/>
    <x v="0"/>
    <s v="fvv"/>
    <d v="2011-03-01T00:00:00"/>
    <m/>
    <n v="53.1"/>
    <n v="0"/>
    <n v="49.9"/>
    <x v="1735"/>
    <n v="11.041"/>
    <n v="11.041"/>
    <n v="0"/>
    <n v="0"/>
    <n v="1"/>
    <n v="0"/>
    <n v="0"/>
    <x v="0"/>
    <x v="0"/>
    <m/>
    <m/>
    <m/>
    <n v="0.12333899499999999"/>
    <m/>
    <m/>
    <m/>
    <m/>
    <m/>
    <m/>
    <m/>
    <m/>
    <m/>
    <n v="11.6223492"/>
    <m/>
    <m/>
    <m/>
    <m/>
    <s v="465632,09"/>
    <s v="6146258,49"/>
    <n v="0.12333899499999999"/>
    <n v="11.6223492"/>
    <n v="0"/>
  </r>
  <r>
    <n v="2047"/>
    <x v="991"/>
    <s v=""/>
    <x v="2205"/>
    <n v="2017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1736"/>
    <n v="2.2200000000000002"/>
    <n v="2.2200000000000002"/>
    <n v="0"/>
    <n v="0"/>
    <n v="1"/>
    <n v="0"/>
    <n v="0"/>
    <x v="0"/>
    <x v="0"/>
    <m/>
    <m/>
    <m/>
    <m/>
    <m/>
    <m/>
    <m/>
    <m/>
    <m/>
    <m/>
    <m/>
    <m/>
    <m/>
    <m/>
    <n v="2.2200000000000002"/>
    <m/>
    <m/>
    <m/>
    <s v="468548,59"/>
    <s v="6147826,39"/>
    <n v="0"/>
    <n v="2.2200000000000002"/>
    <n v="0"/>
  </r>
  <r>
    <n v="2047"/>
    <x v="992"/>
    <s v=""/>
    <x v="2206"/>
    <n v="2017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1737"/>
    <n v="1.121"/>
    <n v="1.121"/>
    <n v="0"/>
    <n v="0"/>
    <n v="1"/>
    <n v="0"/>
    <n v="0"/>
    <x v="0"/>
    <x v="0"/>
    <m/>
    <m/>
    <m/>
    <m/>
    <m/>
    <m/>
    <m/>
    <m/>
    <m/>
    <m/>
    <m/>
    <m/>
    <m/>
    <m/>
    <n v="1.121"/>
    <m/>
    <m/>
    <m/>
    <s v="463831,04"/>
    <s v="6147435,29"/>
    <n v="0"/>
    <n v="1.121"/>
    <n v="0"/>
  </r>
  <r>
    <n v="2047"/>
    <x v="993"/>
    <s v=""/>
    <x v="2207"/>
    <n v="2017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7007,94"/>
    <s v="6151251,39"/>
    <n v="0"/>
    <n v="0"/>
    <n v="0"/>
  </r>
  <r>
    <n v="2047"/>
    <x v="994"/>
    <s v=""/>
    <x v="2208"/>
    <n v="2017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8"/>
    <x v="995"/>
    <s v=""/>
    <x v="2209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1738"/>
    <n v="3.84768"/>
    <n v="1.7481599999999999"/>
    <n v="3.4542000000000002"/>
    <n v="3.4542000000000002"/>
    <n v="8.5550644184370805E-2"/>
    <n v="0.81170401873094"/>
    <n v="0.10274533708468919"/>
    <x v="0"/>
    <x v="0"/>
    <m/>
    <m/>
    <m/>
    <m/>
    <m/>
    <m/>
    <m/>
    <m/>
    <n v="10.217105999999999"/>
    <m/>
    <m/>
    <m/>
    <m/>
    <m/>
    <m/>
    <m/>
    <m/>
    <m/>
    <s v="575191,25"/>
    <s v="6222364"/>
    <n v="0"/>
    <n v="10.217105999999999"/>
    <n v="0"/>
  </r>
  <r>
    <n v="2048"/>
    <x v="995"/>
    <s v=""/>
    <x v="2210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1739"/>
    <n v="4.0125599999999997"/>
    <n v="1.8262799999999999"/>
    <n v="3.60216"/>
    <n v="3.60216"/>
    <n v="8.5543260219892087E-2"/>
    <n v="0.81205101943407898"/>
    <n v="0.10240572034602893"/>
    <x v="0"/>
    <x v="0"/>
    <m/>
    <m/>
    <m/>
    <m/>
    <m/>
    <m/>
    <m/>
    <m/>
    <n v="10.674599000000001"/>
    <m/>
    <m/>
    <m/>
    <m/>
    <m/>
    <m/>
    <m/>
    <m/>
    <m/>
    <s v="575191,25"/>
    <s v="6222364"/>
    <n v="0"/>
    <n v="10.674599000000001"/>
    <n v="0"/>
  </r>
  <r>
    <n v="2048"/>
    <x v="995"/>
    <s v=""/>
    <x v="2211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1740"/>
    <n v="11.22372"/>
    <n v="5.1127200000000004"/>
    <n v="10.07568"/>
    <n v="10.07568"/>
    <n v="8.5528767193135402E-2"/>
    <n v="0.81224261549215726"/>
    <n v="0.10222861731470734"/>
    <x v="0"/>
    <x v="0"/>
    <m/>
    <m/>
    <m/>
    <m/>
    <m/>
    <m/>
    <m/>
    <m/>
    <n v="29.888891000000001"/>
    <m/>
    <m/>
    <m/>
    <m/>
    <m/>
    <m/>
    <m/>
    <m/>
    <m/>
    <s v="575191,25"/>
    <s v="6222364"/>
    <n v="0"/>
    <n v="29.888891000000001"/>
    <n v="0"/>
  </r>
  <r>
    <n v="2048"/>
    <x v="996"/>
    <s v=""/>
    <x v="2212"/>
    <n v="2017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1741"/>
    <n v="6.7679999999999998"/>
    <n v="0"/>
    <n v="6.4512"/>
    <n v="6.4512"/>
    <n v="0"/>
    <n v="0.83555369856934636"/>
    <n v="0.16444630143065364"/>
    <x v="0"/>
    <x v="0"/>
    <m/>
    <m/>
    <m/>
    <m/>
    <m/>
    <m/>
    <m/>
    <m/>
    <n v="20.578146"/>
    <m/>
    <m/>
    <m/>
    <m/>
    <m/>
    <m/>
    <m/>
    <m/>
    <m/>
    <s v="570920,12"/>
    <s v="6220753,5"/>
    <n v="0"/>
    <n v="20.578146"/>
    <n v="0"/>
  </r>
  <r>
    <n v="2048"/>
    <x v="997"/>
    <s v=""/>
    <x v="2213"/>
    <n v="2017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1742"/>
    <n v="4.8672000000000004"/>
    <n v="1.0980000000000001"/>
    <n v="0"/>
    <n v="0"/>
    <n v="0.22559171597633135"/>
    <n v="0"/>
    <n v="0.77440828402366868"/>
    <x v="0"/>
    <x v="0"/>
    <m/>
    <m/>
    <m/>
    <m/>
    <m/>
    <m/>
    <m/>
    <m/>
    <n v="5.9138519999999994"/>
    <m/>
    <m/>
    <m/>
    <m/>
    <m/>
    <m/>
    <m/>
    <m/>
    <m/>
    <s v="573036"/>
    <s v="6223521,5"/>
    <n v="0"/>
    <n v="5.9138519999999994"/>
    <n v="0"/>
  </r>
  <r>
    <n v="2048"/>
    <x v="998"/>
    <s v=""/>
    <x v="2214"/>
    <n v="2017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1743"/>
    <n v="7.3692000000000002"/>
    <n v="2.9735999999999998"/>
    <n v="5.8175999999999997"/>
    <n v="5.8175999999999997"/>
    <n v="8.6932549217487193E-2"/>
    <n v="0.78456304086174788"/>
    <n v="0.12850440992076492"/>
    <x v="0"/>
    <x v="0"/>
    <m/>
    <m/>
    <m/>
    <m/>
    <m/>
    <m/>
    <m/>
    <m/>
    <n v="17.102914999999999"/>
    <m/>
    <m/>
    <m/>
    <m/>
    <m/>
    <m/>
    <m/>
    <m/>
    <m/>
    <s v="577064,94"/>
    <s v="6230505"/>
    <n v="0"/>
    <n v="17.102914999999999"/>
    <n v="0"/>
  </r>
  <r>
    <n v="2049"/>
    <x v="999"/>
    <s v=""/>
    <x v="2215"/>
    <n v="2017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1744"/>
    <n v="2.2824"/>
    <n v="2.2824"/>
    <n v="0"/>
    <n v="0"/>
    <n v="1"/>
    <n v="0"/>
    <n v="0"/>
    <x v="0"/>
    <x v="0"/>
    <m/>
    <m/>
    <m/>
    <m/>
    <m/>
    <m/>
    <n v="2.2824"/>
    <m/>
    <m/>
    <m/>
    <m/>
    <m/>
    <m/>
    <m/>
    <m/>
    <m/>
    <m/>
    <m/>
    <s v="686085,14"/>
    <s v="6100008,55"/>
    <n v="2.2824"/>
    <n v="0"/>
    <n v="0"/>
  </r>
  <r>
    <n v="2049"/>
    <x v="999"/>
    <s v=""/>
    <x v="2216"/>
    <n v="2017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7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1745"/>
    <n v="3.024"/>
    <n v="3.024"/>
    <n v="0"/>
    <n v="0"/>
    <n v="1"/>
    <n v="0"/>
    <n v="0"/>
    <x v="0"/>
    <x v="0"/>
    <m/>
    <m/>
    <m/>
    <m/>
    <m/>
    <m/>
    <n v="4.514202"/>
    <m/>
    <m/>
    <m/>
    <m/>
    <m/>
    <m/>
    <m/>
    <m/>
    <m/>
    <m/>
    <m/>
    <s v="684857,59"/>
    <s v="6098723,94"/>
    <n v="4.514202"/>
    <n v="0"/>
    <n v="0"/>
  </r>
  <r>
    <n v="2049"/>
    <x v="1000"/>
    <s v=""/>
    <x v="2218"/>
    <n v="2017"/>
    <n v="30692446"/>
    <x v="509"/>
    <x v="998"/>
    <x v="976"/>
    <n v="4760"/>
    <s v="Vordingborg"/>
    <n v="390"/>
    <n v="65"/>
    <x v="318"/>
    <m/>
    <s v="FJ"/>
    <s v="Fjernvarmeværk"/>
    <n v="353000"/>
    <n v="350030"/>
    <x v="69"/>
    <x v="0"/>
    <s v="fvv"/>
    <d v="1967-01-01T00:00:00"/>
    <d v="2017-12-31T00:00:00"/>
    <n v="7.8"/>
    <n v="0"/>
    <n v="7.8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4857,59"/>
    <s v="6098723,94"/>
    <n v="0"/>
    <n v="0"/>
    <n v="0"/>
  </r>
  <r>
    <n v="2051"/>
    <x v="1001"/>
    <s v=""/>
    <x v="2219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1746"/>
    <n v="0.21240000000000001"/>
    <n v="0.21240000000000001"/>
    <n v="0"/>
    <n v="0"/>
    <n v="1"/>
    <n v="0"/>
    <n v="0"/>
    <x v="0"/>
    <x v="0"/>
    <m/>
    <m/>
    <m/>
    <n v="0"/>
    <m/>
    <n v="5.5199999999999997E-3"/>
    <m/>
    <m/>
    <m/>
    <m/>
    <m/>
    <m/>
    <m/>
    <n v="0.28640499999999997"/>
    <m/>
    <m/>
    <m/>
    <m/>
    <s v="684609,42"/>
    <s v="6074294,77"/>
    <n v="5.5199999999999997E-3"/>
    <n v="0.28640499999999997"/>
    <n v="0"/>
  </r>
  <r>
    <n v="2051"/>
    <x v="1001"/>
    <s v=""/>
    <x v="2220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1747"/>
    <n v="0.63"/>
    <n v="0.63"/>
    <n v="0"/>
    <n v="0"/>
    <n v="1"/>
    <n v="0"/>
    <n v="0"/>
    <x v="0"/>
    <x v="0"/>
    <m/>
    <m/>
    <m/>
    <n v="0"/>
    <m/>
    <n v="1.702E-2"/>
    <m/>
    <m/>
    <m/>
    <m/>
    <m/>
    <m/>
    <m/>
    <n v="0.85098299999999993"/>
    <m/>
    <m/>
    <m/>
    <m/>
    <s v="684609,42"/>
    <s v="6074294,77"/>
    <n v="1.702E-2"/>
    <n v="0.85098299999999993"/>
    <n v="0"/>
  </r>
  <r>
    <n v="2051"/>
    <x v="1001"/>
    <s v=""/>
    <x v="2221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1748"/>
    <n v="0.37440000000000001"/>
    <n v="0.37440000000000001"/>
    <n v="0"/>
    <n v="0"/>
    <n v="1"/>
    <n v="0"/>
    <n v="0"/>
    <x v="0"/>
    <x v="0"/>
    <m/>
    <m/>
    <m/>
    <n v="0"/>
    <m/>
    <n v="1.0119999999999999E-2"/>
    <m/>
    <m/>
    <m/>
    <m/>
    <m/>
    <m/>
    <m/>
    <n v="0.50733130000000004"/>
    <m/>
    <m/>
    <m/>
    <m/>
    <s v="684609,42"/>
    <s v="6074294,77"/>
    <n v="1.0119999999999999E-2"/>
    <n v="0.50733130000000004"/>
    <n v="0"/>
  </r>
  <r>
    <n v="2051"/>
    <x v="1001"/>
    <s v=""/>
    <x v="2222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4609,42"/>
    <s v="6074294,77"/>
    <n v="0"/>
    <n v="0"/>
    <n v="0"/>
  </r>
  <r>
    <n v="2051"/>
    <x v="1001"/>
    <s v=""/>
    <x v="2223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1749"/>
    <n v="0.4284"/>
    <n v="0.4284"/>
    <n v="0"/>
    <n v="0"/>
    <n v="1"/>
    <n v="0"/>
    <n v="0"/>
    <x v="0"/>
    <x v="0"/>
    <m/>
    <m/>
    <n v="0"/>
    <n v="0"/>
    <m/>
    <n v="1.15E-2"/>
    <m/>
    <m/>
    <m/>
    <m/>
    <m/>
    <m/>
    <m/>
    <n v="0.58097339999999997"/>
    <m/>
    <m/>
    <m/>
    <m/>
    <s v="684609,42"/>
    <s v="6074294,77"/>
    <n v="1.15E-2"/>
    <n v="0.58097339999999997"/>
    <n v="0"/>
  </r>
  <r>
    <n v="2051"/>
    <x v="1002"/>
    <s v=""/>
    <x v="2224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d v="2018-08-20T00:00:00"/>
    <n v="2.7"/>
    <n v="0"/>
    <n v="2.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5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1750"/>
    <n v="6.3432000000000004"/>
    <n v="6.3432000000000004"/>
    <n v="0"/>
    <n v="0"/>
    <n v="1"/>
    <n v="0"/>
    <n v="0"/>
    <x v="0"/>
    <x v="0"/>
    <m/>
    <m/>
    <m/>
    <m/>
    <m/>
    <n v="1.0119999999999999E-2"/>
    <m/>
    <m/>
    <m/>
    <m/>
    <m/>
    <m/>
    <m/>
    <n v="6.9224946000000003"/>
    <m/>
    <m/>
    <m/>
    <m/>
    <s v="685820,21"/>
    <s v="6072014,91"/>
    <n v="1.0119999999999999E-2"/>
    <n v="6.9224946000000003"/>
    <n v="0"/>
  </r>
  <r>
    <n v="2051"/>
    <x v="1002"/>
    <s v=""/>
    <x v="2226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1751"/>
    <n v="2.4336000000000002"/>
    <n v="2.4336000000000002"/>
    <n v="0"/>
    <n v="0"/>
    <n v="1"/>
    <n v="0"/>
    <n v="0"/>
    <x v="0"/>
    <x v="0"/>
    <m/>
    <m/>
    <m/>
    <m/>
    <m/>
    <n v="4.1399999999999996E-3"/>
    <m/>
    <m/>
    <m/>
    <m/>
    <m/>
    <m/>
    <m/>
    <n v="2.6539967999999998"/>
    <m/>
    <m/>
    <m/>
    <m/>
    <s v="685820,21"/>
    <s v="6072014,91"/>
    <n v="4.1399999999999996E-3"/>
    <n v="2.6539967999999998"/>
    <n v="0"/>
  </r>
  <r>
    <n v="2051"/>
    <x v="1002"/>
    <s v=""/>
    <x v="2227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1752"/>
    <n v="0.36359999999999998"/>
    <n v="0.36359999999999998"/>
    <n v="0"/>
    <n v="0"/>
    <n v="1"/>
    <n v="0"/>
    <n v="0"/>
    <x v="0"/>
    <x v="0"/>
    <m/>
    <m/>
    <m/>
    <n v="0"/>
    <m/>
    <n v="4.6000000000000001E-4"/>
    <m/>
    <m/>
    <m/>
    <m/>
    <m/>
    <m/>
    <m/>
    <n v="0.39808579999999999"/>
    <m/>
    <m/>
    <m/>
    <m/>
    <s v="685820,21"/>
    <s v="6072014,91"/>
    <n v="4.6000000000000001E-4"/>
    <n v="0.39808579999999999"/>
    <n v="0"/>
  </r>
  <r>
    <n v="2051"/>
    <x v="1002"/>
    <s v=""/>
    <x v="2228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21"/>
    <n v="0"/>
    <n v="0"/>
    <n v="0"/>
    <n v="0"/>
    <n v="1"/>
    <n v="0"/>
    <n v="0"/>
    <x v="0"/>
    <x v="0"/>
    <m/>
    <m/>
    <m/>
    <m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9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1753"/>
    <n v="3.8519999999999999"/>
    <n v="3.8519999999999999"/>
    <n v="0"/>
    <n v="0"/>
    <n v="1"/>
    <n v="0"/>
    <n v="0"/>
    <x v="0"/>
    <x v="0"/>
    <m/>
    <m/>
    <n v="0"/>
    <m/>
    <m/>
    <n v="6.4400000000000004E-3"/>
    <m/>
    <m/>
    <m/>
    <m/>
    <m/>
    <m/>
    <m/>
    <n v="4.2021616000000002"/>
    <m/>
    <m/>
    <m/>
    <m/>
    <s v="685820,21"/>
    <s v="6072014,91"/>
    <n v="6.4400000000000004E-3"/>
    <n v="4.2021616000000002"/>
    <n v="0"/>
  </r>
  <r>
    <n v="2051"/>
    <x v="1003"/>
    <s v=""/>
    <x v="2230"/>
    <n v="2017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1754"/>
    <n v="2.9843999999999999"/>
    <n v="0"/>
    <n v="1.4328000000000001"/>
    <n v="6.4799999999999996E-2"/>
    <n v="0"/>
    <n v="0.70201329737203766"/>
    <n v="0.29798670262796234"/>
    <x v="0"/>
    <x v="0"/>
    <m/>
    <m/>
    <m/>
    <m/>
    <m/>
    <m/>
    <m/>
    <m/>
    <n v="5.007606"/>
    <m/>
    <m/>
    <m/>
    <m/>
    <m/>
    <m/>
    <m/>
    <m/>
    <m/>
    <s v="685279"/>
    <s v="6073408"/>
    <n v="0"/>
    <n v="5.007606"/>
    <n v="0"/>
  </r>
  <r>
    <n v="2057"/>
    <x v="1004"/>
    <s v=""/>
    <x v="2231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1755"/>
    <n v="0.12672"/>
    <n v="0.12672"/>
    <n v="0.11196"/>
    <n v="0.11196"/>
    <n v="0.21011162179908077"/>
    <n v="0.78988837820091917"/>
    <n v="0"/>
    <x v="0"/>
    <x v="0"/>
    <m/>
    <m/>
    <m/>
    <m/>
    <m/>
    <m/>
    <n v="0.30155399999999999"/>
    <m/>
    <m/>
    <m/>
    <m/>
    <m/>
    <m/>
    <m/>
    <m/>
    <m/>
    <m/>
    <m/>
    <s v="538299,65"/>
    <s v="6086321,65"/>
    <n v="0.30155399999999999"/>
    <n v="0"/>
    <n v="0"/>
  </r>
  <r>
    <n v="2057"/>
    <x v="1004"/>
    <s v=""/>
    <x v="2232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1756"/>
    <n v="9.3193199999999994"/>
    <n v="9.3193199999999994"/>
    <n v="0"/>
    <n v="0"/>
    <n v="1"/>
    <n v="0"/>
    <n v="0"/>
    <x v="0"/>
    <x v="0"/>
    <m/>
    <m/>
    <m/>
    <m/>
    <m/>
    <m/>
    <n v="9.1441943999999999"/>
    <m/>
    <m/>
    <m/>
    <m/>
    <m/>
    <m/>
    <m/>
    <m/>
    <m/>
    <m/>
    <m/>
    <s v="538299,65"/>
    <s v="6086321,65"/>
    <n v="9.1441943999999999"/>
    <n v="0"/>
    <n v="0"/>
  </r>
  <r>
    <n v="2057"/>
    <x v="1004"/>
    <s v=""/>
    <x v="2233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1757"/>
    <n v="0.1404"/>
    <n v="0.1404"/>
    <n v="0.11736000000000001"/>
    <n v="0.11736000000000001"/>
    <n v="0.23254981932667884"/>
    <n v="0.76745018067332116"/>
    <n v="0"/>
    <x v="0"/>
    <x v="0"/>
    <m/>
    <m/>
    <m/>
    <m/>
    <m/>
    <m/>
    <n v="0.30187079999999999"/>
    <m/>
    <m/>
    <m/>
    <m/>
    <m/>
    <m/>
    <m/>
    <m/>
    <m/>
    <m/>
    <m/>
    <s v="538299,65"/>
    <s v="6086321,65"/>
    <n v="0.30187079999999999"/>
    <n v="0"/>
    <n v="0"/>
  </r>
  <r>
    <n v="2057"/>
    <x v="1004"/>
    <s v=""/>
    <x v="2234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99,65"/>
    <s v="6086321,65"/>
    <n v="0"/>
    <n v="0"/>
    <n v="0"/>
  </r>
  <r>
    <n v="2057"/>
    <x v="1004"/>
    <s v=""/>
    <x v="2235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99,65"/>
    <s v="6086321,65"/>
    <n v="0"/>
    <n v="0"/>
    <n v="0"/>
  </r>
  <r>
    <n v="2057"/>
    <x v="1005"/>
    <s v=""/>
    <x v="2236"/>
    <n v="2017"/>
    <n v="32648541"/>
    <x v="511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1758"/>
    <n v="99.884519999999995"/>
    <n v="99.884519999999995"/>
    <n v="0"/>
    <n v="0"/>
    <n v="1"/>
    <n v="0"/>
    <n v="0"/>
    <x v="0"/>
    <x v="0"/>
    <m/>
    <m/>
    <m/>
    <m/>
    <m/>
    <m/>
    <m/>
    <m/>
    <m/>
    <n v="99.884520000000009"/>
    <m/>
    <m/>
    <m/>
    <m/>
    <m/>
    <m/>
    <m/>
    <m/>
    <s v="538895,62"/>
    <s v="6087351,69"/>
    <n v="0"/>
    <n v="99.884520000000009"/>
    <n v="0"/>
  </r>
  <r>
    <n v="2057"/>
    <x v="1005"/>
    <s v=""/>
    <x v="2237"/>
    <n v="2017"/>
    <n v="32648541"/>
    <x v="511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1759"/>
    <n v="21.186720000000001"/>
    <n v="21.186720000000001"/>
    <n v="0"/>
    <n v="0"/>
    <n v="1"/>
    <n v="0"/>
    <n v="0"/>
    <x v="0"/>
    <x v="0"/>
    <m/>
    <m/>
    <m/>
    <m/>
    <m/>
    <m/>
    <m/>
    <m/>
    <m/>
    <m/>
    <m/>
    <m/>
    <n v="21.186720000000001"/>
    <m/>
    <m/>
    <m/>
    <m/>
    <m/>
    <s v="538895,62"/>
    <s v="6087351,69"/>
    <n v="0"/>
    <n v="21.186720000000001"/>
    <n v="0"/>
  </r>
  <r>
    <n v="2059"/>
    <x v="1006"/>
    <s v=""/>
    <x v="2238"/>
    <n v="2017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1760"/>
    <n v="11.3004"/>
    <n v="0"/>
    <n v="9.9792000000000005"/>
    <n v="9.9792000000000005"/>
    <n v="0"/>
    <n v="0.77109305839760356"/>
    <n v="0.22890694160239644"/>
    <x v="0"/>
    <x v="0"/>
    <m/>
    <m/>
    <m/>
    <m/>
    <m/>
    <m/>
    <m/>
    <m/>
    <n v="24.683392999999999"/>
    <m/>
    <m/>
    <m/>
    <m/>
    <m/>
    <m/>
    <m/>
    <m/>
    <m/>
    <s v="496427,67"/>
    <s v="6222367,3"/>
    <n v="0"/>
    <n v="24.683392999999999"/>
    <n v="0"/>
  </r>
  <r>
    <n v="2068"/>
    <x v="1007"/>
    <s v=""/>
    <x v="2239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1761"/>
    <n v="48.218400000000003"/>
    <n v="48.218400000000003"/>
    <n v="0"/>
    <n v="0"/>
    <n v="1"/>
    <n v="0"/>
    <n v="0"/>
    <x v="0"/>
    <x v="0"/>
    <m/>
    <m/>
    <m/>
    <n v="3.55113E-3"/>
    <m/>
    <m/>
    <n v="48.239254800000005"/>
    <m/>
    <m/>
    <m/>
    <n v="0"/>
    <m/>
    <m/>
    <n v="0"/>
    <m/>
    <m/>
    <m/>
    <m/>
    <s v="722764,26"/>
    <s v="6214766,88"/>
    <n v="48.242805930000003"/>
    <n v="0"/>
    <n v="0"/>
  </r>
  <r>
    <n v="2068"/>
    <x v="1007"/>
    <s v=""/>
    <x v="2240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1762"/>
    <n v="206.44560000000001"/>
    <n v="206.44560000000001"/>
    <n v="0"/>
    <n v="0"/>
    <n v="1"/>
    <n v="0"/>
    <n v="0"/>
    <x v="0"/>
    <x v="0"/>
    <m/>
    <m/>
    <m/>
    <m/>
    <m/>
    <m/>
    <m/>
    <m/>
    <m/>
    <m/>
    <n v="196.28198800000001"/>
    <m/>
    <m/>
    <m/>
    <m/>
    <m/>
    <m/>
    <m/>
    <s v="722764,26"/>
    <s v="6214766,88"/>
    <n v="0"/>
    <n v="196.28198800000001"/>
    <n v="0"/>
  </r>
  <r>
    <n v="2068"/>
    <x v="1007"/>
    <s v=""/>
    <x v="2241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1763"/>
    <n v="65.397599999999997"/>
    <n v="65.397599999999997"/>
    <n v="0"/>
    <n v="0"/>
    <n v="1"/>
    <n v="0"/>
    <n v="0"/>
    <x v="0"/>
    <x v="0"/>
    <m/>
    <m/>
    <m/>
    <n v="3.55113E-3"/>
    <m/>
    <m/>
    <n v="67.8163464"/>
    <m/>
    <m/>
    <m/>
    <m/>
    <m/>
    <m/>
    <m/>
    <m/>
    <m/>
    <m/>
    <m/>
    <s v="722764,26"/>
    <s v="6214766,88"/>
    <n v="67.819897530000006"/>
    <n v="0"/>
    <n v="0"/>
  </r>
  <r>
    <n v="2068"/>
    <x v="1007"/>
    <s v=""/>
    <x v="2242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1764"/>
    <n v="55.285200000000003"/>
    <n v="55.285200000000003"/>
    <n v="0"/>
    <n v="0"/>
    <n v="1"/>
    <n v="0"/>
    <n v="0"/>
    <x v="0"/>
    <x v="0"/>
    <m/>
    <m/>
    <m/>
    <n v="3.55113E-3"/>
    <m/>
    <m/>
    <n v="57.328246800000002"/>
    <m/>
    <m/>
    <m/>
    <m/>
    <m/>
    <m/>
    <m/>
    <m/>
    <m/>
    <m/>
    <m/>
    <s v="722764,26"/>
    <s v="6214766,88"/>
    <n v="57.33179793"/>
    <n v="0"/>
    <n v="0"/>
  </r>
  <r>
    <n v="2068"/>
    <x v="1007"/>
    <s v=""/>
    <x v="2243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1765"/>
    <n v="4.8672000000000004"/>
    <n v="4.8672000000000004"/>
    <n v="0"/>
    <n v="0"/>
    <n v="1"/>
    <n v="0"/>
    <n v="0"/>
    <x v="0"/>
    <x v="0"/>
    <m/>
    <m/>
    <m/>
    <n v="3.4004759999999999E-3"/>
    <m/>
    <m/>
    <n v="5.5156582799999994"/>
    <m/>
    <m/>
    <m/>
    <m/>
    <m/>
    <m/>
    <n v="0"/>
    <m/>
    <m/>
    <m/>
    <m/>
    <s v="723854,45"/>
    <s v="6215415,28"/>
    <n v="5.5190587559999997"/>
    <n v="0"/>
    <n v="0"/>
  </r>
  <r>
    <n v="2068"/>
    <x v="1008"/>
    <s v=""/>
    <x v="2245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3854,45"/>
    <s v="6215415,28"/>
    <n v="0"/>
    <n v="0"/>
    <n v="0"/>
  </r>
  <r>
    <n v="2068"/>
    <x v="1008"/>
    <s v=""/>
    <x v="2246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1766"/>
    <n v="0.36359999999999998"/>
    <n v="0.36359999999999998"/>
    <n v="0"/>
    <n v="0"/>
    <n v="1"/>
    <n v="0"/>
    <n v="0"/>
    <x v="0"/>
    <x v="0"/>
    <m/>
    <m/>
    <m/>
    <n v="3.4004759999999999E-3"/>
    <m/>
    <m/>
    <n v="0.4128696"/>
    <m/>
    <m/>
    <m/>
    <m/>
    <m/>
    <m/>
    <m/>
    <m/>
    <m/>
    <m/>
    <m/>
    <s v="723854,45"/>
    <s v="6215415,28"/>
    <n v="0.41627007599999999"/>
    <n v="0"/>
    <n v="0"/>
  </r>
  <r>
    <n v="2068"/>
    <x v="1008"/>
    <s v=""/>
    <x v="2247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1767"/>
    <n v="4.8419999999999996"/>
    <n v="4.8419999999999996"/>
    <n v="0"/>
    <n v="0"/>
    <n v="1"/>
    <n v="0"/>
    <n v="0"/>
    <x v="0"/>
    <x v="0"/>
    <m/>
    <m/>
    <m/>
    <n v="3.4004759999999999E-3"/>
    <m/>
    <m/>
    <n v="5.4559691999999993"/>
    <m/>
    <m/>
    <m/>
    <m/>
    <m/>
    <m/>
    <m/>
    <m/>
    <m/>
    <m/>
    <m/>
    <s v="723854,45"/>
    <s v="6215415,28"/>
    <n v="5.4593696759999997"/>
    <n v="0"/>
    <n v="0"/>
  </r>
  <r>
    <n v="2068"/>
    <x v="1008"/>
    <s v=""/>
    <x v="2248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1768"/>
    <n v="12.8232"/>
    <n v="12.8232"/>
    <n v="0"/>
    <n v="0"/>
    <n v="1"/>
    <n v="0"/>
    <n v="0"/>
    <x v="0"/>
    <x v="0"/>
    <m/>
    <m/>
    <m/>
    <n v="3.4004759999999999E-3"/>
    <m/>
    <m/>
    <n v="12.8228364"/>
    <m/>
    <m/>
    <m/>
    <m/>
    <m/>
    <m/>
    <m/>
    <m/>
    <m/>
    <m/>
    <m/>
    <s v="723854,45"/>
    <s v="6215415,28"/>
    <n v="12.826236875999999"/>
    <n v="0"/>
    <n v="0"/>
  </r>
  <r>
    <n v="2069"/>
    <x v="1009"/>
    <s v=""/>
    <x v="2249"/>
    <n v="2017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1769"/>
    <n v="0"/>
    <n v="0"/>
    <n v="0.16416"/>
    <n v="0"/>
    <n v="0"/>
    <n v="1"/>
    <n v="0"/>
    <x v="0"/>
    <x v="0"/>
    <m/>
    <m/>
    <m/>
    <m/>
    <m/>
    <m/>
    <m/>
    <m/>
    <n v="0.8991849999999999"/>
    <m/>
    <m/>
    <m/>
    <m/>
    <m/>
    <m/>
    <m/>
    <m/>
    <m/>
    <s v="548489,67"/>
    <s v="6153349,18"/>
    <n v="0"/>
    <n v="0.8991849999999999"/>
    <n v="0"/>
  </r>
  <r>
    <n v="2069"/>
    <x v="1009"/>
    <s v=""/>
    <x v="2250"/>
    <n v="2017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1769"/>
    <n v="0"/>
    <n v="0"/>
    <n v="0.16416"/>
    <n v="0"/>
    <n v="0"/>
    <n v="1"/>
    <n v="0"/>
    <x v="0"/>
    <x v="0"/>
    <m/>
    <m/>
    <m/>
    <m/>
    <m/>
    <m/>
    <m/>
    <m/>
    <n v="0.8991849999999999"/>
    <m/>
    <m/>
    <m/>
    <m/>
    <m/>
    <m/>
    <m/>
    <m/>
    <m/>
    <s v="548489,67"/>
    <s v="6153349,18"/>
    <n v="0"/>
    <n v="0.8991849999999999"/>
    <n v="0"/>
  </r>
  <r>
    <n v="2070"/>
    <x v="1010"/>
    <s v=""/>
    <x v="2251"/>
    <n v="2017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1770"/>
    <n v="5.4000000000000001E-4"/>
    <n v="5.4000000000000001E-4"/>
    <n v="0"/>
    <n v="0"/>
    <n v="1"/>
    <n v="0"/>
    <n v="0"/>
    <x v="0"/>
    <x v="0"/>
    <m/>
    <m/>
    <m/>
    <m/>
    <m/>
    <m/>
    <n v="6.3360000000000001E-4"/>
    <m/>
    <m/>
    <m/>
    <m/>
    <m/>
    <m/>
    <m/>
    <m/>
    <m/>
    <m/>
    <m/>
    <s v="558422,3"/>
    <s v="6348215,68"/>
    <n v="6.3360000000000001E-4"/>
    <n v="0"/>
    <n v="0"/>
  </r>
  <r>
    <n v="2070"/>
    <x v="1011"/>
    <s v=""/>
    <x v="2252"/>
    <n v="2017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1404"/>
    <n v="3.6000000000000002E-4"/>
    <n v="3.6000000000000002E-4"/>
    <n v="0"/>
    <n v="0"/>
    <n v="1"/>
    <n v="0"/>
    <n v="0"/>
    <x v="0"/>
    <x v="0"/>
    <m/>
    <m/>
    <m/>
    <m/>
    <m/>
    <m/>
    <n v="4.752E-4"/>
    <m/>
    <m/>
    <m/>
    <m/>
    <m/>
    <m/>
    <m/>
    <m/>
    <m/>
    <m/>
    <m/>
    <s v="556672"/>
    <s v="6349082"/>
    <n v="4.752E-4"/>
    <n v="0"/>
    <n v="0"/>
  </r>
  <r>
    <n v="2070"/>
    <x v="1012"/>
    <s v=""/>
    <x v="2253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1771"/>
    <n v="59.191200000000002"/>
    <n v="59.165999999999997"/>
    <n v="0"/>
    <n v="0"/>
    <n v="1"/>
    <n v="0"/>
    <n v="0"/>
    <x v="0"/>
    <x v="0"/>
    <m/>
    <m/>
    <m/>
    <m/>
    <m/>
    <m/>
    <n v="57.919474800000003"/>
    <m/>
    <m/>
    <m/>
    <m/>
    <m/>
    <m/>
    <m/>
    <m/>
    <m/>
    <m/>
    <m/>
    <s v="557434"/>
    <s v="6346675,12"/>
    <n v="57.919474800000003"/>
    <n v="0"/>
    <n v="0"/>
  </r>
  <r>
    <n v="2070"/>
    <x v="1012"/>
    <s v=""/>
    <x v="2254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1772"/>
    <n v="67.975200000000001"/>
    <n v="67.975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8.007600000000011"/>
    <s v="557434"/>
    <s v="6346675,12"/>
    <n v="0"/>
    <n v="0"/>
    <n v="68.007600000000011"/>
  </r>
  <r>
    <n v="2070"/>
    <x v="1012"/>
    <s v=""/>
    <x v="2256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1773"/>
    <n v="89.636399999999995"/>
    <n v="89.596800000000002"/>
    <n v="0"/>
    <n v="0"/>
    <n v="1"/>
    <n v="0"/>
    <n v="0"/>
    <x v="0"/>
    <x v="0"/>
    <m/>
    <m/>
    <m/>
    <m/>
    <m/>
    <m/>
    <n v="87.711386400000009"/>
    <m/>
    <m/>
    <m/>
    <m/>
    <m/>
    <m/>
    <m/>
    <m/>
    <m/>
    <m/>
    <m/>
    <s v="557434"/>
    <s v="6346675,12"/>
    <n v="87.711386400000009"/>
    <n v="0"/>
    <n v="0"/>
  </r>
  <r>
    <n v="2070"/>
    <x v="1012"/>
    <s v=""/>
    <x v="2257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1774"/>
    <n v="28.4328"/>
    <n v="28.382400000000001"/>
    <n v="22.147200000000002"/>
    <n v="22.147200000000002"/>
    <n v="0.26667439205295457"/>
    <n v="0.73332560794704538"/>
    <n v="0"/>
    <x v="0"/>
    <x v="0"/>
    <m/>
    <m/>
    <m/>
    <m/>
    <m/>
    <m/>
    <n v="53.309955600000002"/>
    <m/>
    <m/>
    <m/>
    <m/>
    <m/>
    <m/>
    <m/>
    <m/>
    <m/>
    <m/>
    <m/>
    <s v="557434"/>
    <s v="6346675,12"/>
    <n v="53.309955600000002"/>
    <n v="0"/>
    <n v="0"/>
  </r>
  <r>
    <n v="2070"/>
    <x v="1012"/>
    <s v=""/>
    <x v="2258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1775"/>
    <n v="28.778400000000001"/>
    <n v="28.728000000000002"/>
    <n v="22.417200000000001"/>
    <n v="22.41"/>
    <n v="0.26666052887115599"/>
    <n v="0.73333947112884401"/>
    <n v="0"/>
    <x v="0"/>
    <x v="0"/>
    <m/>
    <m/>
    <m/>
    <m/>
    <m/>
    <m/>
    <n v="53.960741999999996"/>
    <m/>
    <m/>
    <m/>
    <m/>
    <m/>
    <m/>
    <m/>
    <m/>
    <m/>
    <m/>
    <m/>
    <s v="557434"/>
    <s v="6346675,12"/>
    <n v="53.960741999999996"/>
    <n v="0"/>
    <n v="0"/>
  </r>
  <r>
    <n v="2070"/>
    <x v="1012"/>
    <s v=""/>
    <x v="2259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1776"/>
    <n v="30.1248"/>
    <n v="30.070799999999998"/>
    <n v="23.4648"/>
    <n v="23.457599999999999"/>
    <n v="0.2666737031812057"/>
    <n v="0.73332629681879435"/>
    <n v="0"/>
    <x v="0"/>
    <x v="0"/>
    <m/>
    <m/>
    <m/>
    <m/>
    <m/>
    <m/>
    <n v="56.4825096"/>
    <m/>
    <m/>
    <m/>
    <m/>
    <m/>
    <m/>
    <m/>
    <m/>
    <m/>
    <m/>
    <m/>
    <s v="557434"/>
    <s v="6346675,12"/>
    <n v="56.4825096"/>
    <n v="0"/>
    <n v="0"/>
  </r>
  <r>
    <n v="2070"/>
    <x v="1012"/>
    <s v=""/>
    <x v="2260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1777"/>
    <n v="29.574000000000002"/>
    <n v="29.523599999999998"/>
    <n v="23.0364"/>
    <n v="23.029199999999999"/>
    <n v="0.26666249441842776"/>
    <n v="0.73333750558157229"/>
    <n v="0"/>
    <x v="0"/>
    <x v="0"/>
    <m/>
    <m/>
    <m/>
    <m/>
    <m/>
    <m/>
    <n v="55.452117600000001"/>
    <m/>
    <m/>
    <m/>
    <m/>
    <m/>
    <m/>
    <m/>
    <m/>
    <m/>
    <m/>
    <m/>
    <s v="557434"/>
    <s v="6346675,12"/>
    <n v="55.452117600000001"/>
    <n v="0"/>
    <n v="0"/>
  </r>
  <r>
    <n v="2070"/>
    <x v="1012"/>
    <s v=""/>
    <x v="2261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1778"/>
    <n v="31.8888"/>
    <n v="31.831199999999999"/>
    <n v="24.84"/>
    <n v="24.832799999999999"/>
    <n v="0.26667043983161648"/>
    <n v="0.73332956016838358"/>
    <n v="0"/>
    <x v="0"/>
    <x v="0"/>
    <m/>
    <m/>
    <m/>
    <m/>
    <m/>
    <m/>
    <n v="59.790654000000004"/>
    <m/>
    <m/>
    <m/>
    <m/>
    <m/>
    <m/>
    <m/>
    <m/>
    <m/>
    <m/>
    <m/>
    <s v="557434"/>
    <s v="6346675,12"/>
    <n v="59.790654000000004"/>
    <n v="0"/>
    <n v="0"/>
  </r>
  <r>
    <n v="2070"/>
    <x v="1012"/>
    <s v=""/>
    <x v="2262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1779"/>
    <n v="30.805199999999999"/>
    <n v="30.751200000000001"/>
    <n v="23.994"/>
    <n v="23.990400000000001"/>
    <n v="0.26667956485324767"/>
    <n v="0.73332043514675238"/>
    <n v="0"/>
    <x v="0"/>
    <x v="0"/>
    <m/>
    <m/>
    <m/>
    <m/>
    <m/>
    <m/>
    <n v="57.7569564"/>
    <m/>
    <m/>
    <m/>
    <m/>
    <m/>
    <m/>
    <m/>
    <m/>
    <m/>
    <m/>
    <m/>
    <s v="557434"/>
    <s v="6346675,12"/>
    <n v="57.7569564"/>
    <n v="0"/>
    <n v="0"/>
  </r>
  <r>
    <n v="2070"/>
    <x v="1012"/>
    <s v=""/>
    <x v="2263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1780"/>
    <n v="28.475999999999999"/>
    <n v="28.425599999999999"/>
    <n v="22.179600000000001"/>
    <n v="22.175999999999998"/>
    <n v="0.26667288791027166"/>
    <n v="0.73332711208972834"/>
    <n v="0"/>
    <x v="0"/>
    <x v="0"/>
    <m/>
    <m/>
    <m/>
    <m/>
    <m/>
    <m/>
    <n v="53.391254400000001"/>
    <m/>
    <m/>
    <m/>
    <m/>
    <m/>
    <m/>
    <m/>
    <m/>
    <m/>
    <m/>
    <m/>
    <s v="557434"/>
    <s v="6346675,12"/>
    <n v="53.391254400000001"/>
    <n v="0"/>
    <n v="0"/>
  </r>
  <r>
    <n v="2070"/>
    <x v="1013"/>
    <s v=""/>
    <x v="2264"/>
    <n v="2017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1781"/>
    <n v="1.579"/>
    <n v="1.579"/>
    <n v="0"/>
    <n v="0"/>
    <n v="1"/>
    <n v="0"/>
    <n v="0"/>
    <x v="0"/>
    <x v="0"/>
    <m/>
    <m/>
    <m/>
    <m/>
    <m/>
    <m/>
    <m/>
    <m/>
    <m/>
    <m/>
    <m/>
    <m/>
    <m/>
    <m/>
    <n v="1.579"/>
    <m/>
    <m/>
    <m/>
    <s v="558249,68"/>
    <s v="6347138,35"/>
    <n v="0"/>
    <n v="1.579"/>
    <n v="0"/>
  </r>
  <r>
    <n v="2071"/>
    <x v="1014"/>
    <s v=""/>
    <x v="2265"/>
    <n v="2017"/>
    <n v="32447104"/>
    <x v="516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1782"/>
    <n v="2.07864"/>
    <n v="0"/>
    <n v="2.1790799999999999"/>
    <n v="2.1790799999999999"/>
    <n v="0"/>
    <n v="0.8731870229566483"/>
    <n v="0.1268129770433517"/>
    <x v="0"/>
    <x v="0"/>
    <m/>
    <m/>
    <m/>
    <m/>
    <m/>
    <m/>
    <m/>
    <m/>
    <n v="8.1956911999999988"/>
    <m/>
    <m/>
    <m/>
    <m/>
    <m/>
    <m/>
    <m/>
    <m/>
    <m/>
    <s v="718603"/>
    <s v="6200807"/>
    <n v="0"/>
    <n v="8.1956911999999988"/>
    <n v="0"/>
  </r>
  <r>
    <n v="2072"/>
    <x v="1015"/>
    <s v=""/>
    <x v="2266"/>
    <n v="2017"/>
    <n v="32444741"/>
    <x v="517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1783"/>
    <n v="445.62799999999999"/>
    <n v="445.62799999999999"/>
    <n v="209.18879999999999"/>
    <n v="194.9076"/>
    <n v="0.30989559066310429"/>
    <n v="0.69010440933689576"/>
    <n v="0"/>
    <x v="0"/>
    <x v="0"/>
    <m/>
    <m/>
    <m/>
    <n v="0"/>
    <m/>
    <m/>
    <m/>
    <m/>
    <m/>
    <n v="559.55499999999995"/>
    <m/>
    <n v="159.44200000000001"/>
    <m/>
    <m/>
    <m/>
    <m/>
    <m/>
    <m/>
    <s v="667748"/>
    <s v="6075267"/>
    <n v="0"/>
    <n v="718.99699999999996"/>
    <n v="0"/>
  </r>
  <r>
    <n v="2074"/>
    <x v="1016"/>
    <s v=""/>
    <x v="2267"/>
    <n v="2017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1784"/>
    <n v="0"/>
    <n v="0"/>
    <n v="0.32112000000000002"/>
    <n v="0.32112000000000002"/>
    <n v="0"/>
    <n v="1"/>
    <n v="0"/>
    <x v="0"/>
    <x v="0"/>
    <m/>
    <m/>
    <m/>
    <m/>
    <m/>
    <m/>
    <m/>
    <m/>
    <n v="1.0036970000000001"/>
    <m/>
    <m/>
    <m/>
    <m/>
    <m/>
    <m/>
    <m/>
    <m/>
    <m/>
    <s v="480602"/>
    <s v="6097293"/>
    <n v="0"/>
    <n v="1.0036970000000001"/>
    <n v="0"/>
  </r>
  <r>
    <n v="2075"/>
    <x v="1017"/>
    <s v=""/>
    <x v="2268"/>
    <n v="2017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1785"/>
    <n v="3.5819999999999999"/>
    <n v="0"/>
    <n v="2.6387999999999998"/>
    <n v="0"/>
    <n v="0"/>
    <n v="0.78994931762027565"/>
    <n v="0.21005068237972435"/>
    <x v="0"/>
    <x v="0"/>
    <m/>
    <m/>
    <m/>
    <m/>
    <m/>
    <m/>
    <n v="8.5265135999999995"/>
    <m/>
    <m/>
    <m/>
    <m/>
    <m/>
    <m/>
    <m/>
    <m/>
    <m/>
    <m/>
    <m/>
    <s v="510528"/>
    <s v="6305667"/>
    <n v="8.5265135999999995"/>
    <n v="0"/>
    <n v="0"/>
  </r>
  <r>
    <n v="2076"/>
    <x v="1018"/>
    <s v=""/>
    <x v="2269"/>
    <n v="2017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1786"/>
    <n v="0"/>
    <n v="0"/>
    <n v="3.6972"/>
    <n v="3.6972"/>
    <n v="0"/>
    <n v="1"/>
    <n v="0"/>
    <x v="0"/>
    <x v="0"/>
    <m/>
    <m/>
    <m/>
    <m/>
    <m/>
    <m/>
    <m/>
    <m/>
    <n v="10.874193"/>
    <m/>
    <m/>
    <m/>
    <m/>
    <m/>
    <m/>
    <m/>
    <m/>
    <m/>
    <s v="583343,19"/>
    <s v="6116798,95"/>
    <n v="0"/>
    <n v="10.874193"/>
    <n v="0"/>
  </r>
  <r>
    <n v="2078"/>
    <x v="1019"/>
    <s v=""/>
    <x v="2270"/>
    <n v="2017"/>
    <n v="32057810"/>
    <x v="521"/>
    <x v="1017"/>
    <x v="995"/>
    <n v="4750"/>
    <s v="Lundby"/>
    <n v="390"/>
    <m/>
    <x v="18"/>
    <m/>
    <s v="ER"/>
    <s v="Erhvervsværk"/>
    <n v="13000"/>
    <n v="10000"/>
    <x v="1146"/>
    <x v="1"/>
    <s v="pev"/>
    <d v="1997-02-11T00:00:00"/>
    <m/>
    <n v="7"/>
    <n v="3.2"/>
    <n v="3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5502"/>
    <s v="6115120"/>
    <n v="0"/>
    <n v="0"/>
    <n v="0"/>
  </r>
  <r>
    <n v="2080"/>
    <x v="1020"/>
    <s v=""/>
    <x v="2271"/>
    <n v="2017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1787"/>
    <n v="0.17424000000000001"/>
    <n v="0"/>
    <n v="0.17424000000000001"/>
    <n v="0.17424000000000001"/>
    <n v="0"/>
    <n v="0.82090656799259942"/>
    <n v="0.17909343200740058"/>
    <x v="0"/>
    <x v="0"/>
    <m/>
    <m/>
    <m/>
    <m/>
    <m/>
    <m/>
    <m/>
    <m/>
    <n v="0.48644999999999999"/>
    <m/>
    <m/>
    <m/>
    <m/>
    <m/>
    <m/>
    <m/>
    <m/>
    <m/>
    <s v="709610"/>
    <s v="6099953"/>
    <n v="0"/>
    <n v="0.48644999999999999"/>
    <n v="0"/>
  </r>
  <r>
    <n v="2081"/>
    <x v="1021"/>
    <s v=""/>
    <x v="2272"/>
    <n v="2017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1788"/>
    <n v="0"/>
    <n v="0"/>
    <n v="2.2046399999999999"/>
    <n v="2.2046399999999999"/>
    <n v="0"/>
    <n v="1"/>
    <n v="0"/>
    <x v="0"/>
    <x v="0"/>
    <m/>
    <m/>
    <m/>
    <m/>
    <m/>
    <m/>
    <m/>
    <m/>
    <n v="6.8896959999999998"/>
    <m/>
    <m/>
    <m/>
    <m/>
    <m/>
    <m/>
    <m/>
    <m/>
    <m/>
    <s v="662299"/>
    <s v="6182271"/>
    <n v="0"/>
    <n v="6.8896959999999998"/>
    <n v="0"/>
  </r>
  <r>
    <n v="2082"/>
    <x v="1022"/>
    <s v=""/>
    <x v="2273"/>
    <n v="2017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1789"/>
    <n v="10.177199999999999"/>
    <n v="10.177199999999999"/>
    <n v="0"/>
    <n v="0"/>
    <n v="1"/>
    <n v="0"/>
    <n v="0"/>
    <x v="0"/>
    <x v="0"/>
    <m/>
    <m/>
    <m/>
    <m/>
    <m/>
    <m/>
    <n v="10.332352800000001"/>
    <m/>
    <m/>
    <m/>
    <m/>
    <m/>
    <m/>
    <m/>
    <m/>
    <m/>
    <m/>
    <m/>
    <s v="490323"/>
    <s v="6293530"/>
    <n v="10.332352800000001"/>
    <n v="0"/>
    <n v="0"/>
  </r>
  <r>
    <n v="2082"/>
    <x v="1022"/>
    <s v=""/>
    <x v="2274"/>
    <n v="2017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1790"/>
    <n v="7.1604000000000001"/>
    <n v="7.1604000000000001"/>
    <n v="0"/>
    <n v="0"/>
    <n v="1"/>
    <n v="0"/>
    <n v="0"/>
    <x v="0"/>
    <x v="0"/>
    <m/>
    <m/>
    <m/>
    <m/>
    <m/>
    <m/>
    <n v="7.2698076"/>
    <m/>
    <m/>
    <m/>
    <m/>
    <m/>
    <m/>
    <m/>
    <m/>
    <m/>
    <m/>
    <m/>
    <s v="490323"/>
    <s v="6293530"/>
    <n v="7.2698076"/>
    <n v="0"/>
    <n v="0"/>
  </r>
  <r>
    <n v="2082"/>
    <x v="1023"/>
    <s v=""/>
    <x v="2275"/>
    <n v="2017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1791"/>
    <n v="1.7496"/>
    <n v="1.7496"/>
    <n v="0"/>
    <n v="0"/>
    <n v="1"/>
    <n v="0"/>
    <n v="0"/>
    <x v="0"/>
    <x v="0"/>
    <m/>
    <m/>
    <m/>
    <m/>
    <m/>
    <m/>
    <m/>
    <m/>
    <m/>
    <m/>
    <m/>
    <m/>
    <m/>
    <m/>
    <n v="1.7495999999999998"/>
    <m/>
    <m/>
    <m/>
    <s v="490106,64"/>
    <s v="6293097,86"/>
    <n v="0"/>
    <n v="1.7495999999999998"/>
    <n v="0"/>
  </r>
  <r>
    <n v="2084"/>
    <x v="1024"/>
    <s v=""/>
    <x v="2276"/>
    <n v="2017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1792"/>
    <n v="0.4284"/>
    <n v="0.4284"/>
    <n v="0"/>
    <n v="0"/>
    <n v="1"/>
    <n v="0"/>
    <n v="0"/>
    <x v="0"/>
    <x v="0"/>
    <m/>
    <m/>
    <m/>
    <m/>
    <m/>
    <m/>
    <m/>
    <m/>
    <m/>
    <m/>
    <m/>
    <m/>
    <m/>
    <n v="0.56776000000000004"/>
    <m/>
    <m/>
    <m/>
    <m/>
    <s v="687865,55"/>
    <s v="6206764,6"/>
    <n v="0"/>
    <n v="0.56776000000000004"/>
    <n v="0"/>
  </r>
  <r>
    <n v="2088"/>
    <x v="1025"/>
    <s v=""/>
    <x v="2278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1793"/>
    <n v="177.09479999999999"/>
    <n v="177.09479999999999"/>
    <n v="0"/>
    <n v="0"/>
    <n v="1"/>
    <n v="0"/>
    <n v="0"/>
    <x v="0"/>
    <x v="0"/>
    <m/>
    <m/>
    <m/>
    <m/>
    <m/>
    <m/>
    <m/>
    <m/>
    <m/>
    <m/>
    <n v="185.07464999999999"/>
    <m/>
    <m/>
    <m/>
    <m/>
    <m/>
    <m/>
    <m/>
    <s v="687865,55"/>
    <s v="6206764,6"/>
    <n v="0"/>
    <n v="185.07464999999999"/>
    <n v="0"/>
  </r>
  <r>
    <n v="2088"/>
    <x v="1025"/>
    <s v=""/>
    <x v="2279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1794"/>
    <n v="158.86080000000001"/>
    <n v="158.86080000000001"/>
    <n v="0"/>
    <n v="0"/>
    <n v="1"/>
    <n v="0"/>
    <n v="0"/>
    <x v="0"/>
    <x v="0"/>
    <m/>
    <m/>
    <m/>
    <m/>
    <m/>
    <m/>
    <m/>
    <m/>
    <m/>
    <m/>
    <n v="177.74904000000001"/>
    <m/>
    <m/>
    <m/>
    <m/>
    <m/>
    <m/>
    <m/>
    <s v="687865,55"/>
    <s v="6206764,6"/>
    <n v="0"/>
    <n v="177.74904000000001"/>
    <n v="0"/>
  </r>
  <r>
    <n v="2088"/>
    <x v="1025"/>
    <s v=""/>
    <x v="2280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1795"/>
    <n v="69.998400000000004"/>
    <n v="69.998400000000004"/>
    <n v="0"/>
    <n v="0"/>
    <n v="1"/>
    <n v="0"/>
    <n v="0"/>
    <x v="0"/>
    <x v="0"/>
    <m/>
    <m/>
    <m/>
    <m/>
    <m/>
    <m/>
    <m/>
    <m/>
    <m/>
    <m/>
    <m/>
    <m/>
    <n v="73.097499999999997"/>
    <m/>
    <m/>
    <m/>
    <m/>
    <m/>
    <s v="687865,55"/>
    <s v="6206764,6"/>
    <n v="0"/>
    <n v="73.097499999999997"/>
    <n v="0"/>
  </r>
  <r>
    <n v="2088"/>
    <x v="1025"/>
    <s v=""/>
    <x v="2281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1796"/>
    <n v="2.1625200000000002"/>
    <n v="2.1625200000000002"/>
    <n v="0"/>
    <n v="0"/>
    <n v="1"/>
    <n v="0"/>
    <n v="0"/>
    <x v="0"/>
    <x v="0"/>
    <m/>
    <m/>
    <m/>
    <m/>
    <m/>
    <m/>
    <m/>
    <m/>
    <m/>
    <m/>
    <m/>
    <m/>
    <m/>
    <n v="3.3952800000000001"/>
    <m/>
    <m/>
    <m/>
    <m/>
    <s v="687865,55"/>
    <s v="6206764,6"/>
    <n v="0"/>
    <n v="3.3952800000000001"/>
    <n v="0"/>
  </r>
  <r>
    <n v="2088"/>
    <x v="1026"/>
    <s v=""/>
    <x v="2282"/>
    <n v="2017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7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1027"/>
    <s v=""/>
    <x v="2284"/>
    <n v="2017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1797"/>
    <n v="39.164400000000001"/>
    <n v="39.164400000000001"/>
    <n v="0"/>
    <n v="0"/>
    <n v="1"/>
    <n v="0"/>
    <n v="0"/>
    <x v="0"/>
    <x v="0"/>
    <m/>
    <m/>
    <m/>
    <m/>
    <m/>
    <m/>
    <n v="35.319160799999999"/>
    <m/>
    <m/>
    <m/>
    <m/>
    <m/>
    <m/>
    <m/>
    <m/>
    <m/>
    <m/>
    <m/>
    <s v="548300,87"/>
    <s v="6100718,22"/>
    <n v="35.319160799999999"/>
    <n v="0"/>
    <n v="0"/>
  </r>
  <r>
    <n v="2092"/>
    <x v="1028"/>
    <s v=""/>
    <x v="2285"/>
    <n v="2017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1798"/>
    <n v="17.535599999999999"/>
    <n v="17.535599999999999"/>
    <n v="13.224959999999999"/>
    <n v="13.224959999999999"/>
    <n v="0.25272067739725612"/>
    <n v="0.74727932260274388"/>
    <n v="0"/>
    <x v="0"/>
    <x v="0"/>
    <m/>
    <m/>
    <m/>
    <m/>
    <m/>
    <m/>
    <n v="34.6936392"/>
    <m/>
    <m/>
    <m/>
    <m/>
    <m/>
    <m/>
    <m/>
    <m/>
    <m/>
    <m/>
    <m/>
    <s v="548009,93"/>
    <s v="6100577,8"/>
    <n v="34.6936392"/>
    <n v="0"/>
    <n v="0"/>
  </r>
  <r>
    <n v="2095"/>
    <x v="1029"/>
    <s v=""/>
    <x v="2286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1799"/>
    <n v="49.2804"/>
    <n v="49.2804"/>
    <n v="0"/>
    <n v="0"/>
    <n v="1"/>
    <n v="0"/>
    <n v="0"/>
    <x v="0"/>
    <x v="0"/>
    <m/>
    <m/>
    <m/>
    <m/>
    <m/>
    <m/>
    <n v="50.6483208"/>
    <m/>
    <m/>
    <m/>
    <m/>
    <m/>
    <m/>
    <m/>
    <m/>
    <m/>
    <m/>
    <m/>
    <s v="651302,44"/>
    <s v="6170863,32"/>
    <n v="50.6483208"/>
    <n v="0"/>
    <n v="0"/>
  </r>
  <r>
    <n v="2095"/>
    <x v="1029"/>
    <s v=""/>
    <x v="2287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1800"/>
    <n v="21.121200000000002"/>
    <n v="21.121200000000002"/>
    <n v="0"/>
    <n v="0"/>
    <n v="1"/>
    <n v="0"/>
    <n v="0"/>
    <x v="0"/>
    <x v="0"/>
    <m/>
    <m/>
    <m/>
    <m/>
    <m/>
    <m/>
    <n v="21.767526"/>
    <m/>
    <m/>
    <m/>
    <m/>
    <m/>
    <m/>
    <m/>
    <m/>
    <m/>
    <m/>
    <m/>
    <s v="651302,44"/>
    <s v="6170863,32"/>
    <n v="21.767526"/>
    <n v="0"/>
    <n v="0"/>
  </r>
  <r>
    <n v="2095"/>
    <x v="1029"/>
    <s v=""/>
    <x v="2288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1801"/>
    <n v="9.5183999999999997"/>
    <n v="9.5183999999999997"/>
    <n v="8.0676000000000005"/>
    <n v="8.0676000000000005"/>
    <n v="0.23907930235140459"/>
    <n v="0.76092069764859538"/>
    <n v="0"/>
    <x v="0"/>
    <x v="0"/>
    <m/>
    <m/>
    <m/>
    <m/>
    <m/>
    <m/>
    <n v="19.906365600000001"/>
    <m/>
    <m/>
    <m/>
    <m/>
    <m/>
    <m/>
    <m/>
    <m/>
    <m/>
    <m/>
    <m/>
    <s v="651302,44"/>
    <s v="6170863,32"/>
    <n v="19.906365600000001"/>
    <n v="0"/>
    <n v="0"/>
  </r>
  <r>
    <n v="2095"/>
    <x v="1029"/>
    <s v=""/>
    <x v="2289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1802"/>
    <n v="8.9244000000000003"/>
    <n v="8.9244000000000003"/>
    <n v="7.2504"/>
    <n v="7.2504"/>
    <n v="0.24945389822280953"/>
    <n v="0.7505461017771905"/>
    <n v="0"/>
    <x v="0"/>
    <x v="0"/>
    <m/>
    <m/>
    <m/>
    <m/>
    <m/>
    <m/>
    <n v="17.887874400000001"/>
    <m/>
    <m/>
    <m/>
    <m/>
    <m/>
    <m/>
    <m/>
    <m/>
    <m/>
    <m/>
    <m/>
    <s v="651302,44"/>
    <s v="6170863,32"/>
    <n v="17.887874400000001"/>
    <n v="0"/>
    <n v="0"/>
  </r>
  <r>
    <n v="2095"/>
    <x v="1029"/>
    <s v=""/>
    <x v="2290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1803"/>
    <n v="11.88"/>
    <n v="11.88"/>
    <n v="0"/>
    <n v="0"/>
    <n v="1"/>
    <n v="0"/>
    <n v="0"/>
    <x v="0"/>
    <x v="0"/>
    <m/>
    <m/>
    <m/>
    <m/>
    <m/>
    <m/>
    <m/>
    <m/>
    <m/>
    <m/>
    <m/>
    <m/>
    <m/>
    <m/>
    <m/>
    <n v="11.88"/>
    <m/>
    <m/>
    <s v="651302,44"/>
    <s v="6170863,32"/>
    <n v="0"/>
    <n v="11.88"/>
    <n v="0"/>
  </r>
  <r>
    <n v="2096"/>
    <x v="1030"/>
    <s v=""/>
    <x v="2291"/>
    <n v="2017"/>
    <n v="32787177"/>
    <x v="530"/>
    <x v="1028"/>
    <x v="1006"/>
    <n v="2820"/>
    <s v="Gentofte"/>
    <n v="157"/>
    <m/>
    <x v="18"/>
    <m/>
    <s v="LO"/>
    <s v="Lokalt værk"/>
    <n v="682040"/>
    <n v="680030"/>
    <x v="1155"/>
    <x v="5"/>
    <s v="pel"/>
    <d v="2010-11-01T00:00:00"/>
    <d v="2017-12-31T00:00:00"/>
    <n v="0"/>
    <n v="1.65"/>
    <n v="0"/>
    <x v="21"/>
    <n v="0"/>
    <n v="0"/>
    <n v="0"/>
    <n v="0"/>
    <n v="0"/>
    <n v="1"/>
    <n v="0"/>
    <x v="0"/>
    <x v="0"/>
    <m/>
    <m/>
    <m/>
    <m/>
    <m/>
    <m/>
    <n v="0"/>
    <m/>
    <m/>
    <m/>
    <m/>
    <m/>
    <m/>
    <m/>
    <m/>
    <m/>
    <m/>
    <m/>
    <s v="720643,61"/>
    <s v="6184682,85"/>
    <n v="0"/>
    <n v="0"/>
    <n v="0"/>
  </r>
  <r>
    <n v="2096"/>
    <x v="1030"/>
    <s v=""/>
    <x v="2292"/>
    <n v="2017"/>
    <n v="32787177"/>
    <x v="530"/>
    <x v="1028"/>
    <x v="1006"/>
    <n v="2820"/>
    <s v="Gentofte"/>
    <n v="157"/>
    <m/>
    <x v="18"/>
    <m/>
    <s v="LO"/>
    <s v="Lokalt værk"/>
    <n v="682040"/>
    <n v="680030"/>
    <x v="1156"/>
    <x v="5"/>
    <s v="pel"/>
    <d v="2010-11-01T00:00:00"/>
    <d v="2017-12-31T00:00:00"/>
    <n v="0"/>
    <n v="0.52"/>
    <n v="0"/>
    <x v="21"/>
    <n v="0"/>
    <n v="0"/>
    <n v="0"/>
    <n v="0"/>
    <n v="0"/>
    <n v="1"/>
    <n v="0"/>
    <x v="0"/>
    <x v="0"/>
    <m/>
    <m/>
    <m/>
    <m/>
    <m/>
    <m/>
    <n v="0"/>
    <m/>
    <m/>
    <m/>
    <m/>
    <m/>
    <m/>
    <m/>
    <m/>
    <m/>
    <m/>
    <m/>
    <s v="720643,61"/>
    <s v="6184682,85"/>
    <n v="0"/>
    <n v="0"/>
    <n v="0"/>
  </r>
  <r>
    <n v="2100"/>
    <x v="1031"/>
    <s v=""/>
    <x v="2293"/>
    <n v="2017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7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1804"/>
    <n v="1.6596"/>
    <n v="1.6596"/>
    <n v="0"/>
    <n v="0"/>
    <n v="1"/>
    <n v="0"/>
    <n v="0"/>
    <x v="0"/>
    <x v="0"/>
    <m/>
    <m/>
    <m/>
    <m/>
    <m/>
    <m/>
    <n v="1.6103340000000002"/>
    <m/>
    <m/>
    <m/>
    <m/>
    <m/>
    <m/>
    <m/>
    <m/>
    <m/>
    <m/>
    <m/>
    <s v="477046,74"/>
    <s v="6216370,71"/>
    <n v="1.6103340000000002"/>
    <n v="0"/>
    <n v="0"/>
  </r>
  <r>
    <n v="2101"/>
    <x v="1032"/>
    <s v=""/>
    <x v="2295"/>
    <n v="2017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1805"/>
    <n v="3.7080000000000002"/>
    <n v="3.7080000000000002"/>
    <n v="0"/>
    <n v="0"/>
    <n v="1"/>
    <n v="0"/>
    <n v="0"/>
    <x v="0"/>
    <x v="0"/>
    <m/>
    <m/>
    <m/>
    <m/>
    <m/>
    <m/>
    <n v="3.5992440000000001"/>
    <m/>
    <m/>
    <m/>
    <m/>
    <m/>
    <m/>
    <m/>
    <m/>
    <m/>
    <m/>
    <m/>
    <s v="477046,74"/>
    <s v="6216370,71"/>
    <n v="3.5992440000000001"/>
    <n v="0"/>
    <n v="0"/>
  </r>
  <r>
    <n v="2101"/>
    <x v="1033"/>
    <s v=""/>
    <x v="2296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1806"/>
    <n v="20.944800000000001"/>
    <n v="20.944800000000001"/>
    <n v="15.8184"/>
    <n v="15.8184"/>
    <n v="0.27542872768023685"/>
    <n v="0.72457127231976315"/>
    <n v="0"/>
    <x v="0"/>
    <x v="0"/>
    <m/>
    <m/>
    <m/>
    <m/>
    <m/>
    <m/>
    <n v="38.022177600000006"/>
    <m/>
    <m/>
    <m/>
    <m/>
    <m/>
    <m/>
    <m/>
    <m/>
    <m/>
    <m/>
    <m/>
    <s v="476857,46"/>
    <s v="6216761,83"/>
    <n v="38.022177600000006"/>
    <n v="0"/>
    <n v="0"/>
  </r>
  <r>
    <n v="2101"/>
    <x v="1033"/>
    <s v=""/>
    <x v="2297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1807"/>
    <n v="1.3031999999999999"/>
    <n v="1.3031999999999999"/>
    <n v="0.98640000000000005"/>
    <n v="0.98640000000000005"/>
    <n v="0.24661349261930776"/>
    <n v="0.75338650738069224"/>
    <n v="0"/>
    <x v="0"/>
    <x v="0"/>
    <m/>
    <m/>
    <m/>
    <m/>
    <m/>
    <m/>
    <n v="2.6421912000000001"/>
    <m/>
    <m/>
    <m/>
    <m/>
    <m/>
    <m/>
    <m/>
    <m/>
    <m/>
    <m/>
    <n v="0"/>
    <s v="476857,46"/>
    <s v="6216761,83"/>
    <n v="2.6421912000000001"/>
    <n v="0"/>
    <n v="0"/>
  </r>
  <r>
    <n v="2101"/>
    <x v="1033"/>
    <s v=""/>
    <x v="2298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1808"/>
    <n v="27.561599999999999"/>
    <n v="27.561599999999999"/>
    <n v="20.811599999999999"/>
    <n v="20.811599999999999"/>
    <n v="0.27144704676533404"/>
    <n v="0.72855295323466596"/>
    <n v="0"/>
    <x v="0"/>
    <x v="0"/>
    <m/>
    <m/>
    <m/>
    <m/>
    <m/>
    <m/>
    <n v="50.767912799999998"/>
    <m/>
    <m/>
    <m/>
    <m/>
    <m/>
    <m/>
    <m/>
    <m/>
    <m/>
    <m/>
    <m/>
    <s v="476857,46"/>
    <s v="6216761,83"/>
    <n v="50.767912799999998"/>
    <n v="0"/>
    <n v="0"/>
  </r>
  <r>
    <n v="2101"/>
    <x v="1033"/>
    <s v=""/>
    <x v="2299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1809"/>
    <n v="16.480799999999999"/>
    <n v="16.480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6.480799999999999"/>
    <s v="476857,46"/>
    <s v="6216761,83"/>
    <n v="0"/>
    <n v="0"/>
    <n v="16.480799999999999"/>
  </r>
  <r>
    <n v="2106"/>
    <x v="1034"/>
    <s v=""/>
    <x v="2300"/>
    <n v="2017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1810"/>
    <n v="0.30599999999999999"/>
    <n v="0"/>
    <n v="0.23400000000000001"/>
    <n v="0.23400000000000001"/>
    <n v="0"/>
    <n v="0.91523193484493814"/>
    <n v="8.4768065155061856E-2"/>
    <x v="0"/>
    <x v="0"/>
    <m/>
    <m/>
    <m/>
    <m/>
    <m/>
    <m/>
    <m/>
    <m/>
    <n v="1.8049249999999999"/>
    <m/>
    <m/>
    <m/>
    <m/>
    <m/>
    <m/>
    <m/>
    <m/>
    <m/>
    <s v="452651"/>
    <s v="6216611"/>
    <n v="0"/>
    <n v="1.8049249999999999"/>
    <n v="0"/>
  </r>
  <r>
    <n v="2106"/>
    <x v="1034"/>
    <s v=""/>
    <x v="2301"/>
    <n v="2017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1810"/>
    <n v="0.30599999999999999"/>
    <n v="0"/>
    <n v="0.23400000000000001"/>
    <n v="0.23400000000000001"/>
    <n v="0"/>
    <n v="0.91523193484493814"/>
    <n v="8.4768065155061856E-2"/>
    <x v="0"/>
    <x v="0"/>
    <m/>
    <m/>
    <m/>
    <m/>
    <m/>
    <m/>
    <m/>
    <m/>
    <n v="1.8049249999999999"/>
    <m/>
    <m/>
    <m/>
    <m/>
    <m/>
    <m/>
    <m/>
    <m/>
    <m/>
    <s v="452651"/>
    <s v="6216611"/>
    <n v="0"/>
    <n v="1.8049249999999999"/>
    <n v="0"/>
  </r>
  <r>
    <n v="2107"/>
    <x v="1035"/>
    <s v=""/>
    <x v="2302"/>
    <n v="2017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1811"/>
    <n v="3.6"/>
    <n v="0"/>
    <n v="10.281599999999999"/>
    <n v="10.281599999999999"/>
    <n v="0"/>
    <n v="0.93055555555555558"/>
    <n v="6.944444444444442E-2"/>
    <x v="0"/>
    <x v="0"/>
    <m/>
    <m/>
    <m/>
    <m/>
    <m/>
    <m/>
    <m/>
    <m/>
    <n v="25.92"/>
    <m/>
    <m/>
    <m/>
    <m/>
    <m/>
    <m/>
    <m/>
    <m/>
    <m/>
    <s v="697589,46"/>
    <s v="6126625,1"/>
    <n v="0"/>
    <n v="25.92"/>
    <n v="0"/>
  </r>
  <r>
    <n v="2108"/>
    <x v="1036"/>
    <s v=""/>
    <x v="2303"/>
    <n v="2017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1812"/>
    <n v="3"/>
    <n v="0"/>
    <n v="2.05524"/>
    <n v="2.05524"/>
    <n v="0"/>
    <n v="0.76415713612551373"/>
    <n v="0.23584286387448627"/>
    <x v="0"/>
    <x v="0"/>
    <m/>
    <m/>
    <m/>
    <m/>
    <m/>
    <m/>
    <m/>
    <m/>
    <n v="6.3601670000000006"/>
    <m/>
    <m/>
    <m/>
    <m/>
    <m/>
    <m/>
    <m/>
    <m/>
    <m/>
    <s v="724820"/>
    <s v="6215332"/>
    <n v="0"/>
    <n v="6.3601670000000006"/>
    <n v="0"/>
  </r>
  <r>
    <n v="2108"/>
    <x v="1037"/>
    <s v=""/>
    <x v="2304"/>
    <n v="2017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1813"/>
    <n v="0.9"/>
    <n v="0"/>
    <n v="0.54647999999999997"/>
    <n v="0.54647999999999997"/>
    <n v="0"/>
    <n v="0.72913741099906759"/>
    <n v="0.27086258900093241"/>
    <x v="0"/>
    <x v="0"/>
    <m/>
    <m/>
    <m/>
    <m/>
    <m/>
    <m/>
    <m/>
    <m/>
    <n v="1.661359"/>
    <m/>
    <m/>
    <m/>
    <m/>
    <m/>
    <m/>
    <m/>
    <m/>
    <m/>
    <s v="721867,79"/>
    <s v="6211174,86"/>
    <n v="0"/>
    <n v="1.661359"/>
    <n v="0"/>
  </r>
  <r>
    <n v="2111"/>
    <x v="1038"/>
    <s v=""/>
    <x v="2305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1814"/>
    <n v="7.99"/>
    <n v="7.4850000000000003"/>
    <n v="0"/>
    <n v="0"/>
    <n v="1"/>
    <n v="0"/>
    <n v="0"/>
    <x v="0"/>
    <x v="0"/>
    <m/>
    <m/>
    <m/>
    <n v="0.15531710000000001"/>
    <m/>
    <n v="0"/>
    <n v="10.132531199999999"/>
    <m/>
    <m/>
    <m/>
    <m/>
    <m/>
    <m/>
    <m/>
    <m/>
    <m/>
    <m/>
    <m/>
    <s v="693540,69"/>
    <s v="6169985,34"/>
    <n v="10.287848299999999"/>
    <n v="0"/>
    <n v="0"/>
  </r>
  <r>
    <n v="2111"/>
    <x v="1038"/>
    <s v=""/>
    <x v="2306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685"/>
    <n v="0.27900000000000003"/>
    <n v="0.27900000000000003"/>
    <n v="0"/>
    <n v="0"/>
    <n v="1"/>
    <n v="0"/>
    <n v="0"/>
    <x v="0"/>
    <x v="0"/>
    <m/>
    <m/>
    <m/>
    <n v="0.3726893"/>
    <m/>
    <n v="0"/>
    <m/>
    <m/>
    <m/>
    <m/>
    <m/>
    <m/>
    <m/>
    <m/>
    <m/>
    <m/>
    <m/>
    <m/>
    <s v="693540,69"/>
    <s v="6169985,34"/>
    <n v="0.3726893"/>
    <n v="0"/>
    <n v="0"/>
  </r>
  <r>
    <n v="2111"/>
    <x v="1038"/>
    <s v=""/>
    <x v="2307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1815"/>
    <n v="2.4710000000000001"/>
    <n v="1.966"/>
    <n v="0"/>
    <n v="0"/>
    <n v="1"/>
    <n v="0"/>
    <n v="0"/>
    <x v="0"/>
    <x v="0"/>
    <m/>
    <m/>
    <m/>
    <n v="2.1747980999999998"/>
    <m/>
    <n v="0"/>
    <m/>
    <m/>
    <m/>
    <m/>
    <m/>
    <m/>
    <m/>
    <m/>
    <m/>
    <m/>
    <m/>
    <m/>
    <s v="693540,69"/>
    <s v="6169985,34"/>
    <n v="2.1747980999999998"/>
    <n v="0"/>
    <n v="0"/>
  </r>
  <r>
    <n v="2111"/>
    <x v="1038"/>
    <s v=""/>
    <x v="2308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1816"/>
    <n v="5.859"/>
    <n v="5.3540000000000001"/>
    <n v="0"/>
    <n v="0"/>
    <n v="1"/>
    <n v="0"/>
    <n v="0"/>
    <x v="0"/>
    <x v="0"/>
    <m/>
    <m/>
    <m/>
    <m/>
    <m/>
    <n v="0"/>
    <n v="4.7350512"/>
    <m/>
    <m/>
    <m/>
    <m/>
    <m/>
    <m/>
    <m/>
    <m/>
    <m/>
    <m/>
    <m/>
    <s v="693540,69"/>
    <s v="6169985,34"/>
    <n v="4.7350512"/>
    <n v="0"/>
    <n v="0"/>
  </r>
  <r>
    <n v="2111"/>
    <x v="1038"/>
    <s v=""/>
    <x v="2309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1817"/>
    <n v="1.298"/>
    <n v="0.79300000000000004"/>
    <n v="0"/>
    <n v="0"/>
    <n v="1"/>
    <n v="0"/>
    <n v="0"/>
    <x v="0"/>
    <x v="0"/>
    <m/>
    <m/>
    <m/>
    <m/>
    <m/>
    <n v="0"/>
    <n v="1.1325996"/>
    <m/>
    <m/>
    <m/>
    <m/>
    <m/>
    <m/>
    <m/>
    <m/>
    <m/>
    <m/>
    <m/>
    <s v="693540,69"/>
    <s v="6169985,34"/>
    <n v="1.1325996"/>
    <n v="0"/>
    <n v="0"/>
  </r>
  <r>
    <n v="2111"/>
    <x v="1039"/>
    <s v=""/>
    <x v="2310"/>
    <n v="2017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1818"/>
    <n v="0.25"/>
    <n v="0.25"/>
    <n v="0"/>
    <n v="0"/>
    <n v="1"/>
    <n v="0"/>
    <n v="0"/>
    <x v="0"/>
    <x v="0"/>
    <m/>
    <m/>
    <m/>
    <n v="0.27978599999999998"/>
    <m/>
    <n v="0"/>
    <m/>
    <m/>
    <m/>
    <m/>
    <m/>
    <m/>
    <m/>
    <n v="0"/>
    <m/>
    <m/>
    <m/>
    <m/>
    <s v="696462,26"/>
    <s v="6170435,15"/>
    <n v="0.27978599999999998"/>
    <n v="0"/>
    <n v="0"/>
  </r>
  <r>
    <n v="2111"/>
    <x v="1039"/>
    <s v=""/>
    <x v="2311"/>
    <n v="2017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1100"/>
    <n v="0.06"/>
    <n v="0.06"/>
    <n v="0"/>
    <n v="0"/>
    <n v="1"/>
    <n v="0"/>
    <n v="0"/>
    <x v="0"/>
    <x v="0"/>
    <m/>
    <m/>
    <m/>
    <n v="8.2501000000000005E-2"/>
    <m/>
    <n v="0"/>
    <m/>
    <m/>
    <m/>
    <m/>
    <m/>
    <m/>
    <m/>
    <n v="0"/>
    <m/>
    <m/>
    <m/>
    <m/>
    <s v="696462,26"/>
    <s v="6170435,15"/>
    <n v="8.2501000000000005E-2"/>
    <n v="0"/>
    <n v="0"/>
  </r>
  <r>
    <n v="2111"/>
    <x v="1040"/>
    <s v=""/>
    <x v="2312"/>
    <n v="2017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1819"/>
    <n v="0.09"/>
    <n v="0.09"/>
    <n v="0"/>
    <n v="0"/>
    <n v="1"/>
    <n v="0"/>
    <n v="0"/>
    <x v="0"/>
    <x v="0"/>
    <m/>
    <m/>
    <m/>
    <n v="0.10761"/>
    <m/>
    <m/>
    <m/>
    <m/>
    <m/>
    <m/>
    <m/>
    <m/>
    <m/>
    <n v="0"/>
    <m/>
    <m/>
    <m/>
    <m/>
    <s v="695107,4"/>
    <s v="6172005,64"/>
    <n v="0.10761"/>
    <n v="0"/>
    <n v="0"/>
  </r>
  <r>
    <n v="2111"/>
    <x v="1041"/>
    <s v=""/>
    <x v="2313"/>
    <n v="2017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92"/>
    <n v="5.8999999999999997E-2"/>
    <n v="5.8999999999999997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692824"/>
    <s v="6171502"/>
    <n v="7.1739999999999998E-2"/>
    <n v="0"/>
    <n v="0"/>
  </r>
  <r>
    <n v="2114"/>
    <x v="1042"/>
    <s v=""/>
    <x v="2314"/>
    <n v="2017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1820"/>
    <n v="368.06040000000002"/>
    <n v="368.06040000000002"/>
    <n v="340.37855999999999"/>
    <n v="325.9692"/>
    <n v="0.22979896727190158"/>
    <n v="0.77020103272809837"/>
    <n v="0"/>
    <x v="0"/>
    <x v="0"/>
    <m/>
    <m/>
    <m/>
    <m/>
    <m/>
    <m/>
    <n v="800.83127520000005"/>
    <m/>
    <m/>
    <m/>
    <m/>
    <m/>
    <m/>
    <m/>
    <m/>
    <m/>
    <m/>
    <m/>
    <s v="706963,45"/>
    <s v="6200734,17"/>
    <n v="800.83127520000005"/>
    <n v="0"/>
    <n v="0"/>
  </r>
  <r>
    <n v="2114"/>
    <x v="1042"/>
    <s v=""/>
    <x v="2315"/>
    <n v="2017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1821"/>
    <n v="0"/>
    <n v="0"/>
    <n v="0"/>
    <n v="0"/>
    <n v="1"/>
    <n v="0"/>
    <n v="0"/>
    <x v="0"/>
    <x v="0"/>
    <m/>
    <m/>
    <m/>
    <n v="8.4653200000000001E-3"/>
    <m/>
    <m/>
    <m/>
    <m/>
    <m/>
    <m/>
    <m/>
    <m/>
    <m/>
    <m/>
    <m/>
    <m/>
    <m/>
    <m/>
    <s v="706963,45"/>
    <s v="6200734,17"/>
    <n v="8.4653200000000001E-3"/>
    <n v="0"/>
    <n v="0"/>
  </r>
  <r>
    <n v="2114"/>
    <x v="1043"/>
    <s v=""/>
    <x v="2316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1822"/>
    <n v="0.52559999999999996"/>
    <n v="0.52559999999999996"/>
    <n v="0.36359999999999998"/>
    <n v="0.36359999999999998"/>
    <n v="0.2563886430367654"/>
    <n v="0.74361135696323455"/>
    <n v="0"/>
    <x v="0"/>
    <x v="0"/>
    <m/>
    <m/>
    <m/>
    <m/>
    <m/>
    <m/>
    <n v="1.0250064000000001"/>
    <m/>
    <m/>
    <m/>
    <m/>
    <m/>
    <m/>
    <m/>
    <m/>
    <m/>
    <m/>
    <m/>
    <s v="697259"/>
    <s v="6200813"/>
    <n v="1.0250064000000001"/>
    <n v="0"/>
    <n v="0"/>
  </r>
  <r>
    <n v="2114"/>
    <x v="1043"/>
    <s v=""/>
    <x v="2317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1823"/>
    <n v="0.46800000000000003"/>
    <n v="0.46800000000000003"/>
    <n v="0.32723999999999998"/>
    <n v="0.32723999999999998"/>
    <n v="0.25368526635001543"/>
    <n v="0.74631473364998457"/>
    <n v="0"/>
    <x v="0"/>
    <x v="0"/>
    <m/>
    <m/>
    <m/>
    <m/>
    <m/>
    <m/>
    <n v="0.92240279999999997"/>
    <m/>
    <m/>
    <m/>
    <m/>
    <m/>
    <m/>
    <m/>
    <m/>
    <m/>
    <m/>
    <m/>
    <s v="697259"/>
    <s v="6200813"/>
    <n v="0.92240279999999997"/>
    <n v="0"/>
    <n v="0"/>
  </r>
  <r>
    <n v="2114"/>
    <x v="1043"/>
    <s v=""/>
    <x v="2318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1824"/>
    <n v="1.4436"/>
    <n v="1.4436"/>
    <n v="0"/>
    <n v="0"/>
    <n v="1"/>
    <n v="0"/>
    <n v="0"/>
    <x v="0"/>
    <x v="0"/>
    <m/>
    <m/>
    <m/>
    <m/>
    <m/>
    <m/>
    <n v="1.4505479999999999"/>
    <m/>
    <m/>
    <m/>
    <m/>
    <m/>
    <m/>
    <m/>
    <m/>
    <m/>
    <m/>
    <m/>
    <s v="697259"/>
    <s v="6200813"/>
    <n v="1.4505479999999999"/>
    <n v="0"/>
    <n v="0"/>
  </r>
  <r>
    <n v="2114"/>
    <x v="1044"/>
    <s v=""/>
    <x v="2319"/>
    <n v="2017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1825"/>
    <n v="1.0044"/>
    <n v="1.0044"/>
    <n v="0.89639999999999997"/>
    <n v="0.89639999999999997"/>
    <n v="0.23203399838657363"/>
    <n v="0.76796600161342643"/>
    <n v="0"/>
    <x v="0"/>
    <x v="0"/>
    <m/>
    <m/>
    <m/>
    <m/>
    <m/>
    <m/>
    <n v="2.1643380000000003"/>
    <m/>
    <m/>
    <m/>
    <m/>
    <m/>
    <m/>
    <m/>
    <m/>
    <m/>
    <m/>
    <m/>
    <s v="696835,42"/>
    <s v="6203484,15"/>
    <n v="2.1643380000000003"/>
    <n v="0"/>
    <n v="0"/>
  </r>
  <r>
    <n v="2114"/>
    <x v="1044"/>
    <s v=""/>
    <x v="2320"/>
    <n v="2017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1826"/>
    <n v="14.7204"/>
    <n v="14.7204"/>
    <n v="0"/>
    <n v="0"/>
    <n v="1"/>
    <n v="0"/>
    <n v="0"/>
    <x v="0"/>
    <x v="0"/>
    <m/>
    <m/>
    <m/>
    <m/>
    <m/>
    <m/>
    <n v="16.153196400000002"/>
    <m/>
    <m/>
    <m/>
    <m/>
    <m/>
    <m/>
    <m/>
    <m/>
    <m/>
    <m/>
    <m/>
    <s v="696835,42"/>
    <s v="6203484,15"/>
    <n v="16.153196400000002"/>
    <n v="0"/>
    <n v="0"/>
  </r>
  <r>
    <n v="2114"/>
    <x v="1045"/>
    <s v=""/>
    <x v="2321"/>
    <n v="2017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1827"/>
    <n v="1.0800000000000001E-2"/>
    <n v="1.0800000000000001E-2"/>
    <n v="9.2160000000000002E-3"/>
    <n v="9.2160000000000002E-3"/>
    <n v="0.13718675690506676"/>
    <n v="0.86281324309493324"/>
    <n v="0"/>
    <x v="0"/>
    <x v="0"/>
    <m/>
    <m/>
    <m/>
    <m/>
    <m/>
    <m/>
    <n v="3.9362399999999999E-2"/>
    <m/>
    <m/>
    <m/>
    <m/>
    <m/>
    <m/>
    <m/>
    <m/>
    <m/>
    <m/>
    <m/>
    <s v="700456"/>
    <s v="6198166"/>
    <n v="3.9362399999999999E-2"/>
    <n v="0"/>
    <n v="0"/>
  </r>
  <r>
    <n v="2114"/>
    <x v="1045"/>
    <s v=""/>
    <x v="2322"/>
    <n v="2017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1828"/>
    <n v="7.0811999999999999"/>
    <n v="7.0811999999999999"/>
    <n v="0"/>
    <n v="0"/>
    <n v="1"/>
    <n v="0"/>
    <n v="0"/>
    <x v="0"/>
    <x v="0"/>
    <m/>
    <m/>
    <m/>
    <m/>
    <m/>
    <m/>
    <n v="7.6844988000000001"/>
    <m/>
    <m/>
    <m/>
    <m/>
    <m/>
    <m/>
    <m/>
    <m/>
    <m/>
    <m/>
    <m/>
    <s v="700456"/>
    <s v="6198166"/>
    <n v="7.6844988000000001"/>
    <n v="0"/>
    <n v="0"/>
  </r>
  <r>
    <n v="2114"/>
    <x v="1046"/>
    <s v=""/>
    <x v="2323"/>
    <n v="2017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1829"/>
    <n v="395.20080000000002"/>
    <n v="395.20080000000002"/>
    <n v="50.392800000000001"/>
    <n v="37.580399999999997"/>
    <n v="0.44149238961159787"/>
    <n v="0.55850761038840213"/>
    <n v="0"/>
    <x v="0"/>
    <x v="0"/>
    <m/>
    <m/>
    <m/>
    <m/>
    <m/>
    <m/>
    <m/>
    <m/>
    <m/>
    <m/>
    <n v="447.57373999999999"/>
    <m/>
    <m/>
    <m/>
    <m/>
    <m/>
    <m/>
    <m/>
    <s v="704226,59"/>
    <s v="6202997,52"/>
    <n v="0"/>
    <n v="447.57373999999999"/>
    <n v="0"/>
  </r>
  <r>
    <n v="2116"/>
    <x v="1047"/>
    <s v=""/>
    <x v="2324"/>
    <n v="2017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1830"/>
    <n v="17.798400000000001"/>
    <n v="5.7096"/>
    <n v="11.682"/>
    <n v="11.61"/>
    <n v="8.0337695230054879E-2"/>
    <n v="0.74956521739130433"/>
    <n v="0.17009708737864079"/>
    <x v="0"/>
    <x v="0"/>
    <m/>
    <m/>
    <m/>
    <m/>
    <m/>
    <m/>
    <m/>
    <m/>
    <n v="35.534999999999997"/>
    <m/>
    <m/>
    <m/>
    <m/>
    <m/>
    <m/>
    <m/>
    <m/>
    <m/>
    <s v="464027,23"/>
    <s v="6149249,46"/>
    <n v="0"/>
    <n v="35.534999999999997"/>
    <n v="0"/>
  </r>
  <r>
    <n v="2116"/>
    <x v="1048"/>
    <s v=""/>
    <x v="2325"/>
    <n v="2017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1831"/>
    <n v="15.494400000000001"/>
    <n v="9.8496000000000006"/>
    <n v="9.6948000000000008"/>
    <n v="9.6948000000000008"/>
    <n v="0.14571933476141125"/>
    <n v="0.77076899970280921"/>
    <n v="8.3511665535779545E-2"/>
    <x v="0"/>
    <x v="0"/>
    <m/>
    <m/>
    <m/>
    <m/>
    <m/>
    <m/>
    <m/>
    <m/>
    <n v="33.796475999999998"/>
    <m/>
    <m/>
    <m/>
    <m/>
    <m/>
    <m/>
    <m/>
    <m/>
    <m/>
    <s v="467734,21"/>
    <s v="6145910,37"/>
    <n v="0"/>
    <n v="33.796475999999998"/>
    <n v="0"/>
  </r>
  <r>
    <n v="2118"/>
    <x v="1049"/>
    <s v=""/>
    <x v="2326"/>
    <n v="2017"/>
    <n v="33153252"/>
    <x v="539"/>
    <x v="1047"/>
    <x v="1024"/>
    <n v="4900"/>
    <s v="Nakskov"/>
    <n v="360"/>
    <n v="46"/>
    <x v="324"/>
    <m/>
    <s v="FJ"/>
    <s v="Fjernvarmeværk"/>
    <n v="353000"/>
    <n v="350030"/>
    <x v="1172"/>
    <x v="0"/>
    <s v="fvv"/>
    <d v="2006-09-01T00:00:00"/>
    <m/>
    <n v="0.95"/>
    <n v="0"/>
    <n v="0.95"/>
    <x v="21"/>
    <n v="0"/>
    <n v="0"/>
    <n v="0"/>
    <n v="0"/>
    <n v="1"/>
    <n v="0"/>
    <n v="0"/>
    <x v="0"/>
    <x v="0"/>
    <m/>
    <n v="0"/>
    <m/>
    <m/>
    <m/>
    <m/>
    <m/>
    <m/>
    <m/>
    <n v="0"/>
    <m/>
    <m/>
    <m/>
    <m/>
    <m/>
    <m/>
    <m/>
    <m/>
    <s v="643256,12"/>
    <s v="6080146,89"/>
    <n v="0"/>
    <n v="0"/>
    <n v="0"/>
  </r>
  <r>
    <n v="2119"/>
    <x v="1050"/>
    <s v=""/>
    <x v="2327"/>
    <n v="2017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1832"/>
    <n v="0"/>
    <n v="0"/>
    <n v="0.30708000000000002"/>
    <n v="0.30708000000000002"/>
    <n v="0"/>
    <n v="1"/>
    <n v="0"/>
    <x v="0"/>
    <x v="0"/>
    <m/>
    <m/>
    <m/>
    <m/>
    <m/>
    <m/>
    <m/>
    <m/>
    <n v="0.95978999999999992"/>
    <m/>
    <m/>
    <m/>
    <m/>
    <m/>
    <m/>
    <m/>
    <m/>
    <m/>
    <s v="719180"/>
    <s v="6219159"/>
    <n v="0"/>
    <n v="0.95978999999999992"/>
    <n v="0"/>
  </r>
  <r>
    <n v="2120"/>
    <x v="1051"/>
    <s v=""/>
    <x v="2328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1833"/>
    <n v="3.9156499999999999"/>
    <n v="3.9156499999999999"/>
    <n v="0"/>
    <n v="0"/>
    <n v="1"/>
    <n v="0"/>
    <n v="0"/>
    <x v="0"/>
    <x v="0"/>
    <m/>
    <m/>
    <m/>
    <n v="4.3109642099999999"/>
    <m/>
    <m/>
    <m/>
    <m/>
    <m/>
    <m/>
    <m/>
    <m/>
    <m/>
    <m/>
    <m/>
    <m/>
    <m/>
    <m/>
    <s v="864339,92"/>
    <s v="6120309,5"/>
    <n v="4.3109642099999999"/>
    <n v="0"/>
    <n v="0"/>
  </r>
  <r>
    <n v="2120"/>
    <x v="1051"/>
    <s v=""/>
    <x v="2329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1834"/>
    <n v="5.7209500000000002"/>
    <n v="5.7209500000000002"/>
    <n v="0"/>
    <n v="0"/>
    <n v="1"/>
    <n v="0"/>
    <n v="0"/>
    <x v="0"/>
    <x v="0"/>
    <m/>
    <m/>
    <m/>
    <n v="6.2985209100000006"/>
    <m/>
    <m/>
    <m/>
    <m/>
    <m/>
    <m/>
    <m/>
    <m/>
    <m/>
    <m/>
    <m/>
    <m/>
    <m/>
    <m/>
    <s v="864339,92"/>
    <s v="6120309,5"/>
    <n v="6.2985209100000006"/>
    <n v="0"/>
    <n v="0"/>
  </r>
  <r>
    <n v="2120"/>
    <x v="1051"/>
    <s v=""/>
    <x v="2330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1835"/>
    <n v="4.0009999999999997E-2"/>
    <n v="4.0009999999999997E-2"/>
    <n v="0"/>
    <n v="0"/>
    <n v="1"/>
    <n v="0"/>
    <n v="0"/>
    <x v="0"/>
    <x v="0"/>
    <m/>
    <m/>
    <m/>
    <n v="4.4048360000000002E-2"/>
    <m/>
    <m/>
    <m/>
    <m/>
    <m/>
    <m/>
    <m/>
    <m/>
    <m/>
    <m/>
    <m/>
    <m/>
    <m/>
    <m/>
    <s v="864339,92"/>
    <s v="6120309,5"/>
    <n v="4.4048360000000002E-2"/>
    <n v="0"/>
    <n v="0"/>
  </r>
  <r>
    <n v="2121"/>
    <x v="1052"/>
    <s v=""/>
    <x v="2331"/>
    <n v="2017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1836"/>
    <n v="560.63900000000001"/>
    <n v="560.63900000000001"/>
    <n v="525.43799999999999"/>
    <n v="516.29759999999999"/>
    <n v="0.22387054266661341"/>
    <n v="0.77612945733338656"/>
    <n v="0"/>
    <x v="0"/>
    <x v="0"/>
    <m/>
    <m/>
    <m/>
    <m/>
    <m/>
    <m/>
    <n v="1252.1500000000001"/>
    <m/>
    <m/>
    <m/>
    <m/>
    <m/>
    <m/>
    <m/>
    <m/>
    <m/>
    <m/>
    <m/>
    <s v="721723,62"/>
    <s v="6214031,33"/>
    <n v="1252.1500000000001"/>
    <n v="0"/>
    <n v="0"/>
  </r>
  <r>
    <n v="2121"/>
    <x v="1052"/>
    <s v=""/>
    <x v="2332"/>
    <n v="2017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1837"/>
    <n v="5.6159999999999997"/>
    <n v="5.6159999999999997"/>
    <n v="4.1795999999999998"/>
    <n v="4.1795999999999998"/>
    <n v="0.24940047961630693"/>
    <n v="0.75059952038369304"/>
    <n v="0"/>
    <x v="0"/>
    <x v="0"/>
    <m/>
    <m/>
    <m/>
    <m/>
    <m/>
    <m/>
    <n v="11.259"/>
    <m/>
    <m/>
    <m/>
    <m/>
    <m/>
    <m/>
    <m/>
    <m/>
    <m/>
    <m/>
    <m/>
    <s v="721723,62"/>
    <s v="6214031,33"/>
    <n v="11.259"/>
    <n v="0"/>
    <n v="0"/>
  </r>
  <r>
    <n v="2124"/>
    <x v="1053"/>
    <s v=""/>
    <x v="2333"/>
    <n v="2017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1838"/>
    <n v="15.690239999999999"/>
    <n v="0"/>
    <n v="10.46016"/>
    <n v="10.46016"/>
    <n v="0.25499987957168863"/>
    <n v="0.74500012042831143"/>
    <n v="0"/>
    <x v="0"/>
    <x v="0"/>
    <m/>
    <m/>
    <m/>
    <m/>
    <m/>
    <m/>
    <m/>
    <m/>
    <n v="30.765190999999998"/>
    <m/>
    <m/>
    <m/>
    <m/>
    <m/>
    <m/>
    <m/>
    <m/>
    <m/>
    <s v="492670"/>
    <s v="6118352"/>
    <n v="0"/>
    <n v="30.765190999999998"/>
    <n v="0"/>
  </r>
  <r>
    <n v="2130"/>
    <x v="1054"/>
    <s v=""/>
    <x v="2334"/>
    <n v="2017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1839"/>
    <n v="0.57599999999999996"/>
    <n v="0"/>
    <n v="0.35927999999999999"/>
    <n v="0.35927999999999999"/>
    <n v="0"/>
    <n v="0.84271938188717077"/>
    <n v="0.15728061811282923"/>
    <x v="0"/>
    <x v="0"/>
    <m/>
    <m/>
    <m/>
    <m/>
    <m/>
    <m/>
    <m/>
    <m/>
    <n v="1.8311220000000001"/>
    <m/>
    <m/>
    <m/>
    <m/>
    <m/>
    <m/>
    <m/>
    <m/>
    <m/>
    <s v="526511,11"/>
    <s v="6098693,55"/>
    <n v="0"/>
    <n v="1.8311220000000001"/>
    <n v="0"/>
  </r>
  <r>
    <n v="2132"/>
    <x v="1055"/>
    <s v=""/>
    <x v="2335"/>
    <n v="2017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0670"/>
    <s v="6159537"/>
    <n v="0"/>
    <n v="0"/>
    <n v="0"/>
  </r>
  <r>
    <n v="2132"/>
    <x v="1055"/>
    <s v=""/>
    <x v="2336"/>
    <n v="2017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1840"/>
    <n v="40.107599999999998"/>
    <n v="39.520800000000001"/>
    <n v="0"/>
    <n v="0"/>
    <n v="1"/>
    <n v="0"/>
    <n v="0"/>
    <x v="0"/>
    <x v="0"/>
    <m/>
    <m/>
    <m/>
    <m/>
    <m/>
    <m/>
    <m/>
    <m/>
    <m/>
    <n v="40.101599999999998"/>
    <m/>
    <m/>
    <m/>
    <m/>
    <m/>
    <m/>
    <m/>
    <m/>
    <s v="670670"/>
    <s v="6159537"/>
    <n v="0"/>
    <n v="40.101599999999998"/>
    <n v="0"/>
  </r>
  <r>
    <n v="2133"/>
    <x v="1056"/>
    <s v=""/>
    <x v="2337"/>
    <n v="2017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1841"/>
    <n v="1.74888"/>
    <n v="0"/>
    <n v="1.47204"/>
    <n v="1.47204"/>
    <n v="0"/>
    <n v="0.83918341870039881"/>
    <n v="0.16081658129960119"/>
    <x v="0"/>
    <x v="0"/>
    <m/>
    <m/>
    <m/>
    <m/>
    <m/>
    <m/>
    <m/>
    <m/>
    <n v="5.4374989999999999"/>
    <m/>
    <m/>
    <m/>
    <m/>
    <m/>
    <m/>
    <m/>
    <m/>
    <m/>
    <s v="671209,52"/>
    <s v="6178206,83"/>
    <n v="0"/>
    <n v="5.4374989999999999"/>
    <n v="0"/>
  </r>
  <r>
    <n v="2136"/>
    <x v="1057"/>
    <s v=""/>
    <x v="2338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1842"/>
    <n v="3.5722799999999999E-2"/>
    <n v="3.5722799999999999E-2"/>
    <n v="9.1691999999999996E-2"/>
    <n v="9.1691999999999996E-2"/>
    <n v="6.4251489251489241E-2"/>
    <n v="0.93574851074851073"/>
    <n v="0"/>
    <x v="0"/>
    <x v="0"/>
    <m/>
    <m/>
    <m/>
    <m/>
    <m/>
    <m/>
    <n v="0.27799200000000002"/>
    <m/>
    <m/>
    <m/>
    <m/>
    <m/>
    <m/>
    <m/>
    <m/>
    <m/>
    <m/>
    <m/>
    <s v="509998,62"/>
    <s v="6222065,09"/>
    <n v="0.27799200000000002"/>
    <n v="0"/>
    <n v="0"/>
  </r>
  <r>
    <n v="2136"/>
    <x v="1057"/>
    <s v=""/>
    <x v="2339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1843"/>
    <n v="1.3458599999999999E-2"/>
    <n v="1.3458599999999999E-2"/>
    <n v="3.4542000000000003E-2"/>
    <n v="3.4542000000000003E-2"/>
    <n v="7.0599010461910333E-2"/>
    <n v="0.92940098953808969"/>
    <n v="0"/>
    <x v="0"/>
    <x v="0"/>
    <m/>
    <m/>
    <m/>
    <m/>
    <m/>
    <m/>
    <n v="9.5317200000000005E-2"/>
    <m/>
    <m/>
    <m/>
    <m/>
    <m/>
    <m/>
    <m/>
    <m/>
    <m/>
    <m/>
    <m/>
    <s v="509998,62"/>
    <s v="6222065,09"/>
    <n v="9.5317200000000005E-2"/>
    <n v="0"/>
    <n v="0"/>
  </r>
  <r>
    <n v="2136"/>
    <x v="1057"/>
    <s v=""/>
    <x v="2340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1844"/>
    <n v="1.3458599999999999E-2"/>
    <n v="1.3458599999999999E-2"/>
    <n v="3.4542000000000003E-2"/>
    <n v="3.4542000000000003E-2"/>
    <n v="7.0569691935970999E-2"/>
    <n v="0.92943030806402904"/>
    <n v="0"/>
    <x v="0"/>
    <x v="0"/>
    <m/>
    <m/>
    <m/>
    <m/>
    <m/>
    <m/>
    <n v="9.5356800000000005E-2"/>
    <m/>
    <m/>
    <m/>
    <m/>
    <m/>
    <m/>
    <m/>
    <m/>
    <m/>
    <m/>
    <m/>
    <s v="509998,62"/>
    <s v="6222065,09"/>
    <n v="9.5356800000000005E-2"/>
    <n v="0"/>
    <n v="0"/>
  </r>
  <r>
    <n v="2137"/>
    <x v="1058"/>
    <s v=""/>
    <x v="2341"/>
    <n v="2017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1845"/>
    <n v="4.5125999999999999"/>
    <n v="4.5125999999999999"/>
    <n v="4.0392000000000001"/>
    <n v="4.0392000000000001"/>
    <n v="0.22473316186560616"/>
    <n v="0.7752668381343939"/>
    <n v="0"/>
    <x v="0"/>
    <x v="0"/>
    <m/>
    <m/>
    <m/>
    <m/>
    <m/>
    <m/>
    <n v="10.039906800000001"/>
    <m/>
    <m/>
    <m/>
    <m/>
    <m/>
    <m/>
    <m/>
    <m/>
    <m/>
    <m/>
    <m/>
    <s v="677775,89"/>
    <s v="6146751,14"/>
    <n v="10.039906800000001"/>
    <n v="0"/>
    <n v="0"/>
  </r>
  <r>
    <n v="2137"/>
    <x v="1058"/>
    <s v=""/>
    <x v="2342"/>
    <n v="2017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1845"/>
    <n v="4.5125999999999999"/>
    <n v="4.5125999999999999"/>
    <n v="4.0392000000000001"/>
    <n v="4.0392000000000001"/>
    <n v="0.22473316186560616"/>
    <n v="0.7752668381343939"/>
    <n v="0"/>
    <x v="0"/>
    <x v="0"/>
    <m/>
    <m/>
    <m/>
    <m/>
    <m/>
    <m/>
    <n v="10.039906800000001"/>
    <m/>
    <m/>
    <m/>
    <m/>
    <m/>
    <m/>
    <m/>
    <m/>
    <m/>
    <m/>
    <m/>
    <s v="677775,89"/>
    <s v="6146751,14"/>
    <n v="10.039906800000001"/>
    <n v="0"/>
    <n v="0"/>
  </r>
  <r>
    <n v="2145"/>
    <x v="1059"/>
    <s v=""/>
    <x v="2343"/>
    <n v="2017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1846"/>
    <n v="387.10199999999998"/>
    <n v="387.10199999999998"/>
    <n v="121.22280000000001"/>
    <n v="121.22280000000001"/>
    <n v="0.33085233822763205"/>
    <n v="0.66914766177236795"/>
    <n v="0"/>
    <x v="0"/>
    <x v="0"/>
    <m/>
    <m/>
    <m/>
    <n v="0"/>
    <m/>
    <m/>
    <m/>
    <m/>
    <m/>
    <n v="501.642"/>
    <n v="83.365200000000002"/>
    <m/>
    <m/>
    <m/>
    <m/>
    <m/>
    <m/>
    <m/>
    <s v="684568,89"/>
    <s v="6098015,39"/>
    <n v="0"/>
    <n v="585.00720000000001"/>
    <n v="0"/>
  </r>
  <r>
    <n v="2145"/>
    <x v="1059"/>
    <s v=""/>
    <x v="2344"/>
    <n v="2017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1847"/>
    <n v="31.518000000000001"/>
    <n v="31.518000000000001"/>
    <n v="0"/>
    <n v="0"/>
    <n v="1"/>
    <n v="0"/>
    <n v="0"/>
    <x v="0"/>
    <x v="0"/>
    <m/>
    <m/>
    <m/>
    <m/>
    <m/>
    <m/>
    <m/>
    <m/>
    <m/>
    <m/>
    <n v="34.279800000000002"/>
    <m/>
    <m/>
    <m/>
    <m/>
    <m/>
    <m/>
    <m/>
    <s v="684568,89"/>
    <s v="6098015,39"/>
    <n v="0"/>
    <n v="34.279800000000002"/>
    <n v="0"/>
  </r>
  <r>
    <n v="2148"/>
    <x v="1060"/>
    <s v=""/>
    <x v="2345"/>
    <n v="2017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1848"/>
    <n v="17.5032"/>
    <n v="13.032"/>
    <n v="12.567600000000001"/>
    <n v="12.567600000000001"/>
    <n v="0.19637692410809432"/>
    <n v="0.73624734668133851"/>
    <n v="6.737572921056717E-2"/>
    <x v="0"/>
    <x v="0"/>
    <m/>
    <m/>
    <m/>
    <m/>
    <m/>
    <m/>
    <m/>
    <m/>
    <n v="33.181088000000003"/>
    <m/>
    <m/>
    <m/>
    <m/>
    <m/>
    <m/>
    <m/>
    <m/>
    <m/>
    <s v="553543,03"/>
    <s v="6190174,39"/>
    <n v="0"/>
    <n v="33.181088000000003"/>
    <n v="0"/>
  </r>
  <r>
    <n v="2148"/>
    <x v="1060"/>
    <s v=""/>
    <x v="2346"/>
    <n v="2017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1849"/>
    <n v="5.7131999999999996"/>
    <n v="5.7131999999999996"/>
    <n v="0"/>
    <n v="0"/>
    <n v="1"/>
    <n v="0"/>
    <n v="0"/>
    <x v="0"/>
    <x v="0"/>
    <m/>
    <m/>
    <m/>
    <m/>
    <m/>
    <m/>
    <n v="0.17503200000000002"/>
    <m/>
    <n v="6.2721920000000004"/>
    <m/>
    <m/>
    <m/>
    <m/>
    <m/>
    <m/>
    <m/>
    <m/>
    <m/>
    <s v="553543,03"/>
    <s v="6190174,39"/>
    <n v="0.17503200000000002"/>
    <n v="6.2721920000000004"/>
    <n v="0"/>
  </r>
  <r>
    <n v="2149"/>
    <x v="1061"/>
    <s v=""/>
    <x v="2347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1850"/>
    <n v="20.1312"/>
    <n v="0"/>
    <n v="0"/>
    <n v="0"/>
    <n v="0"/>
    <n v="0"/>
    <n v="1"/>
    <x v="0"/>
    <x v="0"/>
    <m/>
    <m/>
    <m/>
    <m/>
    <m/>
    <m/>
    <m/>
    <m/>
    <m/>
    <m/>
    <m/>
    <m/>
    <m/>
    <m/>
    <m/>
    <n v="20.1312"/>
    <m/>
    <m/>
    <s v="708872,3"/>
    <s v="6138248,3"/>
    <n v="0"/>
    <n v="20.1312"/>
    <n v="0"/>
  </r>
  <r>
    <n v="2149"/>
    <x v="1061"/>
    <s v=""/>
    <x v="2348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1851"/>
    <n v="0.36299999999999999"/>
    <n v="0"/>
    <n v="0.25919999999999999"/>
    <n v="0.25919999999999999"/>
    <n v="0"/>
    <n v="0.72505498900219956"/>
    <n v="0.27494501099780044"/>
    <x v="0"/>
    <x v="0"/>
    <m/>
    <m/>
    <m/>
    <m/>
    <m/>
    <m/>
    <n v="0.66013199999999994"/>
    <m/>
    <m/>
    <m/>
    <m/>
    <m/>
    <m/>
    <m/>
    <m/>
    <m/>
    <m/>
    <m/>
    <s v="708872,3"/>
    <s v="6138248,3"/>
    <n v="0.66013199999999994"/>
    <n v="0"/>
    <n v="0"/>
  </r>
  <r>
    <n v="2149"/>
    <x v="1061"/>
    <s v=""/>
    <x v="2349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1852"/>
    <n v="8.6999999999999994E-2"/>
    <n v="0"/>
    <n v="4.6800000000000001E-2"/>
    <n v="4.6800000000000001E-2"/>
    <n v="0"/>
    <n v="0.72469051416419838"/>
    <n v="0.27530948583580162"/>
    <x v="0"/>
    <x v="0"/>
    <m/>
    <m/>
    <m/>
    <m/>
    <m/>
    <m/>
    <n v="0.15800399999999998"/>
    <m/>
    <m/>
    <m/>
    <m/>
    <m/>
    <m/>
    <m/>
    <m/>
    <m/>
    <m/>
    <m/>
    <s v="708872,3"/>
    <s v="6138248,3"/>
    <n v="0.15800399999999998"/>
    <n v="0"/>
    <n v="0"/>
  </r>
  <r>
    <n v="2149"/>
    <x v="1061"/>
    <s v=""/>
    <x v="2350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1853"/>
    <n v="0.52"/>
    <n v="0"/>
    <n v="0.28079999999999999"/>
    <n v="0.28079999999999999"/>
    <n v="0"/>
    <n v="0.72495259663790512"/>
    <n v="0.27504740336209488"/>
    <x v="0"/>
    <x v="0"/>
    <m/>
    <m/>
    <m/>
    <m/>
    <m/>
    <m/>
    <n v="0.94529160000000001"/>
    <m/>
    <m/>
    <m/>
    <m/>
    <m/>
    <m/>
    <m/>
    <m/>
    <m/>
    <m/>
    <m/>
    <s v="708872,3"/>
    <s v="6138248,3"/>
    <n v="0.94529160000000001"/>
    <n v="0"/>
    <n v="0"/>
  </r>
  <r>
    <n v="2149"/>
    <x v="1061"/>
    <s v=""/>
    <x v="2351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1854"/>
    <n v="0.58399999999999996"/>
    <n v="0"/>
    <n v="0.4032"/>
    <n v="0.4032"/>
    <n v="0"/>
    <n v="0.72510671884367084"/>
    <n v="0.27489328115632916"/>
    <x v="0"/>
    <x v="0"/>
    <m/>
    <m/>
    <m/>
    <m/>
    <m/>
    <m/>
    <n v="1.0622304"/>
    <m/>
    <m/>
    <m/>
    <m/>
    <m/>
    <m/>
    <m/>
    <m/>
    <m/>
    <m/>
    <m/>
    <s v="708872,3"/>
    <s v="6138248,3"/>
    <n v="1.0622304"/>
    <n v="0"/>
    <n v="0"/>
  </r>
  <r>
    <n v="2151"/>
    <x v="1062"/>
    <s v=""/>
    <x v="2352"/>
    <n v="2017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1855"/>
    <n v="0"/>
    <n v="0"/>
    <n v="0.81899999999999995"/>
    <n v="0.81899999999999995"/>
    <n v="0"/>
    <n v="1"/>
    <n v="0"/>
    <x v="0"/>
    <x v="0"/>
    <m/>
    <m/>
    <m/>
    <m/>
    <m/>
    <m/>
    <m/>
    <m/>
    <n v="2.5592100000000002"/>
    <m/>
    <m/>
    <m/>
    <m/>
    <m/>
    <m/>
    <m/>
    <m/>
    <m/>
    <s v="528782"/>
    <s v="6092172"/>
    <n v="0"/>
    <n v="2.5592100000000002"/>
    <n v="0"/>
  </r>
  <r>
    <n v="2152"/>
    <x v="1063"/>
    <s v=""/>
    <x v="2353"/>
    <n v="2017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1856"/>
    <n v="23.939640000000001"/>
    <n v="21.268799999999999"/>
    <n v="0"/>
    <n v="0"/>
    <n v="1"/>
    <n v="0"/>
    <n v="0"/>
    <x v="0"/>
    <x v="0"/>
    <m/>
    <m/>
    <m/>
    <m/>
    <m/>
    <m/>
    <m/>
    <m/>
    <m/>
    <n v="23.939499999999999"/>
    <m/>
    <m/>
    <m/>
    <m/>
    <m/>
    <m/>
    <m/>
    <m/>
    <s v="696252"/>
    <s v="6079090"/>
    <n v="0"/>
    <n v="23.939499999999999"/>
    <n v="0"/>
  </r>
  <r>
    <n v="2157"/>
    <x v="1064"/>
    <s v=""/>
    <x v="2354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1857"/>
    <n v="13.153320000000001"/>
    <n v="13.153320000000001"/>
    <n v="0"/>
    <n v="0"/>
    <n v="1"/>
    <n v="0"/>
    <n v="0"/>
    <x v="0"/>
    <x v="0"/>
    <m/>
    <m/>
    <m/>
    <m/>
    <m/>
    <m/>
    <n v="13.120272000000002"/>
    <m/>
    <m/>
    <m/>
    <m/>
    <m/>
    <m/>
    <m/>
    <m/>
    <m/>
    <m/>
    <m/>
    <s v="660342,6"/>
    <s v="6186825,17"/>
    <n v="13.120272000000002"/>
    <n v="0"/>
    <n v="0"/>
  </r>
  <r>
    <n v="2157"/>
    <x v="1064"/>
    <s v=""/>
    <x v="2355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1858"/>
    <n v="2.2622399999999998"/>
    <n v="2.2622399999999998"/>
    <n v="2.0592000000000001"/>
    <n v="2.0592000000000001"/>
    <n v="0.21849001287853287"/>
    <n v="0.78150998712146713"/>
    <n v="0"/>
    <x v="0"/>
    <x v="0"/>
    <m/>
    <m/>
    <m/>
    <m/>
    <m/>
    <m/>
    <n v="5.1769871999999992"/>
    <m/>
    <m/>
    <m/>
    <m/>
    <m/>
    <m/>
    <m/>
    <m/>
    <m/>
    <m/>
    <m/>
    <s v="660342,6"/>
    <s v="6186825,17"/>
    <n v="5.1769871999999992"/>
    <n v="0"/>
    <n v="0"/>
  </r>
  <r>
    <n v="2157"/>
    <x v="1064"/>
    <s v=""/>
    <x v="2356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1859"/>
    <n v="10.9854"/>
    <n v="10.9854"/>
    <n v="0"/>
    <n v="0"/>
    <n v="1"/>
    <n v="0"/>
    <n v="0"/>
    <x v="0"/>
    <x v="0"/>
    <m/>
    <m/>
    <m/>
    <m/>
    <m/>
    <m/>
    <m/>
    <m/>
    <m/>
    <m/>
    <m/>
    <n v="10.324"/>
    <m/>
    <m/>
    <m/>
    <m/>
    <m/>
    <m/>
    <s v="660342,6"/>
    <s v="6186825,17"/>
    <n v="0"/>
    <n v="10.324"/>
    <n v="0"/>
  </r>
  <r>
    <n v="2158"/>
    <x v="1065"/>
    <s v=""/>
    <x v="2357"/>
    <n v="2017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1860"/>
    <n v="1.7639999999999999E-2"/>
    <n v="0"/>
    <n v="1.332E-2"/>
    <n v="1.332E-2"/>
    <n v="0"/>
    <n v="0.74661288654462721"/>
    <n v="0.25338711345537279"/>
    <x v="0"/>
    <x v="0"/>
    <m/>
    <m/>
    <m/>
    <m/>
    <m/>
    <m/>
    <n v="3.4808399999999996E-2"/>
    <m/>
    <m/>
    <m/>
    <m/>
    <m/>
    <m/>
    <m/>
    <m/>
    <m/>
    <m/>
    <m/>
    <s v="599911,73"/>
    <s v="6140854,8"/>
    <n v="3.4808399999999996E-2"/>
    <n v="0"/>
    <n v="0"/>
  </r>
  <r>
    <n v="2159"/>
    <x v="1066"/>
    <s v=""/>
    <x v="2358"/>
    <n v="2017"/>
    <n v="34071977"/>
    <x v="556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1861"/>
    <n v="57.996000000000002"/>
    <n v="57.996000000000002"/>
    <n v="56.739600000000003"/>
    <n v="55.10772"/>
    <n v="0.2094784376991492"/>
    <n v="0.7905215623008508"/>
    <n v="0"/>
    <x v="0"/>
    <x v="0"/>
    <m/>
    <m/>
    <m/>
    <m/>
    <m/>
    <m/>
    <n v="138.42952199999999"/>
    <m/>
    <m/>
    <m/>
    <m/>
    <m/>
    <m/>
    <m/>
    <m/>
    <m/>
    <m/>
    <m/>
    <s v="720896,37"/>
    <s v="6187758,41"/>
    <n v="138.42952199999999"/>
    <n v="0"/>
    <n v="0"/>
  </r>
  <r>
    <n v="2159"/>
    <x v="1067"/>
    <s v=""/>
    <x v="2359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1862"/>
    <n v="96.341430000000003"/>
    <n v="96.341430000000003"/>
    <n v="0"/>
    <n v="0"/>
    <n v="1"/>
    <n v="0"/>
    <n v="0"/>
    <x v="0"/>
    <x v="0"/>
    <m/>
    <m/>
    <m/>
    <n v="0"/>
    <m/>
    <m/>
    <n v="102.33186479999999"/>
    <m/>
    <m/>
    <m/>
    <m/>
    <m/>
    <m/>
    <m/>
    <m/>
    <m/>
    <m/>
    <m/>
    <s v="720941,99"/>
    <s v="6187743,41"/>
    <n v="102.33186479999999"/>
    <n v="0"/>
    <n v="0"/>
  </r>
  <r>
    <n v="2159"/>
    <x v="1067"/>
    <s v=""/>
    <x v="2360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1863"/>
    <n v="101.1402385"/>
    <n v="101.1402385"/>
    <n v="0"/>
    <n v="0"/>
    <n v="1"/>
    <n v="0"/>
    <n v="0"/>
    <x v="0"/>
    <x v="0"/>
    <m/>
    <m/>
    <m/>
    <n v="0"/>
    <m/>
    <m/>
    <n v="107.42909759999999"/>
    <m/>
    <m/>
    <m/>
    <m/>
    <m/>
    <m/>
    <m/>
    <m/>
    <m/>
    <m/>
    <m/>
    <s v="720941,99"/>
    <s v="6187743,41"/>
    <n v="107.42909759999999"/>
    <n v="0"/>
    <n v="0"/>
  </r>
  <r>
    <n v="2159"/>
    <x v="1067"/>
    <s v=""/>
    <x v="2361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1864"/>
    <n v="104.6591348"/>
    <n v="104.6591348"/>
    <n v="0"/>
    <n v="0"/>
    <n v="1"/>
    <n v="0"/>
    <n v="0"/>
    <x v="0"/>
    <x v="0"/>
    <m/>
    <m/>
    <m/>
    <n v="0"/>
    <m/>
    <m/>
    <n v="111.16678320000001"/>
    <m/>
    <m/>
    <m/>
    <m/>
    <m/>
    <m/>
    <m/>
    <m/>
    <m/>
    <m/>
    <m/>
    <s v="720941,99"/>
    <s v="6187743,41"/>
    <n v="111.16678320000001"/>
    <n v="0"/>
    <n v="0"/>
  </r>
  <r>
    <n v="2160"/>
    <x v="1068"/>
    <s v=""/>
    <x v="2362"/>
    <n v="2017"/>
    <n v="32659365"/>
    <x v="557"/>
    <x v="1066"/>
    <x v="1041"/>
    <n v="7000"/>
    <s v="Fredericia"/>
    <n v="607"/>
    <n v="81"/>
    <x v="20"/>
    <m/>
    <s v="LO"/>
    <s v="Lokalt værk"/>
    <n v="370000"/>
    <n v="370000"/>
    <x v="1196"/>
    <x v="1"/>
    <s v="pev"/>
    <d v="1998-11-20T00:00:00"/>
    <d v="2017-04-01T00:00:00"/>
    <n v="0.8"/>
    <n v="0.25"/>
    <n v="0.36"/>
    <x v="1865"/>
    <n v="0.22788"/>
    <n v="0.22788"/>
    <n v="0.50039999999999996"/>
    <n v="0.50039999999999996"/>
    <n v="7.1148288669475798E-2"/>
    <n v="0.92885171133052424"/>
    <n v="0"/>
    <x v="0"/>
    <x v="0"/>
    <m/>
    <m/>
    <m/>
    <m/>
    <m/>
    <m/>
    <m/>
    <m/>
    <n v="1.6014439999999999"/>
    <m/>
    <m/>
    <m/>
    <m/>
    <m/>
    <m/>
    <m/>
    <m/>
    <m/>
    <s v="545488,1"/>
    <s v="6156413,97"/>
    <n v="0"/>
    <n v="1.6014439999999999"/>
    <n v="0"/>
  </r>
  <r>
    <n v="2160"/>
    <x v="1068"/>
    <s v=""/>
    <x v="2363"/>
    <n v="2017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1866"/>
    <n v="3.9708000000000001"/>
    <n v="3.9708000000000001"/>
    <n v="3.2292000000000001"/>
    <n v="3.2292000000000001"/>
    <n v="0.27438569335802537"/>
    <n v="0.72561430664197468"/>
    <n v="0"/>
    <x v="0"/>
    <x v="0"/>
    <m/>
    <m/>
    <m/>
    <m/>
    <m/>
    <m/>
    <m/>
    <m/>
    <n v="7.2358000000000002"/>
    <m/>
    <m/>
    <m/>
    <m/>
    <m/>
    <m/>
    <m/>
    <m/>
    <m/>
    <s v="545488,1"/>
    <s v="6156413,97"/>
    <n v="0"/>
    <n v="7.2358000000000002"/>
    <n v="0"/>
  </r>
  <r>
    <n v="2161"/>
    <x v="1069"/>
    <s v=""/>
    <x v="2364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65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8"/>
    <x v="17"/>
    <s v="fvv"/>
    <d v="2012-01-01T00:00:00"/>
    <m/>
    <n v="0.45"/>
    <n v="0"/>
    <n v="0"/>
    <x v="1867"/>
    <n v="0"/>
    <n v="0"/>
    <n v="0"/>
    <n v="0"/>
    <n v="1"/>
    <n v="0"/>
    <n v="0"/>
    <x v="0"/>
    <x v="0"/>
    <m/>
    <m/>
    <m/>
    <n v="2.2598099999999999E-2"/>
    <m/>
    <m/>
    <m/>
    <m/>
    <m/>
    <m/>
    <m/>
    <m/>
    <m/>
    <m/>
    <m/>
    <m/>
    <m/>
    <m/>
    <s v="583245,75"/>
    <s v="6234871"/>
    <n v="2.2598099999999999E-2"/>
    <n v="0"/>
    <n v="0"/>
  </r>
  <r>
    <n v="2161"/>
    <x v="1069"/>
    <s v=""/>
    <x v="2366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1868"/>
    <n v="6138.9690000000001"/>
    <n v="6130.9650000000001"/>
    <n v="5907.1931999999997"/>
    <n v="4440.5676000000003"/>
    <n v="0.21614661664497423"/>
    <n v="0.78385338335502575"/>
    <n v="0"/>
    <x v="5"/>
    <x v="0"/>
    <m/>
    <n v="218.4020137"/>
    <m/>
    <m/>
    <m/>
    <m/>
    <m/>
    <m/>
    <m/>
    <n v="126.68300001"/>
    <m/>
    <m/>
    <n v="10713.012997531001"/>
    <m/>
    <m/>
    <m/>
    <m/>
    <m/>
    <s v="583245,75"/>
    <s v="6234871"/>
    <n v="3361.2410684400002"/>
    <n v="10839.695997541001"/>
    <n v="0"/>
  </r>
  <r>
    <n v="2161"/>
    <x v="1069"/>
    <s v=""/>
    <x v="2367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1869"/>
    <n v="639.55799999999999"/>
    <n v="639.55799999999999"/>
    <n v="599.42880000000002"/>
    <n v="540.67679999999996"/>
    <n v="0.18532125752920525"/>
    <n v="0.81467874247079475"/>
    <n v="0"/>
    <x v="6"/>
    <x v="0"/>
    <m/>
    <n v="19.095329915999997"/>
    <m/>
    <m/>
    <m/>
    <m/>
    <m/>
    <m/>
    <m/>
    <n v="78.924999990860002"/>
    <m/>
    <m/>
    <m/>
    <m/>
    <m/>
    <m/>
    <m/>
    <m/>
    <s v="583245,75"/>
    <s v="6234871"/>
    <n v="1646.6136903000001"/>
    <n v="78.924999990860002"/>
    <n v="0"/>
  </r>
  <r>
    <n v="2161"/>
    <x v="1069"/>
    <s v=""/>
    <x v="2368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1870"/>
    <n v="0"/>
    <n v="0"/>
    <n v="0.4032"/>
    <n v="0.4032"/>
    <n v="0"/>
    <n v="1"/>
    <n v="0"/>
    <x v="0"/>
    <x v="0"/>
    <m/>
    <m/>
    <m/>
    <n v="19.836110000000001"/>
    <m/>
    <m/>
    <m/>
    <m/>
    <m/>
    <m/>
    <m/>
    <m/>
    <m/>
    <m/>
    <m/>
    <m/>
    <m/>
    <m/>
    <s v="583245,75"/>
    <s v="6234871"/>
    <n v="19.836110000000001"/>
    <n v="0"/>
    <n v="0"/>
  </r>
  <r>
    <n v="2161"/>
    <x v="1069"/>
    <s v=""/>
    <x v="2369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0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1871"/>
    <n v="0"/>
    <n v="0"/>
    <n v="0"/>
    <n v="0"/>
    <n v="0"/>
    <n v="1"/>
    <n v="0"/>
    <x v="0"/>
    <x v="0"/>
    <m/>
    <m/>
    <m/>
    <n v="2.2956800000000003E-2"/>
    <m/>
    <m/>
    <m/>
    <m/>
    <m/>
    <m/>
    <m/>
    <m/>
    <m/>
    <m/>
    <m/>
    <m/>
    <m/>
    <m/>
    <s v="583245,75"/>
    <s v="6234871"/>
    <n v="2.2956800000000003E-2"/>
    <n v="0"/>
    <n v="0"/>
  </r>
  <r>
    <n v="2161"/>
    <x v="1069"/>
    <s v=""/>
    <x v="2372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1872"/>
    <n v="0"/>
    <n v="0"/>
    <n v="0"/>
    <n v="0"/>
    <n v="0"/>
    <n v="1"/>
    <n v="0"/>
    <x v="0"/>
    <x v="0"/>
    <m/>
    <m/>
    <m/>
    <n v="1.36306E-2"/>
    <m/>
    <m/>
    <m/>
    <m/>
    <m/>
    <m/>
    <m/>
    <m/>
    <m/>
    <m/>
    <m/>
    <m/>
    <m/>
    <m/>
    <s v="583245,75"/>
    <s v="6234871"/>
    <n v="1.36306E-2"/>
    <n v="0"/>
    <n v="0"/>
  </r>
  <r>
    <n v="2161"/>
    <x v="1070"/>
    <s v=""/>
    <x v="2373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1873"/>
    <n v="4280.3519999999999"/>
    <n v="4264.1490000000003"/>
    <n v="3242.1347999999998"/>
    <n v="2929.8456000000001"/>
    <n v="0.23292134723936314"/>
    <n v="0.7670786527606368"/>
    <n v="0"/>
    <x v="7"/>
    <x v="0"/>
    <m/>
    <n v="146.01819"/>
    <m/>
    <m/>
    <m/>
    <m/>
    <m/>
    <m/>
    <m/>
    <m/>
    <m/>
    <n v="0"/>
    <n v="6092"/>
    <m/>
    <m/>
    <m/>
    <m/>
    <m/>
    <s v="719278,37"/>
    <s v="6167462,14"/>
    <n v="3096.4064100000005"/>
    <n v="6092"/>
    <n v="0"/>
  </r>
  <r>
    <n v="2161"/>
    <x v="1070"/>
    <s v=""/>
    <x v="2374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1874"/>
    <n v="7703.47"/>
    <n v="7669.7489999999998"/>
    <n v="5241.5388000000003"/>
    <n v="4782.348"/>
    <n v="0.25524768813998938"/>
    <n v="0.74475231186001056"/>
    <n v="0"/>
    <x v="0"/>
    <x v="0"/>
    <m/>
    <n v="0"/>
    <m/>
    <m/>
    <m/>
    <m/>
    <n v="694.58892700000001"/>
    <m/>
    <m/>
    <n v="1248.4967199999999"/>
    <m/>
    <n v="0"/>
    <n v="13117.2"/>
    <m/>
    <m/>
    <m/>
    <m/>
    <m/>
    <s v="719278,37"/>
    <s v="6167462,14"/>
    <n v="694.58892700000001"/>
    <n v="14365.69672"/>
    <n v="0"/>
  </r>
  <r>
    <n v="2161"/>
    <x v="1070"/>
    <s v=""/>
    <x v="2375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1875"/>
    <n v="0"/>
    <n v="0"/>
    <n v="0"/>
    <n v="0"/>
    <n v="1"/>
    <n v="0"/>
    <n v="0"/>
    <x v="0"/>
    <x v="0"/>
    <m/>
    <m/>
    <m/>
    <n v="0.15070063099999997"/>
    <m/>
    <m/>
    <m/>
    <m/>
    <m/>
    <m/>
    <m/>
    <m/>
    <m/>
    <m/>
    <m/>
    <m/>
    <m/>
    <m/>
    <s v="719278,37"/>
    <s v="6167462,14"/>
    <n v="0.15070063099999997"/>
    <n v="0"/>
    <n v="0"/>
  </r>
  <r>
    <n v="2161"/>
    <x v="1070"/>
    <s v=""/>
    <x v="2376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1876"/>
    <n v="4.2000000000000003E-2"/>
    <n v="4.2000000000000003E-2"/>
    <n v="0"/>
    <n v="0"/>
    <n v="1"/>
    <n v="0"/>
    <n v="0"/>
    <x v="0"/>
    <x v="0"/>
    <m/>
    <m/>
    <m/>
    <n v="9.9359900000000003"/>
    <m/>
    <m/>
    <m/>
    <m/>
    <m/>
    <m/>
    <m/>
    <m/>
    <m/>
    <m/>
    <m/>
    <m/>
    <m/>
    <m/>
    <s v="719278,37"/>
    <s v="6167462,14"/>
    <n v="9.9359900000000003"/>
    <n v="0"/>
    <n v="0"/>
  </r>
  <r>
    <n v="2161"/>
    <x v="1070"/>
    <s v=""/>
    <x v="2377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79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1877"/>
    <n v="0"/>
    <n v="0"/>
    <n v="17.798400000000001"/>
    <n v="17.132400000000001"/>
    <n v="0"/>
    <n v="1"/>
    <n v="0"/>
    <x v="0"/>
    <x v="0"/>
    <m/>
    <m/>
    <m/>
    <n v="59.02"/>
    <m/>
    <m/>
    <m/>
    <m/>
    <m/>
    <m/>
    <m/>
    <m/>
    <m/>
    <m/>
    <m/>
    <m/>
    <m/>
    <m/>
    <s v="680465,93"/>
    <s v="6188718,24"/>
    <n v="59.02"/>
    <n v="0"/>
    <n v="0"/>
  </r>
  <r>
    <n v="2161"/>
    <x v="1071"/>
    <s v=""/>
    <x v="2380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1878"/>
    <n v="0"/>
    <n v="0"/>
    <n v="0.76680000000000004"/>
    <n v="6.5519999999999995E-2"/>
    <n v="0"/>
    <n v="1"/>
    <n v="0"/>
    <x v="0"/>
    <x v="0"/>
    <m/>
    <m/>
    <m/>
    <n v="2.3140000000000001"/>
    <m/>
    <m/>
    <m/>
    <m/>
    <m/>
    <m/>
    <m/>
    <m/>
    <m/>
    <m/>
    <m/>
    <m/>
    <m/>
    <m/>
    <s v="680465,93"/>
    <s v="6188718,24"/>
    <n v="2.3140000000000001"/>
    <n v="0"/>
    <n v="0"/>
  </r>
  <r>
    <n v="2161"/>
    <x v="1071"/>
    <s v=""/>
    <x v="2381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1879"/>
    <n v="0"/>
    <n v="0"/>
    <n v="3.4236"/>
    <n v="3.2976000000000001"/>
    <n v="0"/>
    <n v="1"/>
    <n v="0"/>
    <x v="0"/>
    <x v="0"/>
    <m/>
    <m/>
    <m/>
    <n v="16.766999999999999"/>
    <m/>
    <m/>
    <m/>
    <m/>
    <m/>
    <m/>
    <m/>
    <m/>
    <m/>
    <m/>
    <m/>
    <m/>
    <m/>
    <m/>
    <s v="680465,93"/>
    <s v="6188718,24"/>
    <n v="16.766999999999999"/>
    <n v="0"/>
    <n v="0"/>
  </r>
  <r>
    <n v="2161"/>
    <x v="1071"/>
    <s v=""/>
    <x v="2382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3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4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1880"/>
    <n v="0"/>
    <n v="0"/>
    <n v="0"/>
    <n v="0"/>
    <n v="1"/>
    <n v="0"/>
    <n v="0"/>
    <x v="0"/>
    <x v="0"/>
    <m/>
    <m/>
    <m/>
    <n v="10.377000000000001"/>
    <m/>
    <m/>
    <m/>
    <m/>
    <m/>
    <m/>
    <m/>
    <m/>
    <m/>
    <m/>
    <m/>
    <m/>
    <m/>
    <m/>
    <s v="680465,93"/>
    <s v="6188718,24"/>
    <n v="10.377000000000001"/>
    <n v="0"/>
    <n v="0"/>
  </r>
  <r>
    <n v="2161"/>
    <x v="1071"/>
    <s v=""/>
    <x v="2385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1881"/>
    <n v="12.257999999999999"/>
    <n v="12.031000000000001"/>
    <n v="0"/>
    <n v="0"/>
    <n v="1"/>
    <n v="0"/>
    <n v="0"/>
    <x v="0"/>
    <x v="0"/>
    <m/>
    <m/>
    <m/>
    <n v="0.29599999999999999"/>
    <m/>
    <m/>
    <n v="120.988"/>
    <m/>
    <m/>
    <m/>
    <m/>
    <m/>
    <m/>
    <m/>
    <m/>
    <m/>
    <m/>
    <m/>
    <s v="680465,93"/>
    <s v="6188718,24"/>
    <n v="121.28400000000001"/>
    <n v="0"/>
    <n v="0"/>
  </r>
  <r>
    <n v="2161"/>
    <x v="1072"/>
    <s v=""/>
    <x v="2386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1882"/>
    <n v="695.84900000000005"/>
    <n v="695.84900000000005"/>
    <n v="2111.3424"/>
    <n v="1950.3576"/>
    <n v="5.9214841642513234E-2"/>
    <n v="0.94078515835748677"/>
    <n v="0"/>
    <x v="8"/>
    <x v="0"/>
    <m/>
    <n v="38.85"/>
    <m/>
    <m/>
    <m/>
    <m/>
    <m/>
    <m/>
    <m/>
    <m/>
    <m/>
    <m/>
    <m/>
    <m/>
    <m/>
    <m/>
    <m/>
    <m/>
    <s v="630827,57"/>
    <s v="6170169,71"/>
    <n v="5875.63"/>
    <n v="0"/>
    <n v="0"/>
  </r>
  <r>
    <n v="2161"/>
    <x v="1072"/>
    <s v=""/>
    <x v="2387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1883"/>
    <n v="74.375"/>
    <n v="74.375"/>
    <n v="0"/>
    <n v="0"/>
    <n v="1"/>
    <n v="0"/>
    <n v="0"/>
    <x v="0"/>
    <x v="0"/>
    <m/>
    <m/>
    <m/>
    <m/>
    <m/>
    <m/>
    <m/>
    <m/>
    <m/>
    <m/>
    <m/>
    <m/>
    <m/>
    <m/>
    <m/>
    <m/>
    <m/>
    <n v="74.401200000000003"/>
    <s v="630827,57"/>
    <s v="6170169,71"/>
    <n v="0"/>
    <n v="0"/>
    <n v="74.401200000000003"/>
  </r>
  <r>
    <n v="2161"/>
    <x v="1072"/>
    <s v=""/>
    <x v="2388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1884"/>
    <n v="1433.2860000000001"/>
    <n v="1433.2860000000001"/>
    <n v="1431.3815999999999"/>
    <n v="1208.2608"/>
    <n v="0.14098653173482115"/>
    <n v="0.85901346826517888"/>
    <n v="0"/>
    <x v="9"/>
    <x v="0"/>
    <m/>
    <n v="10.210000000000001"/>
    <m/>
    <m/>
    <m/>
    <m/>
    <m/>
    <m/>
    <m/>
    <m/>
    <m/>
    <m/>
    <m/>
    <m/>
    <m/>
    <m/>
    <m/>
    <m/>
    <s v="630827,57"/>
    <s v="6170169,71"/>
    <n v="5083.0600000000004"/>
    <n v="0"/>
    <n v="0"/>
  </r>
  <r>
    <n v="2161"/>
    <x v="1072"/>
    <s v=""/>
    <x v="2389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1885"/>
    <n v="6.4690000000000003"/>
    <n v="6.4690000000000003"/>
    <n v="0"/>
    <n v="0"/>
    <n v="1"/>
    <n v="0"/>
    <n v="0"/>
    <x v="0"/>
    <x v="0"/>
    <m/>
    <m/>
    <m/>
    <n v="8.99"/>
    <m/>
    <m/>
    <m/>
    <m/>
    <m/>
    <m/>
    <m/>
    <m/>
    <m/>
    <m/>
    <m/>
    <m/>
    <m/>
    <m/>
    <s v="630827,57"/>
    <s v="6170169,71"/>
    <n v="8.99"/>
    <n v="0"/>
    <n v="0"/>
  </r>
  <r>
    <n v="2161"/>
    <x v="1072"/>
    <s v=""/>
    <x v="2390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1886"/>
    <n v="0"/>
    <n v="0"/>
    <n v="0"/>
    <n v="0"/>
    <n v="0"/>
    <n v="1"/>
    <n v="0"/>
    <x v="0"/>
    <x v="0"/>
    <m/>
    <m/>
    <m/>
    <n v="0.11"/>
    <m/>
    <m/>
    <m/>
    <m/>
    <m/>
    <m/>
    <m/>
    <m/>
    <m/>
    <m/>
    <m/>
    <m/>
    <m/>
    <m/>
    <s v="630827,57"/>
    <s v="6170169,71"/>
    <n v="0.11"/>
    <n v="0"/>
    <n v="0"/>
  </r>
  <r>
    <n v="2161"/>
    <x v="1072"/>
    <s v=""/>
    <x v="2391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92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7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1887"/>
    <n v="0"/>
    <n v="0"/>
    <n v="2.16"/>
    <n v="2.1419999999999999"/>
    <n v="0"/>
    <n v="1"/>
    <n v="0"/>
    <x v="0"/>
    <x v="0"/>
    <m/>
    <m/>
    <m/>
    <n v="9.79251"/>
    <m/>
    <m/>
    <m/>
    <m/>
    <m/>
    <m/>
    <m/>
    <m/>
    <m/>
    <m/>
    <m/>
    <m/>
    <m/>
    <m/>
    <s v="684568,89"/>
    <s v="6098015,39"/>
    <n v="9.79251"/>
    <n v="0"/>
    <n v="0"/>
  </r>
  <r>
    <n v="2161"/>
    <x v="1074"/>
    <s v=""/>
    <x v="2394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1888"/>
    <n v="2088.33"/>
    <n v="2088.33"/>
    <n v="1278.702"/>
    <n v="1210.0608"/>
    <n v="0.24419200187090739"/>
    <n v="0.75580799812909261"/>
    <n v="0"/>
    <x v="0"/>
    <x v="0"/>
    <m/>
    <m/>
    <m/>
    <n v="0"/>
    <m/>
    <n v="0"/>
    <n v="4276"/>
    <m/>
    <m/>
    <m/>
    <m/>
    <m/>
    <m/>
    <m/>
    <m/>
    <m/>
    <m/>
    <m/>
    <s v="539037,02"/>
    <s v="6152000,83"/>
    <n v="4276"/>
    <n v="0"/>
    <n v="0"/>
  </r>
  <r>
    <n v="2161"/>
    <x v="1074"/>
    <s v=""/>
    <x v="2395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1889"/>
    <n v="4.8029999999999999"/>
    <n v="4.8029999999999999"/>
    <n v="0"/>
    <n v="0"/>
    <n v="1"/>
    <n v="0"/>
    <n v="0"/>
    <x v="0"/>
    <x v="0"/>
    <m/>
    <m/>
    <m/>
    <n v="0.09"/>
    <m/>
    <m/>
    <n v="72"/>
    <m/>
    <m/>
    <m/>
    <m/>
    <m/>
    <m/>
    <m/>
    <m/>
    <m/>
    <m/>
    <m/>
    <s v="539037,02"/>
    <s v="6152000,83"/>
    <n v="72.09"/>
    <n v="0"/>
    <n v="0"/>
  </r>
  <r>
    <n v="2161"/>
    <x v="1074"/>
    <s v=""/>
    <x v="2396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8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1890"/>
    <n v="1415.211"/>
    <n v="1415.211"/>
    <n v="252"/>
    <n v="239.4"/>
    <n v="0.43273992080358376"/>
    <n v="0.56726007919641619"/>
    <n v="0"/>
    <x v="0"/>
    <x v="0"/>
    <m/>
    <m/>
    <m/>
    <m/>
    <m/>
    <m/>
    <n v="1.125"/>
    <m/>
    <m/>
    <m/>
    <n v="1634.05"/>
    <n v="0"/>
    <m/>
    <m/>
    <m/>
    <m/>
    <m/>
    <m/>
    <s v="539037,02"/>
    <s v="6152000,83"/>
    <n v="1.125"/>
    <n v="1634.05"/>
    <n v="0"/>
  </r>
  <r>
    <n v="2161"/>
    <x v="1075"/>
    <s v=""/>
    <x v="2399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1891"/>
    <n v="2651.42"/>
    <n v="2651.42"/>
    <n v="1101.4523999999999"/>
    <n v="1018.9944"/>
    <n v="0.31509082828071561"/>
    <n v="0.68490917171928434"/>
    <n v="0"/>
    <x v="0"/>
    <x v="0"/>
    <m/>
    <m/>
    <m/>
    <m/>
    <m/>
    <n v="0"/>
    <n v="81.27"/>
    <m/>
    <m/>
    <m/>
    <n v="2873.32"/>
    <n v="0"/>
    <n v="1252.8"/>
    <n v="0"/>
    <m/>
    <m/>
    <m/>
    <m/>
    <s v="500400,92"/>
    <s v="6219628,44"/>
    <n v="81.27"/>
    <n v="4126.12"/>
    <n v="0"/>
  </r>
  <r>
    <n v="2161"/>
    <x v="1075"/>
    <s v=""/>
    <x v="2400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1892"/>
    <n v="0.80300000000000005"/>
    <n v="0"/>
    <n v="0"/>
    <n v="0"/>
    <n v="1"/>
    <n v="0"/>
    <n v="0"/>
    <x v="0"/>
    <x v="0"/>
    <m/>
    <m/>
    <m/>
    <m/>
    <m/>
    <m/>
    <m/>
    <m/>
    <m/>
    <m/>
    <m/>
    <m/>
    <m/>
    <n v="1.57"/>
    <m/>
    <m/>
    <m/>
    <m/>
    <s v="500400,92"/>
    <s v="6219628,44"/>
    <n v="0"/>
    <n v="1.57"/>
    <n v="0"/>
  </r>
  <r>
    <n v="2161"/>
    <x v="1075"/>
    <s v=""/>
    <x v="2401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1893"/>
    <n v="0"/>
    <n v="0"/>
    <n v="0"/>
    <n v="0"/>
    <n v="1"/>
    <n v="0"/>
    <n v="0"/>
    <x v="0"/>
    <x v="0"/>
    <m/>
    <m/>
    <m/>
    <n v="2.9377529999999999E-2"/>
    <m/>
    <m/>
    <m/>
    <m/>
    <m/>
    <m/>
    <m/>
    <m/>
    <m/>
    <m/>
    <m/>
    <m/>
    <m/>
    <m/>
    <s v="500400,92"/>
    <s v="6219628,44"/>
    <n v="2.9377529999999999E-2"/>
    <n v="0"/>
    <n v="0"/>
  </r>
  <r>
    <n v="2161"/>
    <x v="1075"/>
    <s v=""/>
    <x v="2402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30"/>
    <x v="17"/>
    <s v="fvv"/>
    <d v="2002-01-01T00:00:00"/>
    <m/>
    <n v="0.09"/>
    <n v="0"/>
    <n v="0"/>
    <x v="1894"/>
    <n v="0"/>
    <n v="0"/>
    <n v="0"/>
    <n v="0"/>
    <n v="1"/>
    <n v="0"/>
    <n v="0"/>
    <x v="0"/>
    <x v="0"/>
    <m/>
    <m/>
    <m/>
    <n v="4.7348400000000006E-3"/>
    <m/>
    <m/>
    <m/>
    <m/>
    <m/>
    <m/>
    <m/>
    <m/>
    <m/>
    <m/>
    <m/>
    <m/>
    <m/>
    <m/>
    <s v="500400,92"/>
    <s v="6219628,44"/>
    <n v="4.7348400000000006E-3"/>
    <n v="0"/>
    <n v="0"/>
  </r>
  <r>
    <n v="2161"/>
    <x v="1076"/>
    <s v=""/>
    <x v="2403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1895"/>
    <n v="834.577"/>
    <n v="834.577"/>
    <n v="286.6644"/>
    <n v="270.36"/>
    <n v="0.32185347357574179"/>
    <n v="0.67814652642425821"/>
    <n v="0"/>
    <x v="0"/>
    <x v="0"/>
    <m/>
    <m/>
    <m/>
    <m/>
    <m/>
    <m/>
    <n v="1296.5170000000001"/>
    <m/>
    <m/>
    <m/>
    <m/>
    <m/>
    <m/>
    <m/>
    <m/>
    <m/>
    <m/>
    <m/>
    <s v="723827,86"/>
    <s v="6173653,93"/>
    <n v="1296.5170000000001"/>
    <n v="0"/>
    <n v="0"/>
  </r>
  <r>
    <n v="2161"/>
    <x v="1076"/>
    <s v=""/>
    <x v="2404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1896"/>
    <n v="363.91300000000001"/>
    <n v="363.91300000000001"/>
    <n v="158.23439999999999"/>
    <n v="156.3768"/>
    <n v="0.29055022930212948"/>
    <n v="0.70944977069787052"/>
    <n v="0"/>
    <x v="0"/>
    <x v="0"/>
    <m/>
    <m/>
    <m/>
    <m/>
    <m/>
    <m/>
    <n v="626.24800000000005"/>
    <m/>
    <m/>
    <m/>
    <m/>
    <m/>
    <m/>
    <m/>
    <m/>
    <m/>
    <m/>
    <m/>
    <s v="723827,86"/>
    <s v="6173653,93"/>
    <n v="626.24800000000005"/>
    <n v="0"/>
    <n v="0"/>
  </r>
  <r>
    <n v="2161"/>
    <x v="1076"/>
    <s v=""/>
    <x v="2405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1897"/>
    <n v="774.82600000000002"/>
    <n v="774.82600000000002"/>
    <n v="0"/>
    <n v="0"/>
    <n v="1"/>
    <n v="0"/>
    <n v="0"/>
    <x v="0"/>
    <x v="0"/>
    <m/>
    <m/>
    <m/>
    <n v="0"/>
    <m/>
    <m/>
    <n v="795.07299999999998"/>
    <m/>
    <m/>
    <m/>
    <m/>
    <m/>
    <m/>
    <m/>
    <m/>
    <m/>
    <m/>
    <m/>
    <s v="723827,86"/>
    <s v="6173653,93"/>
    <n v="795.07299999999998"/>
    <n v="0"/>
    <n v="0"/>
  </r>
  <r>
    <n v="2161"/>
    <x v="1076"/>
    <s v=""/>
    <x v="2406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3827,86"/>
    <s v="6173653,93"/>
    <n v="0"/>
    <n v="0"/>
    <n v="0"/>
  </r>
  <r>
    <n v="2161"/>
    <x v="1076"/>
    <s v=""/>
    <x v="2407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23827,86"/>
    <s v="6173653,93"/>
    <n v="0"/>
    <n v="0"/>
    <n v="0"/>
  </r>
  <r>
    <n v="2161"/>
    <x v="1076"/>
    <s v=""/>
    <x v="2408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6"/>
    <x v="8"/>
    <s v="cev"/>
    <d v="1926-01-25T00:00:00"/>
    <d v="2018-06-26T00:00:00"/>
    <n v="317"/>
    <n v="40"/>
    <n v="24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3827,86"/>
    <s v="6173653,93"/>
    <n v="0"/>
    <n v="0"/>
    <n v="0"/>
  </r>
  <r>
    <n v="2161"/>
    <x v="1077"/>
    <s v=""/>
    <x v="2409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1898"/>
    <n v="1382.837"/>
    <n v="1382.837"/>
    <n v="0"/>
    <n v="0"/>
    <n v="1"/>
    <n v="0"/>
    <n v="0"/>
    <x v="0"/>
    <x v="0"/>
    <m/>
    <m/>
    <m/>
    <m/>
    <m/>
    <m/>
    <n v="1544.77"/>
    <m/>
    <m/>
    <m/>
    <m/>
    <m/>
    <m/>
    <m/>
    <m/>
    <m/>
    <m/>
    <m/>
    <s v="725352,2"/>
    <s v="6179907,06"/>
    <n v="1544.77"/>
    <n v="0"/>
    <n v="0"/>
  </r>
  <r>
    <n v="2161"/>
    <x v="1077"/>
    <s v=""/>
    <x v="2411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8"/>
    <s v=""/>
    <x v="2412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1899"/>
    <n v="1894.624"/>
    <n v="1892.078"/>
    <n v="3270.1824000000001"/>
    <n v="2976.0336000000002"/>
    <n v="0.11590642392052178"/>
    <n v="0.88409357607947825"/>
    <n v="0"/>
    <x v="10"/>
    <x v="0"/>
    <m/>
    <n v="126.67653999999999"/>
    <m/>
    <m/>
    <m/>
    <n v="0.19136"/>
    <m/>
    <m/>
    <m/>
    <m/>
    <m/>
    <m/>
    <m/>
    <m/>
    <m/>
    <m/>
    <m/>
    <m/>
    <s v="465555,75"/>
    <s v="6145706,98"/>
    <n v="8173.0758999999998"/>
    <n v="0"/>
    <n v="0"/>
  </r>
  <r>
    <n v="2161"/>
    <x v="1078"/>
    <s v=""/>
    <x v="2413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65555,75"/>
    <s v="6145706,98"/>
    <n v="0"/>
    <n v="0"/>
    <n v="0"/>
  </r>
  <r>
    <n v="2161"/>
    <x v="1078"/>
    <s v=""/>
    <x v="2414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1900"/>
    <n v="79.296999999999997"/>
    <n v="79.296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95.346000000000004"/>
    <s v="465555,75"/>
    <s v="6145706,98"/>
    <n v="0"/>
    <n v="0"/>
    <n v="95.346000000000004"/>
  </r>
  <r>
    <n v="2163"/>
    <x v="1079"/>
    <s v=""/>
    <x v="2415"/>
    <n v="2017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1901"/>
    <n v="15.173999999999999"/>
    <n v="15.173999999999999"/>
    <n v="0"/>
    <n v="0"/>
    <n v="1"/>
    <n v="0"/>
    <n v="0"/>
    <x v="0"/>
    <x v="0"/>
    <m/>
    <m/>
    <m/>
    <m/>
    <m/>
    <m/>
    <m/>
    <m/>
    <m/>
    <m/>
    <m/>
    <m/>
    <m/>
    <m/>
    <n v="15.173999999999999"/>
    <m/>
    <m/>
    <m/>
    <s v="519798,45"/>
    <s v="6147923,76"/>
    <n v="0"/>
    <n v="15.173999999999999"/>
    <n v="0"/>
  </r>
  <r>
    <n v="2163"/>
    <x v="1079"/>
    <s v=""/>
    <x v="2416"/>
    <n v="2017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n v="0"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1902"/>
    <n v="24.7104"/>
    <n v="24.7104"/>
    <n v="0"/>
    <n v="0"/>
    <n v="1"/>
    <n v="0"/>
    <n v="0"/>
    <x v="0"/>
    <x v="0"/>
    <m/>
    <m/>
    <m/>
    <m/>
    <m/>
    <m/>
    <m/>
    <m/>
    <m/>
    <m/>
    <m/>
    <m/>
    <m/>
    <m/>
    <n v="24.7104"/>
    <m/>
    <m/>
    <m/>
    <s v="542079,54"/>
    <s v="6183982,61"/>
    <n v="0"/>
    <n v="24.7104"/>
    <n v="0"/>
  </r>
  <r>
    <n v="2167"/>
    <x v="1081"/>
    <s v=""/>
    <x v="2421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1903"/>
    <n v="3.4000000000000002E-2"/>
    <n v="3.4000000000000002E-2"/>
    <n v="0"/>
    <n v="0"/>
    <n v="1"/>
    <n v="0"/>
    <n v="0"/>
    <x v="0"/>
    <x v="0"/>
    <m/>
    <m/>
    <m/>
    <m/>
    <m/>
    <m/>
    <n v="4.4985600000000001E-2"/>
    <m/>
    <m/>
    <m/>
    <m/>
    <m/>
    <m/>
    <m/>
    <m/>
    <m/>
    <m/>
    <m/>
    <s v="706364,42"/>
    <s v="6165144,21"/>
    <n v="4.4985600000000001E-2"/>
    <n v="0"/>
    <n v="0"/>
  </r>
  <r>
    <n v="2167"/>
    <x v="1081"/>
    <s v=""/>
    <x v="2422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1904"/>
    <n v="3.5999999999999997E-2"/>
    <n v="3.5999999999999997E-2"/>
    <n v="0"/>
    <n v="0"/>
    <n v="1"/>
    <n v="0"/>
    <n v="0"/>
    <x v="0"/>
    <x v="0"/>
    <m/>
    <m/>
    <m/>
    <m/>
    <m/>
    <m/>
    <n v="4.7634839999999998E-2"/>
    <m/>
    <m/>
    <m/>
    <m/>
    <m/>
    <m/>
    <m/>
    <m/>
    <m/>
    <m/>
    <m/>
    <s v="706364,42"/>
    <s v="6165144,21"/>
    <n v="4.7634839999999998E-2"/>
    <n v="0"/>
    <n v="0"/>
  </r>
  <r>
    <n v="2167"/>
    <x v="1081"/>
    <s v=""/>
    <x v="2423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1905"/>
    <n v="8.6999999999999994E-2"/>
    <n v="8.6999999999999994E-2"/>
    <n v="0"/>
    <n v="0"/>
    <n v="1"/>
    <n v="0"/>
    <n v="0"/>
    <x v="0"/>
    <x v="0"/>
    <m/>
    <m/>
    <m/>
    <m/>
    <m/>
    <m/>
    <n v="0.11512116"/>
    <m/>
    <m/>
    <m/>
    <m/>
    <m/>
    <m/>
    <m/>
    <m/>
    <m/>
    <m/>
    <m/>
    <s v="706364,42"/>
    <s v="6165144,21"/>
    <n v="0.11512116"/>
    <n v="0"/>
    <n v="0"/>
  </r>
  <r>
    <n v="2167"/>
    <x v="1082"/>
    <s v=""/>
    <x v="2424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1906"/>
    <n v="0.10143000000000001"/>
    <n v="0.10143000000000001"/>
    <n v="0"/>
    <n v="0"/>
    <n v="1"/>
    <n v="0"/>
    <n v="0"/>
    <x v="0"/>
    <x v="0"/>
    <m/>
    <m/>
    <m/>
    <n v="0.23681373999999999"/>
    <m/>
    <n v="0"/>
    <m/>
    <m/>
    <m/>
    <m/>
    <m/>
    <m/>
    <m/>
    <m/>
    <m/>
    <m/>
    <m/>
    <m/>
    <s v="709593,59"/>
    <s v="6166308,55"/>
    <n v="0.23681373999999999"/>
    <n v="0"/>
    <n v="0"/>
  </r>
  <r>
    <n v="2167"/>
    <x v="1082"/>
    <s v=""/>
    <x v="2425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1907"/>
    <n v="3.1379999999999998E-2"/>
    <n v="3.1379999999999998E-2"/>
    <n v="0"/>
    <n v="0"/>
    <n v="1"/>
    <n v="0"/>
    <n v="0"/>
    <x v="0"/>
    <x v="0"/>
    <m/>
    <m/>
    <m/>
    <n v="7.3282409999999992E-2"/>
    <m/>
    <n v="0"/>
    <m/>
    <m/>
    <m/>
    <m/>
    <m/>
    <m/>
    <m/>
    <m/>
    <m/>
    <m/>
    <m/>
    <m/>
    <s v="709593,59"/>
    <s v="6166308,55"/>
    <n v="7.3282409999999992E-2"/>
    <n v="0"/>
    <n v="0"/>
  </r>
  <r>
    <n v="2167"/>
    <x v="1082"/>
    <s v=""/>
    <x v="2426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1908"/>
    <n v="0.38018000000000002"/>
    <n v="0.38018000000000002"/>
    <n v="0"/>
    <n v="0"/>
    <n v="1"/>
    <n v="0"/>
    <n v="0"/>
    <x v="0"/>
    <x v="0"/>
    <m/>
    <m/>
    <m/>
    <n v="0.88760315000000001"/>
    <m/>
    <n v="0"/>
    <m/>
    <m/>
    <m/>
    <m/>
    <m/>
    <m/>
    <m/>
    <m/>
    <m/>
    <m/>
    <m/>
    <m/>
    <s v="709593,59"/>
    <s v="6166308,55"/>
    <n v="0.88760315000000001"/>
    <n v="0"/>
    <n v="0"/>
  </r>
  <r>
    <n v="2169"/>
    <x v="1083"/>
    <s v=""/>
    <x v="2427"/>
    <n v="2017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578660,71"/>
    <s v="6280134,57"/>
    <n v="0"/>
    <n v="0"/>
    <n v="0"/>
  </r>
  <r>
    <n v="2170"/>
    <x v="1084"/>
    <s v=""/>
    <x v="2428"/>
    <n v="2017"/>
    <n v="33056982"/>
    <x v="562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1909"/>
    <n v="1.2851999999999999"/>
    <n v="0"/>
    <n v="1.0224"/>
    <n v="1.0800000000000001E-2"/>
    <n v="0"/>
    <n v="0.90258584258796881"/>
    <n v="9.7414157412031188E-2"/>
    <x v="0"/>
    <x v="0"/>
    <m/>
    <m/>
    <m/>
    <m/>
    <m/>
    <m/>
    <m/>
    <m/>
    <n v="6.5965771000000002"/>
    <m/>
    <m/>
    <m/>
    <m/>
    <m/>
    <m/>
    <m/>
    <m/>
    <m/>
    <s v="708241"/>
    <s v="6184171"/>
    <n v="0"/>
    <n v="6.5965771000000002"/>
    <n v="0"/>
  </r>
  <r>
    <n v="2171"/>
    <x v="1085"/>
    <s v=""/>
    <x v="2429"/>
    <n v="2017"/>
    <n v="32478085"/>
    <x v="563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1910"/>
    <n v="3.2040000000000002"/>
    <n v="0"/>
    <n v="1.49688"/>
    <n v="1.49688"/>
    <n v="0"/>
    <n v="0.74452319608179596"/>
    <n v="0.25547680391820404"/>
    <x v="0"/>
    <x v="0"/>
    <m/>
    <m/>
    <m/>
    <m/>
    <m/>
    <m/>
    <m/>
    <m/>
    <n v="6.2706279999999994"/>
    <m/>
    <m/>
    <m/>
    <m/>
    <m/>
    <m/>
    <m/>
    <m/>
    <m/>
    <s v="713424,32"/>
    <s v="6190528,43"/>
    <n v="0"/>
    <n v="6.2706279999999994"/>
    <n v="0"/>
  </r>
  <r>
    <n v="2172"/>
    <x v="1086"/>
    <s v=""/>
    <x v="2430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1911"/>
    <n v="9.7199999999999995E-2"/>
    <n v="9.2520000000000005E-2"/>
    <n v="6.336E-2"/>
    <n v="6.336E-2"/>
    <n v="0.28661203345930109"/>
    <n v="0.71338796654069891"/>
    <n v="0"/>
    <x v="0"/>
    <x v="0"/>
    <m/>
    <m/>
    <m/>
    <m/>
    <m/>
    <m/>
    <n v="0.1695672"/>
    <m/>
    <m/>
    <m/>
    <m/>
    <m/>
    <m/>
    <m/>
    <m/>
    <m/>
    <m/>
    <m/>
    <s v="551751,31"/>
    <s v="6299357,07"/>
    <n v="0.1695672"/>
    <n v="0"/>
    <n v="0"/>
  </r>
  <r>
    <n v="2172"/>
    <x v="1086"/>
    <s v=""/>
    <x v="2431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1912"/>
    <n v="6.4439999999999997E-2"/>
    <n v="6.1199999999999997E-2"/>
    <n v="4.1399999999999999E-2"/>
    <n v="4.1399999999999999E-2"/>
    <n v="0.28498646712306958"/>
    <n v="0.71501353287693048"/>
    <n v="0"/>
    <x v="0"/>
    <x v="0"/>
    <m/>
    <m/>
    <m/>
    <m/>
    <m/>
    <m/>
    <n v="0.11305800000000001"/>
    <m/>
    <m/>
    <m/>
    <m/>
    <m/>
    <m/>
    <m/>
    <m/>
    <m/>
    <m/>
    <m/>
    <s v="551751,31"/>
    <s v="6299357,07"/>
    <n v="0.11305800000000001"/>
    <n v="0"/>
    <n v="0"/>
  </r>
  <r>
    <n v="2172"/>
    <x v="1086"/>
    <s v=""/>
    <x v="2432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1913"/>
    <n v="2.2067999999999999"/>
    <n v="2.0988000000000002"/>
    <n v="0"/>
    <n v="0"/>
    <n v="1"/>
    <n v="0"/>
    <n v="0"/>
    <x v="0"/>
    <x v="0"/>
    <m/>
    <m/>
    <m/>
    <m/>
    <m/>
    <m/>
    <n v="2.3898996000000001"/>
    <m/>
    <m/>
    <m/>
    <m/>
    <m/>
    <m/>
    <m/>
    <m/>
    <m/>
    <m/>
    <m/>
    <s v="551751,31"/>
    <s v="6299357,07"/>
    <n v="2.3898996000000001"/>
    <n v="0"/>
    <n v="0"/>
  </r>
  <r>
    <n v="2172"/>
    <x v="1087"/>
    <s v=""/>
    <x v="2433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765"/>
    <n v="0.41399999999999998"/>
    <n v="0.39600000000000002"/>
    <n v="0"/>
    <n v="0"/>
    <n v="1"/>
    <n v="0"/>
    <n v="0"/>
    <x v="0"/>
    <x v="0"/>
    <m/>
    <m/>
    <m/>
    <n v="0.43043999999999999"/>
    <m/>
    <m/>
    <m/>
    <m/>
    <m/>
    <m/>
    <m/>
    <m/>
    <m/>
    <m/>
    <m/>
    <m/>
    <m/>
    <m/>
    <s v="554337"/>
    <s v="6302051"/>
    <n v="0.43043999999999999"/>
    <n v="0"/>
    <n v="0"/>
  </r>
  <r>
    <n v="2172"/>
    <x v="1087"/>
    <s v=""/>
    <x v="2434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1914"/>
    <n v="142.96680000000001"/>
    <n v="135.82079999999999"/>
    <n v="0"/>
    <n v="0"/>
    <n v="1"/>
    <n v="0"/>
    <n v="0"/>
    <x v="0"/>
    <x v="0"/>
    <m/>
    <m/>
    <m/>
    <m/>
    <m/>
    <m/>
    <m/>
    <m/>
    <m/>
    <m/>
    <n v="141.8724"/>
    <m/>
    <m/>
    <m/>
    <m/>
    <m/>
    <m/>
    <m/>
    <s v="554337"/>
    <s v="6302051"/>
    <n v="0"/>
    <n v="141.8724"/>
    <n v="0"/>
  </r>
  <r>
    <n v="2172"/>
    <x v="1087"/>
    <s v=""/>
    <x v="2435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1915"/>
    <n v="2.5308000000000002"/>
    <n v="2.4047999999999998"/>
    <n v="0"/>
    <n v="0"/>
    <n v="1"/>
    <n v="0"/>
    <n v="0"/>
    <x v="0"/>
    <x v="0"/>
    <m/>
    <m/>
    <m/>
    <m/>
    <m/>
    <m/>
    <m/>
    <m/>
    <m/>
    <m/>
    <m/>
    <m/>
    <m/>
    <m/>
    <m/>
    <n v="2.5308000000000002"/>
    <m/>
    <m/>
    <s v="554337"/>
    <s v="6302051"/>
    <n v="0"/>
    <n v="2.5308000000000002"/>
    <n v="0"/>
  </r>
  <r>
    <n v="2172"/>
    <x v="1087"/>
    <s v=""/>
    <x v="2436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1916"/>
    <n v="6.5052000000000003"/>
    <n v="6.1811999999999996"/>
    <n v="0"/>
    <n v="0"/>
    <n v="1"/>
    <n v="0"/>
    <n v="0"/>
    <x v="0"/>
    <x v="0"/>
    <m/>
    <m/>
    <m/>
    <m/>
    <m/>
    <m/>
    <m/>
    <m/>
    <m/>
    <m/>
    <m/>
    <m/>
    <m/>
    <m/>
    <m/>
    <n v="6.5051999999999994"/>
    <m/>
    <m/>
    <s v="554337"/>
    <s v="6302051"/>
    <n v="0"/>
    <n v="6.5051999999999994"/>
    <n v="0"/>
  </r>
  <r>
    <n v="2176"/>
    <x v="1088"/>
    <s v=""/>
    <x v="2437"/>
    <n v="2017"/>
    <n v="15762888"/>
    <x v="565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1917"/>
    <n v="7.92E-3"/>
    <n v="0"/>
    <n v="7.1999999999999998E-3"/>
    <n v="7.1999999999999998E-3"/>
    <n v="0"/>
    <n v="0.78947368421052633"/>
    <n v="0.21052631578947367"/>
    <x v="0"/>
    <x v="0"/>
    <m/>
    <m/>
    <m/>
    <m/>
    <m/>
    <m/>
    <n v="1.881E-2"/>
    <m/>
    <m/>
    <m/>
    <m/>
    <m/>
    <m/>
    <m/>
    <m/>
    <m/>
    <m/>
    <m/>
    <s v="565760"/>
    <s v="6222920"/>
    <n v="1.881E-2"/>
    <n v="0"/>
    <n v="0"/>
  </r>
  <r>
    <n v="2184"/>
    <x v="1089"/>
    <s v=""/>
    <x v="2438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1918"/>
    <n v="4843.8379999999997"/>
    <n v="4843.8379999999997"/>
    <n v="760.76279999999997"/>
    <n v="590.59079999999994"/>
    <n v="0.40934863919276843"/>
    <n v="0.59065136080723157"/>
    <n v="0"/>
    <x v="0"/>
    <x v="0"/>
    <m/>
    <n v="43.888781160000001"/>
    <m/>
    <n v="1.5366708"/>
    <m/>
    <m/>
    <m/>
    <m/>
    <m/>
    <m/>
    <m/>
    <m/>
    <n v="5871.0935445999994"/>
    <m/>
    <m/>
    <m/>
    <m/>
    <m/>
    <s v="727935,24"/>
    <s v="6176937,63"/>
    <n v="45.425451960000004"/>
    <n v="5871.0935445999994"/>
    <n v="0"/>
  </r>
  <r>
    <n v="2184"/>
    <x v="1089"/>
    <s v=""/>
    <x v="2439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1919"/>
    <n v="3557.37"/>
    <n v="3557.37"/>
    <n v="3713.9436000000001"/>
    <n v="3471.7067999999999"/>
    <n v="0.17416782985266874"/>
    <n v="0.82583217014733123"/>
    <n v="0"/>
    <x v="11"/>
    <x v="0"/>
    <m/>
    <n v="100.71336169999999"/>
    <m/>
    <m/>
    <m/>
    <m/>
    <m/>
    <m/>
    <m/>
    <m/>
    <m/>
    <m/>
    <m/>
    <m/>
    <m/>
    <m/>
    <m/>
    <m/>
    <s v="727935,24"/>
    <s v="6176937,63"/>
    <n v="10212.477249699999"/>
    <n v="0"/>
    <n v="0"/>
  </r>
  <r>
    <n v="2184"/>
    <x v="1089"/>
    <s v=""/>
    <x v="2440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5"/>
    <x v="17"/>
    <s v="fvv"/>
    <d v="2012-01-01T00:00:00"/>
    <m/>
    <n v="0.5"/>
    <n v="0"/>
    <n v="0"/>
    <x v="1920"/>
    <n v="0"/>
    <n v="0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727935,24"/>
    <s v="6176937,63"/>
    <n v="2.6902499999999999E-2"/>
    <n v="0"/>
    <n v="0"/>
  </r>
  <r>
    <n v="2185"/>
    <x v="1090"/>
    <s v=""/>
    <x v="2441"/>
    <n v="2017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1921"/>
    <n v="75.484800000000007"/>
    <n v="75.484800000000007"/>
    <n v="63.169199999999996"/>
    <n v="61.667999999999999"/>
    <n v="0.24002134276007009"/>
    <n v="0.75997865723992986"/>
    <n v="0"/>
    <x v="0"/>
    <x v="0"/>
    <m/>
    <m/>
    <m/>
    <m/>
    <m/>
    <m/>
    <n v="157.2460164"/>
    <m/>
    <m/>
    <m/>
    <m/>
    <m/>
    <m/>
    <m/>
    <m/>
    <m/>
    <m/>
    <m/>
    <s v="553640,94"/>
    <s v="6189954,74"/>
    <n v="157.2460164"/>
    <n v="0"/>
    <n v="0"/>
  </r>
  <r>
    <n v="2185"/>
    <x v="1090"/>
    <s v=""/>
    <x v="2442"/>
    <n v="2017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1922"/>
    <n v="787.81320000000005"/>
    <n v="751.75199999999995"/>
    <n v="150.78960000000001"/>
    <n v="122.70959999999999"/>
    <n v="0.35918169462468919"/>
    <n v="0.64081830537531081"/>
    <n v="0"/>
    <x v="0"/>
    <x v="0"/>
    <m/>
    <m/>
    <m/>
    <n v="0"/>
    <m/>
    <n v="0.70292600000000005"/>
    <m/>
    <n v="1089.2178999999999"/>
    <m/>
    <m/>
    <m/>
    <n v="6.7569999999999997"/>
    <m/>
    <m/>
    <m/>
    <m/>
    <m/>
    <m/>
    <s v="553640,94"/>
    <s v="6189954,74"/>
    <n v="490.85098099999993"/>
    <n v="605.82684499999993"/>
    <n v="0"/>
  </r>
  <r>
    <n v="2185"/>
    <x v="1091"/>
    <s v=""/>
    <x v="2443"/>
    <n v="2017"/>
    <n v="35520104"/>
    <x v="567"/>
    <x v="1089"/>
    <x v="1060"/>
    <n v="8700"/>
    <s v="Horsens"/>
    <n v="615"/>
    <n v="148"/>
    <x v="73"/>
    <m/>
    <s v="FJ"/>
    <s v="Fjernvarmeværk"/>
    <m/>
    <m/>
    <x v="331"/>
    <x v="0"/>
    <s v="fvv"/>
    <d v="2017-11-16T00:00:00"/>
    <m/>
    <n v="30"/>
    <n v="0"/>
    <n v="30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53640,94"/>
    <s v="6189954,74"/>
    <n v="0"/>
    <n v="0"/>
    <n v="0"/>
  </r>
  <r>
    <n v="2185"/>
    <x v="1091"/>
    <s v=""/>
    <x v="2443"/>
    <n v="2017"/>
    <n v="35520104"/>
    <x v="567"/>
    <x v="1089"/>
    <x v="1060"/>
    <n v="8700"/>
    <s v="Horsens"/>
    <n v="615"/>
    <n v="148"/>
    <x v="73"/>
    <m/>
    <s v="FJ"/>
    <s v="Fjernvarmeværk"/>
    <m/>
    <m/>
    <x v="331"/>
    <x v="0"/>
    <s v="fvv"/>
    <d v="2017-11-16T00:00:00"/>
    <m/>
    <n v="30"/>
    <n v="0"/>
    <n v="30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53640,94"/>
    <s v="6189954,74"/>
    <n v="0"/>
    <n v="0"/>
    <n v="0"/>
  </r>
  <r>
    <n v="2210"/>
    <x v="1092"/>
    <s v=""/>
    <x v="2444"/>
    <n v="2017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1923"/>
    <n v="54.903959999999998"/>
    <n v="53.884079999999997"/>
    <n v="0"/>
    <n v="0"/>
    <n v="1"/>
    <n v="0"/>
    <n v="0"/>
    <x v="0"/>
    <x v="0"/>
    <m/>
    <m/>
    <m/>
    <m/>
    <m/>
    <m/>
    <m/>
    <m/>
    <m/>
    <n v="57.753500000000003"/>
    <m/>
    <m/>
    <m/>
    <m/>
    <m/>
    <m/>
    <m/>
    <m/>
    <s v="597256,51"/>
    <s v="6246362,11"/>
    <n v="0"/>
    <n v="57.753500000000003"/>
    <n v="0"/>
  </r>
  <r>
    <n v="2210"/>
    <x v="1092"/>
    <s v=""/>
    <x v="2445"/>
    <n v="2017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1924"/>
    <n v="3.5999999999999997E-2"/>
    <n v="3.5999999999999997E-2"/>
    <n v="0"/>
    <n v="0"/>
    <n v="1"/>
    <n v="0"/>
    <n v="0"/>
    <x v="0"/>
    <x v="0"/>
    <m/>
    <m/>
    <m/>
    <n v="6.4565999999999998E-2"/>
    <m/>
    <m/>
    <m/>
    <m/>
    <m/>
    <m/>
    <m/>
    <m/>
    <m/>
    <m/>
    <m/>
    <m/>
    <m/>
    <m/>
    <s v="597256,51"/>
    <s v="6246362,11"/>
    <n v="6.4565999999999998E-2"/>
    <n v="0"/>
    <n v="0"/>
  </r>
  <r>
    <n v="2211"/>
    <x v="1093"/>
    <s v=""/>
    <x v="2446"/>
    <n v="2017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1925"/>
    <n v="2.9807999999999999"/>
    <n v="2.9807999999999999"/>
    <n v="2.4404400000000002"/>
    <n v="2.4404400000000002"/>
    <n v="0.25090909090909086"/>
    <n v="0.74909090909090914"/>
    <n v="0"/>
    <x v="0"/>
    <x v="0"/>
    <m/>
    <m/>
    <m/>
    <m/>
    <m/>
    <m/>
    <n v="5.94"/>
    <m/>
    <m/>
    <m/>
    <m/>
    <m/>
    <m/>
    <m/>
    <m/>
    <m/>
    <m/>
    <m/>
    <s v="582700,27"/>
    <s v="6154876,33"/>
    <n v="5.94"/>
    <n v="0"/>
    <n v="0"/>
  </r>
  <r>
    <n v="2211"/>
    <x v="1094"/>
    <s v=""/>
    <x v="2447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1926"/>
    <n v="0.69120000000000004"/>
    <n v="0"/>
    <n v="0.5292"/>
    <n v="0.23400000000000001"/>
    <n v="0"/>
    <n v="0.74217805827850136"/>
    <n v="0.25782194172149864"/>
    <x v="0"/>
    <x v="0"/>
    <m/>
    <m/>
    <m/>
    <m/>
    <m/>
    <m/>
    <n v="1.34046"/>
    <m/>
    <m/>
    <m/>
    <m/>
    <m/>
    <m/>
    <m/>
    <m/>
    <m/>
    <m/>
    <m/>
    <s v="569043,773"/>
    <s v="6152338,8"/>
    <n v="1.34046"/>
    <n v="0"/>
    <n v="0"/>
  </r>
  <r>
    <n v="2211"/>
    <x v="1094"/>
    <s v=""/>
    <x v="2448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1927"/>
    <n v="8.1432000000000002"/>
    <n v="0"/>
    <n v="6.3144"/>
    <n v="2.7972000000000001"/>
    <n v="0"/>
    <n v="0.74410606814787994"/>
    <n v="0.25589393185212006"/>
    <x v="0"/>
    <x v="0"/>
    <m/>
    <m/>
    <m/>
    <m/>
    <m/>
    <m/>
    <n v="15.911280000000001"/>
    <m/>
    <m/>
    <m/>
    <m/>
    <m/>
    <m/>
    <m/>
    <m/>
    <m/>
    <m/>
    <m/>
    <s v="569043,773"/>
    <s v="6152338,8"/>
    <n v="15.911280000000001"/>
    <n v="0"/>
    <n v="0"/>
  </r>
  <r>
    <n v="2211"/>
    <x v="1094"/>
    <s v=""/>
    <x v="2449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1928"/>
    <n v="0.47160000000000002"/>
    <n v="0"/>
    <n v="0.38879999999999998"/>
    <n v="0.17280000000000001"/>
    <n v="0"/>
    <n v="0.76464247215235359"/>
    <n v="0.23535752784764641"/>
    <x v="0"/>
    <x v="0"/>
    <m/>
    <m/>
    <m/>
    <m/>
    <m/>
    <m/>
    <n v="1.0018800000000001"/>
    <m/>
    <m/>
    <m/>
    <m/>
    <m/>
    <m/>
    <m/>
    <m/>
    <m/>
    <m/>
    <m/>
    <s v="569043,773"/>
    <s v="6152338,8"/>
    <n v="1.0018800000000001"/>
    <n v="0"/>
    <n v="0"/>
  </r>
  <r>
    <n v="2212"/>
    <x v="1095"/>
    <s v=""/>
    <x v="2450"/>
    <n v="2017"/>
    <n v="34894248"/>
    <x v="570"/>
    <x v="1093"/>
    <x v="1064"/>
    <n v="7400"/>
    <s v="Herning"/>
    <n v="657"/>
    <n v="166"/>
    <x v="333"/>
    <m/>
    <s v="DC"/>
    <s v="Decentralt værk"/>
    <n v="353000"/>
    <n v="350030"/>
    <x v="1261"/>
    <x v="1"/>
    <s v="kvt"/>
    <d v="1991-01-01T00:00:00"/>
    <d v="2017-12-31T00:00:00"/>
    <n v="1.1000000000000001"/>
    <n v="0.38"/>
    <n v="0.72"/>
    <x v="1929"/>
    <n v="1.982"/>
    <n v="1.982"/>
    <n v="0.63"/>
    <n v="0.63"/>
    <n v="0.32989347536617841"/>
    <n v="0.67010652463382159"/>
    <n v="0"/>
    <x v="0"/>
    <x v="0"/>
    <m/>
    <m/>
    <m/>
    <m/>
    <m/>
    <m/>
    <m/>
    <m/>
    <n v="3.004"/>
    <m/>
    <m/>
    <m/>
    <m/>
    <m/>
    <m/>
    <m/>
    <m/>
    <m/>
    <s v="499866,56"/>
    <s v="6207473,59"/>
    <n v="0"/>
    <n v="3.004"/>
    <n v="0"/>
  </r>
  <r>
    <n v="2212"/>
    <x v="1095"/>
    <s v=""/>
    <x v="2451"/>
    <n v="2017"/>
    <n v="34894248"/>
    <x v="570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1930"/>
    <n v="23.344000000000001"/>
    <n v="23.344000000000001"/>
    <n v="0"/>
    <n v="0"/>
    <n v="1"/>
    <n v="0"/>
    <n v="0"/>
    <x v="0"/>
    <x v="0"/>
    <m/>
    <m/>
    <m/>
    <n v="0.190111"/>
    <m/>
    <m/>
    <m/>
    <m/>
    <m/>
    <m/>
    <m/>
    <m/>
    <n v="25.322500000000002"/>
    <m/>
    <m/>
    <m/>
    <m/>
    <m/>
    <s v="499866,56"/>
    <s v="6207473,59"/>
    <n v="0.190111"/>
    <n v="25.322500000000002"/>
    <n v="0"/>
  </r>
  <r>
    <n v="2212"/>
    <x v="1096"/>
    <s v=""/>
    <x v="2452"/>
    <n v="2017"/>
    <n v="34894248"/>
    <x v="570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1931"/>
    <n v="3.0840000000000001"/>
    <n v="3.0840000000000001"/>
    <n v="0"/>
    <n v="0"/>
    <n v="1"/>
    <n v="0"/>
    <n v="0"/>
    <x v="0"/>
    <x v="0"/>
    <m/>
    <m/>
    <m/>
    <m/>
    <m/>
    <m/>
    <n v="3.2130000000000001"/>
    <m/>
    <n v="0"/>
    <m/>
    <m/>
    <m/>
    <m/>
    <m/>
    <m/>
    <m/>
    <m/>
    <m/>
    <s v="496573,5"/>
    <s v="6219814,84"/>
    <n v="3.2130000000000001"/>
    <n v="0"/>
    <n v="0"/>
  </r>
  <r>
    <n v="2212"/>
    <x v="1096"/>
    <s v=""/>
    <x v="2453"/>
    <n v="2017"/>
    <n v="34894248"/>
    <x v="570"/>
    <x v="1094"/>
    <x v="1065"/>
    <n v="7400"/>
    <s v="Herning"/>
    <n v="657"/>
    <n v="163"/>
    <x v="58"/>
    <m/>
    <s v="DC"/>
    <s v="Decentralt værk"/>
    <n v="353000"/>
    <n v="350030"/>
    <x v="1264"/>
    <x v="1"/>
    <s v="kvt"/>
    <d v="1997-03-01T00:00:00"/>
    <d v="2017-07-01T00:00:00"/>
    <n v="6.7"/>
    <n v="2.5"/>
    <n v="3.6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496573,5"/>
    <s v="6219814,84"/>
    <n v="0"/>
    <n v="0"/>
    <n v="0"/>
  </r>
  <r>
    <n v="2213"/>
    <x v="1097"/>
    <s v=""/>
    <x v="2454"/>
    <n v="2017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1932"/>
    <n v="7.452"/>
    <n v="0"/>
    <n v="5.2092000000000001"/>
    <n v="1.1015999999999999"/>
    <n v="0"/>
    <n v="0.7341539030573585"/>
    <n v="0.2658460969426415"/>
    <x v="0"/>
    <x v="0"/>
    <m/>
    <m/>
    <m/>
    <m/>
    <m/>
    <m/>
    <n v="14.015628000000001"/>
    <m/>
    <m/>
    <m/>
    <m/>
    <m/>
    <m/>
    <m/>
    <m/>
    <m/>
    <m/>
    <m/>
    <s v="564654,94"/>
    <s v="6228786"/>
    <n v="14.015628000000001"/>
    <n v="0"/>
    <n v="0"/>
  </r>
  <r>
    <n v="2214"/>
    <x v="1098"/>
    <s v=""/>
    <x v="2455"/>
    <n v="2017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1933"/>
    <n v="5.4791999999999996"/>
    <n v="5.4791999999999996"/>
    <n v="0"/>
    <n v="0"/>
    <n v="1"/>
    <n v="0"/>
    <n v="0"/>
    <x v="0"/>
    <x v="0"/>
    <m/>
    <m/>
    <m/>
    <m/>
    <m/>
    <m/>
    <n v="5.4805608000000001"/>
    <m/>
    <m/>
    <m/>
    <m/>
    <m/>
    <m/>
    <m/>
    <m/>
    <m/>
    <m/>
    <m/>
    <s v="676187"/>
    <s v="6146274"/>
    <n v="5.4805608000000001"/>
    <n v="0"/>
    <n v="0"/>
  </r>
  <r>
    <n v="2214"/>
    <x v="1099"/>
    <s v=""/>
    <x v="2456"/>
    <n v="2017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1934"/>
    <n v="84.801599999999993"/>
    <n v="84.801599999999993"/>
    <n v="0"/>
    <n v="0"/>
    <n v="1"/>
    <n v="0"/>
    <n v="0"/>
    <x v="0"/>
    <x v="0"/>
    <m/>
    <m/>
    <m/>
    <m/>
    <m/>
    <m/>
    <n v="84.802607999999992"/>
    <m/>
    <m/>
    <m/>
    <m/>
    <m/>
    <m/>
    <m/>
    <m/>
    <m/>
    <m/>
    <m/>
    <s v="676518"/>
    <s v="6148658"/>
    <n v="84.802607999999992"/>
    <n v="0"/>
    <n v="0"/>
  </r>
  <r>
    <n v="2214"/>
    <x v="1100"/>
    <s v=""/>
    <x v="2457"/>
    <n v="2017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1935"/>
    <n v="365.63040000000001"/>
    <n v="365.63040000000001"/>
    <n v="0"/>
    <n v="0"/>
    <n v="1"/>
    <n v="0"/>
    <n v="0"/>
    <x v="0"/>
    <x v="0"/>
    <m/>
    <m/>
    <m/>
    <m/>
    <m/>
    <m/>
    <m/>
    <m/>
    <m/>
    <n v="365.63200000000001"/>
    <m/>
    <m/>
    <m/>
    <m/>
    <m/>
    <m/>
    <m/>
    <m/>
    <s v="677950"/>
    <s v="6147041"/>
    <n v="0"/>
    <n v="365.63200000000001"/>
    <n v="0"/>
  </r>
  <r>
    <n v="2214"/>
    <x v="1101"/>
    <s v=""/>
    <x v="2458"/>
    <n v="2017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1936"/>
    <n v="0.21959999999999999"/>
    <n v="0.21959999999999999"/>
    <n v="0"/>
    <n v="0"/>
    <n v="1"/>
    <n v="0"/>
    <n v="0"/>
    <x v="0"/>
    <x v="0"/>
    <m/>
    <m/>
    <m/>
    <n v="0.21984723"/>
    <m/>
    <m/>
    <m/>
    <m/>
    <m/>
    <m/>
    <m/>
    <m/>
    <m/>
    <m/>
    <m/>
    <m/>
    <m/>
    <m/>
    <s v="676820,74"/>
    <s v="6147347,58"/>
    <n v="0.21984723"/>
    <n v="0"/>
    <n v="0"/>
  </r>
  <r>
    <n v="2214"/>
    <x v="1102"/>
    <s v=""/>
    <x v="2459"/>
    <n v="2017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1937"/>
    <n v="5.7736099999999997"/>
    <n v="5.7736099999999997"/>
    <n v="0"/>
    <n v="0"/>
    <n v="1"/>
    <n v="0"/>
    <n v="0"/>
    <x v="0"/>
    <x v="0"/>
    <m/>
    <m/>
    <m/>
    <m/>
    <m/>
    <m/>
    <m/>
    <m/>
    <m/>
    <m/>
    <m/>
    <m/>
    <m/>
    <m/>
    <n v="13.37832"/>
    <m/>
    <m/>
    <m/>
    <s v="678575,65"/>
    <s v="6149769,1"/>
    <n v="0"/>
    <n v="13.37832"/>
    <n v="0"/>
  </r>
  <r>
    <n v="2217"/>
    <x v="1103"/>
    <s v=""/>
    <x v="2460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1938"/>
    <n v="24.814800000000002"/>
    <n v="0"/>
    <n v="26.449200000000001"/>
    <n v="26.449200000000001"/>
    <n v="0"/>
    <n v="0.79267763417365833"/>
    <n v="0.20732236582634167"/>
    <x v="0"/>
    <x v="0"/>
    <m/>
    <m/>
    <m/>
    <m/>
    <m/>
    <m/>
    <m/>
    <m/>
    <n v="59.845931"/>
    <m/>
    <m/>
    <m/>
    <m/>
    <m/>
    <m/>
    <m/>
    <m/>
    <m/>
    <s v="717326,29"/>
    <s v="6167913,85"/>
    <n v="0"/>
    <n v="59.845931"/>
    <n v="0"/>
  </r>
  <r>
    <n v="2223"/>
    <x v="1104"/>
    <s v=""/>
    <x v="2463"/>
    <n v="2017"/>
    <n v="33586280"/>
    <x v="574"/>
    <x v="1102"/>
    <x v="1073"/>
    <n v="3400"/>
    <s v="Hillerød"/>
    <n v="219"/>
    <n v="18"/>
    <x v="19"/>
    <m/>
    <s v="DC"/>
    <s v="Decentralt værk"/>
    <n v="353000"/>
    <n v="350030"/>
    <x v="1271"/>
    <x v="11"/>
    <s v="kvt"/>
    <d v="2014-04-01T00:00:00"/>
    <d v="2017-12-01T00:00:00"/>
    <n v="1.2450000000000001"/>
    <n v="0.33"/>
    <n v="0.75"/>
    <x v="1939"/>
    <n v="0"/>
    <n v="0"/>
    <n v="7.8479999999999994E-2"/>
    <n v="7.8479999999999994E-2"/>
    <n v="0"/>
    <n v="1"/>
    <n v="0"/>
    <x v="0"/>
    <x v="0"/>
    <m/>
    <m/>
    <m/>
    <m/>
    <m/>
    <m/>
    <m/>
    <m/>
    <m/>
    <m/>
    <n v="0.65341800000000005"/>
    <m/>
    <m/>
    <m/>
    <m/>
    <m/>
    <m/>
    <m/>
    <s v="704304"/>
    <s v="6204762,39"/>
    <n v="0"/>
    <n v="0.65341800000000005"/>
    <n v="0"/>
  </r>
  <r>
    <n v="2228"/>
    <x v="1105"/>
    <s v=""/>
    <x v="2464"/>
    <n v="2017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34935,57"/>
    <s v="6305083,21"/>
    <n v="0"/>
    <n v="0"/>
    <n v="0"/>
  </r>
  <r>
    <n v="2228"/>
    <x v="1105"/>
    <s v=""/>
    <x v="2465"/>
    <n v="2017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1940"/>
    <n v="4.9446000000000003"/>
    <n v="4.9446000000000003"/>
    <n v="4.5712799999999998"/>
    <n v="4.5712799999999998"/>
    <n v="0.205675351901767"/>
    <n v="0.794324648098233"/>
    <n v="0"/>
    <x v="0"/>
    <x v="0"/>
    <m/>
    <m/>
    <m/>
    <m/>
    <m/>
    <m/>
    <m/>
    <m/>
    <n v="12.0204"/>
    <m/>
    <m/>
    <m/>
    <m/>
    <m/>
    <m/>
    <m/>
    <m/>
    <m/>
    <s v="534935,57"/>
    <s v="6305083,21"/>
    <n v="0"/>
    <n v="12.0204"/>
    <n v="0"/>
  </r>
  <r>
    <n v="2231"/>
    <x v="1106"/>
    <s v=""/>
    <x v="2466"/>
    <n v="2017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1941"/>
    <n v="51.4908"/>
    <n v="23.302800000000001"/>
    <n v="41.312159999999999"/>
    <n v="41.312159999999999"/>
    <n v="0.26434168699637761"/>
    <n v="0.73565831300362239"/>
    <n v="0"/>
    <x v="0"/>
    <x v="0"/>
    <m/>
    <m/>
    <m/>
    <n v="0"/>
    <m/>
    <m/>
    <m/>
    <m/>
    <n v="97.39439999999999"/>
    <m/>
    <m/>
    <m/>
    <m/>
    <m/>
    <m/>
    <m/>
    <m/>
    <m/>
    <s v="478944,38"/>
    <s v="6289841,12"/>
    <n v="0"/>
    <n v="97.39439999999999"/>
    <n v="0"/>
  </r>
  <r>
    <n v="2233"/>
    <x v="1107"/>
    <s v=""/>
    <x v="2467"/>
    <n v="2017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1942"/>
    <n v="3.5679599999999998"/>
    <n v="0"/>
    <n v="3.8220803999999999"/>
    <n v="3.8220803999999999"/>
    <n v="0"/>
    <n v="0.85743263016890425"/>
    <n v="0.14256736983109575"/>
    <x v="0"/>
    <x v="0"/>
    <m/>
    <m/>
    <m/>
    <m/>
    <m/>
    <m/>
    <m/>
    <m/>
    <n v="12.513242"/>
    <m/>
    <m/>
    <m/>
    <m/>
    <m/>
    <m/>
    <m/>
    <m/>
    <m/>
    <s v="568180,43"/>
    <s v="6289123,68"/>
    <n v="0"/>
    <n v="12.513242"/>
    <n v="0"/>
  </r>
  <r>
    <n v="2236"/>
    <x v="1108"/>
    <s v=""/>
    <x v="2468"/>
    <n v="2017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1943"/>
    <n v="5.3999999999999999E-2"/>
    <n v="5.3999999999999999E-2"/>
    <n v="0"/>
    <n v="0"/>
    <n v="1"/>
    <n v="0"/>
    <n v="0"/>
    <x v="0"/>
    <x v="0"/>
    <m/>
    <m/>
    <m/>
    <n v="7.6859999999999998E-2"/>
    <m/>
    <m/>
    <m/>
    <m/>
    <m/>
    <m/>
    <m/>
    <m/>
    <m/>
    <m/>
    <m/>
    <m/>
    <m/>
    <m/>
    <s v="631015"/>
    <s v="6172811"/>
    <n v="7.6859999999999998E-2"/>
    <n v="0"/>
    <n v="0"/>
  </r>
  <r>
    <n v="2237"/>
    <x v="1109"/>
    <s v=""/>
    <x v="2469"/>
    <n v="2017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1944"/>
    <n v="24.4908"/>
    <n v="24.4908"/>
    <n v="18.075600000000001"/>
    <n v="18.075600000000001"/>
    <n v="0.20402767804551036"/>
    <n v="0.79597232195448964"/>
    <n v="0"/>
    <x v="0"/>
    <x v="0"/>
    <m/>
    <m/>
    <m/>
    <m/>
    <m/>
    <m/>
    <m/>
    <m/>
    <n v="60.018327499999998"/>
    <m/>
    <m/>
    <m/>
    <m/>
    <m/>
    <m/>
    <m/>
    <m/>
    <m/>
    <s v="590292"/>
    <s v="6145642"/>
    <n v="0"/>
    <n v="60.018327499999998"/>
    <n v="0"/>
  </r>
  <r>
    <n v="2238"/>
    <x v="1110"/>
    <s v=""/>
    <x v="2470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1945"/>
    <n v="1.9296"/>
    <n v="1.3176000000000001"/>
    <n v="1.50264"/>
    <n v="1.50264"/>
    <n v="0.15341980857455578"/>
    <n v="0.77531962460119697"/>
    <n v="7.1260566824247251E-2"/>
    <x v="0"/>
    <x v="0"/>
    <m/>
    <m/>
    <m/>
    <m/>
    <m/>
    <m/>
    <m/>
    <m/>
    <n v="4.2941000000000003"/>
    <m/>
    <m/>
    <m/>
    <m/>
    <m/>
    <m/>
    <m/>
    <m/>
    <m/>
    <s v="491170,52"/>
    <s v="6180244,57"/>
    <n v="0"/>
    <n v="4.2941000000000003"/>
    <n v="0"/>
  </r>
  <r>
    <n v="2238"/>
    <x v="1110"/>
    <s v=""/>
    <x v="2471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7"/>
    <x v="0"/>
    <s v="pvp"/>
    <d v="1997-12-01T00:00:00"/>
    <d v="2017-12-31T00:00:00"/>
    <n v="0.5"/>
    <n v="0"/>
    <n v="0.4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1170,52"/>
    <s v="6180244,57"/>
    <n v="0"/>
    <n v="0"/>
    <n v="0"/>
  </r>
  <r>
    <n v="2238"/>
    <x v="1110"/>
    <s v=""/>
    <x v="2472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1946"/>
    <n v="29.261520000000001"/>
    <n v="20.0124"/>
    <n v="22.72644"/>
    <n v="22.72644"/>
    <n v="0.14684180280972345"/>
    <n v="0.78529240122360244"/>
    <n v="6.7865795966674108E-2"/>
    <x v="0"/>
    <x v="0"/>
    <m/>
    <m/>
    <m/>
    <m/>
    <m/>
    <m/>
    <m/>
    <m/>
    <n v="68.142721000000009"/>
    <m/>
    <m/>
    <m/>
    <m/>
    <m/>
    <m/>
    <m/>
    <m/>
    <m/>
    <s v="491170,52"/>
    <s v="6180244,57"/>
    <n v="0"/>
    <n v="68.142721000000009"/>
    <n v="0"/>
  </r>
  <r>
    <n v="2240"/>
    <x v="1111"/>
    <s v=""/>
    <x v="2473"/>
    <n v="2017"/>
    <n v="31592534"/>
    <x v="581"/>
    <x v="1109"/>
    <x v="909"/>
    <n v="3400"/>
    <s v="Hillerød"/>
    <n v="219"/>
    <n v="18"/>
    <x v="19"/>
    <m/>
    <s v="ER"/>
    <s v="Erhvervsværk"/>
    <n v="370000"/>
    <n v="370000"/>
    <x v="1279"/>
    <x v="0"/>
    <s v="pvp"/>
    <d v="1990-01-01T00:00:00"/>
    <d v="2018-12-31T00:00:00"/>
    <n v="0.32222200000000001"/>
    <n v="0"/>
    <n v="0.28999999999999998"/>
    <x v="1947"/>
    <n v="9.4215959999999992"/>
    <n v="4.7412000000000001"/>
    <n v="0"/>
    <n v="0"/>
    <n v="0.50322684182170418"/>
    <n v="0"/>
    <n v="0.49677315817829582"/>
    <x v="0"/>
    <x v="0"/>
    <m/>
    <m/>
    <m/>
    <m/>
    <m/>
    <m/>
    <n v="0.13646160000000002"/>
    <m/>
    <n v="11.777104"/>
    <m/>
    <m/>
    <m/>
    <m/>
    <m/>
    <m/>
    <m/>
    <m/>
    <m/>
    <s v="704336,54"/>
    <s v="6204597,4"/>
    <n v="0.13646160000000002"/>
    <n v="11.777104"/>
    <n v="0"/>
  </r>
  <r>
    <n v="2242"/>
    <x v="1112"/>
    <s v=""/>
    <x v="2474"/>
    <n v="2017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1948"/>
    <n v="4.2084000000000001"/>
    <n v="0"/>
    <n v="2.54196"/>
    <n v="2.54196"/>
    <n v="0"/>
    <n v="0.73516085183507029"/>
    <n v="0.26483914816492971"/>
    <x v="0"/>
    <x v="0"/>
    <m/>
    <m/>
    <m/>
    <m/>
    <m/>
    <m/>
    <m/>
    <m/>
    <n v="7.9451999999999998"/>
    <m/>
    <m/>
    <m/>
    <m/>
    <m/>
    <m/>
    <m/>
    <m/>
    <m/>
    <s v="549608,45"/>
    <s v="6086720,43"/>
    <n v="0"/>
    <n v="7.9451999999999998"/>
    <n v="0"/>
  </r>
  <r>
    <n v="2243"/>
    <x v="1113"/>
    <s v=""/>
    <x v="2475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1949"/>
    <n v="4354.9620000000004"/>
    <n v="4354.9620000000004"/>
    <n v="4114.9342583999996"/>
    <n v="3722.6059632000001"/>
    <n v="0.19521379122386445"/>
    <n v="0.80478620877613549"/>
    <n v="0"/>
    <x v="12"/>
    <x v="0"/>
    <m/>
    <n v="71.52"/>
    <m/>
    <m/>
    <m/>
    <m/>
    <m/>
    <m/>
    <n v="0"/>
    <m/>
    <m/>
    <m/>
    <m/>
    <m/>
    <m/>
    <m/>
    <m/>
    <m/>
    <s v="588927,19"/>
    <s v="6143298,6"/>
    <n v="11154.34"/>
    <n v="0"/>
    <n v="0"/>
  </r>
  <r>
    <n v="2243"/>
    <x v="1113"/>
    <s v=""/>
    <x v="2476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1950"/>
    <n v="2312.652"/>
    <n v="2312.652"/>
    <n v="867.93464519999998"/>
    <n v="758.00942027999997"/>
    <n v="0.35604790469021469"/>
    <n v="0.64395209530978526"/>
    <n v="0"/>
    <x v="0"/>
    <x v="0"/>
    <m/>
    <m/>
    <m/>
    <m/>
    <m/>
    <m/>
    <m/>
    <m/>
    <m/>
    <n v="3247.6697230000004"/>
    <m/>
    <m/>
    <m/>
    <m/>
    <m/>
    <m/>
    <m/>
    <m/>
    <s v="588927,19"/>
    <s v="6143298,6"/>
    <n v="0"/>
    <n v="3247.6697230000004"/>
    <n v="0"/>
  </r>
  <r>
    <n v="2243"/>
    <x v="1113"/>
    <s v=""/>
    <x v="2477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1951"/>
    <n v="1.681"/>
    <n v="1.681"/>
    <n v="0"/>
    <n v="0"/>
    <n v="1"/>
    <n v="0"/>
    <n v="0"/>
    <x v="0"/>
    <x v="0"/>
    <m/>
    <m/>
    <m/>
    <m/>
    <m/>
    <m/>
    <m/>
    <m/>
    <m/>
    <m/>
    <m/>
    <m/>
    <n v="1.96"/>
    <m/>
    <m/>
    <m/>
    <m/>
    <m/>
    <s v="571487,2"/>
    <s v="6138468,12"/>
    <n v="0"/>
    <n v="1.96"/>
    <n v="0"/>
  </r>
  <r>
    <n v="2243"/>
    <x v="1114"/>
    <s v=""/>
    <x v="2480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1952"/>
    <n v="0.495"/>
    <n v="0.495"/>
    <n v="0"/>
    <n v="0"/>
    <n v="1"/>
    <n v="0"/>
    <n v="0"/>
    <x v="0"/>
    <x v="0"/>
    <m/>
    <m/>
    <m/>
    <m/>
    <m/>
    <m/>
    <n v="0.58544640000000003"/>
    <m/>
    <m/>
    <m/>
    <m/>
    <m/>
    <m/>
    <m/>
    <m/>
    <m/>
    <m/>
    <m/>
    <s v="571487,2"/>
    <s v="6138468,12"/>
    <n v="0.58544640000000003"/>
    <n v="0"/>
    <n v="0"/>
  </r>
  <r>
    <n v="2243"/>
    <x v="1114"/>
    <s v=""/>
    <x v="2481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1953"/>
    <n v="0.996"/>
    <n v="0.996"/>
    <n v="0"/>
    <n v="0"/>
    <n v="1"/>
    <n v="0"/>
    <n v="0"/>
    <x v="0"/>
    <x v="0"/>
    <m/>
    <m/>
    <m/>
    <m/>
    <m/>
    <m/>
    <n v="1.2089087999999999"/>
    <m/>
    <m/>
    <m/>
    <m/>
    <m/>
    <m/>
    <m/>
    <m/>
    <m/>
    <m/>
    <m/>
    <s v="571487,2"/>
    <s v="6138468,12"/>
    <n v="1.2089087999999999"/>
    <n v="0"/>
    <n v="0"/>
  </r>
  <r>
    <n v="2243"/>
    <x v="1114"/>
    <s v=""/>
    <x v="2482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1954"/>
    <n v="0.33700000000000002"/>
    <n v="0.33700000000000002"/>
    <n v="0.25666919999999999"/>
    <n v="0.25666919999999999"/>
    <n v="0.26369921325300599"/>
    <n v="0.73630078674699395"/>
    <n v="0"/>
    <x v="0"/>
    <x v="0"/>
    <m/>
    <m/>
    <m/>
    <m/>
    <m/>
    <m/>
    <n v="0.63898559999999993"/>
    <m/>
    <m/>
    <m/>
    <m/>
    <m/>
    <m/>
    <m/>
    <m/>
    <m/>
    <m/>
    <m/>
    <s v="571487,2"/>
    <s v="6138468,12"/>
    <n v="0.63898559999999993"/>
    <n v="0"/>
    <n v="0"/>
  </r>
  <r>
    <n v="2243"/>
    <x v="1114"/>
    <s v=""/>
    <x v="2483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7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1955"/>
    <n v="943.54"/>
    <n v="943.54"/>
    <n v="122.9076"/>
    <n v="98.341174800000005"/>
    <n v="0.43664182802273632"/>
    <n v="0.56335817197726368"/>
    <n v="0"/>
    <x v="0"/>
    <x v="0"/>
    <m/>
    <m/>
    <m/>
    <m/>
    <m/>
    <m/>
    <n v="3.6130248000000003"/>
    <m/>
    <m/>
    <m/>
    <n v="1076.8377468000001"/>
    <n v="0"/>
    <m/>
    <m/>
    <m/>
    <m/>
    <m/>
    <m/>
    <s v="587160,95"/>
    <s v="6135919,02"/>
    <n v="3.6130248000000003"/>
    <n v="1076.8377468000001"/>
    <n v="0"/>
  </r>
  <r>
    <n v="2244"/>
    <x v="1116"/>
    <s v=""/>
    <x v="2485"/>
    <n v="2017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1956"/>
    <n v="2.6063999999999998"/>
    <n v="0"/>
    <n v="4.4917559999999996"/>
    <n v="4.4917559999999996"/>
    <n v="0"/>
    <n v="0.90801463436911223"/>
    <n v="9.1985365630887772E-2"/>
    <x v="0"/>
    <x v="0"/>
    <m/>
    <m/>
    <m/>
    <m/>
    <m/>
    <m/>
    <m/>
    <m/>
    <n v="14.167470999999999"/>
    <m/>
    <m/>
    <m/>
    <m/>
    <m/>
    <m/>
    <m/>
    <m/>
    <m/>
    <s v="464711,49"/>
    <s v="6289732,4"/>
    <n v="0"/>
    <n v="14.167470999999999"/>
    <n v="0"/>
  </r>
  <r>
    <n v="2246"/>
    <x v="1117"/>
    <s v=""/>
    <x v="2486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6"/>
    <x v="1117"/>
    <s v=""/>
    <x v="2487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6"/>
    <x v="1117"/>
    <s v=""/>
    <x v="2488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9"/>
    <x v="1118"/>
    <s v=""/>
    <x v="2489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7"/>
    <x v="1"/>
    <s v="kvt"/>
    <d v="1997-01-01T00:00:00"/>
    <d v="2017-03-10T00:00:00"/>
    <n v="2.59"/>
    <n v="1.01"/>
    <n v="1.25"/>
    <x v="1958"/>
    <n v="3.024"/>
    <n v="2.988"/>
    <n v="2.0743200000000002"/>
    <n v="2.016"/>
    <n v="0.28045823759820909"/>
    <n v="0.71954176240179091"/>
    <n v="0"/>
    <x v="0"/>
    <x v="0"/>
    <m/>
    <m/>
    <m/>
    <m/>
    <m/>
    <m/>
    <m/>
    <m/>
    <n v="5.3911769999999999"/>
    <m/>
    <m/>
    <m/>
    <m/>
    <m/>
    <m/>
    <m/>
    <m/>
    <m/>
    <s v="674764,76"/>
    <s v="6064604,79"/>
    <n v="0"/>
    <n v="5.3911769999999999"/>
    <n v="0"/>
  </r>
  <r>
    <n v="2249"/>
    <x v="1118"/>
    <s v=""/>
    <x v="2490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1959"/>
    <n v="1.7784"/>
    <n v="1.7747999999999999"/>
    <n v="0"/>
    <n v="0"/>
    <n v="1"/>
    <n v="0"/>
    <n v="0"/>
    <x v="0"/>
    <x v="0"/>
    <m/>
    <m/>
    <m/>
    <m/>
    <m/>
    <m/>
    <m/>
    <m/>
    <n v="1.883907"/>
    <m/>
    <m/>
    <m/>
    <m/>
    <m/>
    <m/>
    <m/>
    <m/>
    <m/>
    <s v="674764,76"/>
    <s v="6064604,79"/>
    <n v="0"/>
    <n v="1.883907"/>
    <n v="0"/>
  </r>
  <r>
    <n v="2249"/>
    <x v="1118"/>
    <s v=""/>
    <x v="2491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1960"/>
    <n v="58.6404"/>
    <n v="58.5"/>
    <n v="45.223199999999999"/>
    <n v="43.2072"/>
    <n v="0.280790665110977"/>
    <n v="0.71920933488902294"/>
    <n v="0"/>
    <x v="0"/>
    <x v="0"/>
    <m/>
    <m/>
    <m/>
    <m/>
    <m/>
    <m/>
    <m/>
    <m/>
    <n v="104.42013800000001"/>
    <m/>
    <m/>
    <m/>
    <m/>
    <m/>
    <m/>
    <m/>
    <m/>
    <m/>
    <s v="674764,76"/>
    <s v="6064604,79"/>
    <n v="0"/>
    <n v="104.42013800000001"/>
    <n v="0"/>
  </r>
  <r>
    <n v="2249"/>
    <x v="1118"/>
    <s v=""/>
    <x v="2492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1961"/>
    <n v="20.296800000000001"/>
    <n v="20.268000000000001"/>
    <n v="17.758800000000001"/>
    <n v="17.287199999999999"/>
    <n v="0.24627135524448859"/>
    <n v="0.75372864475551138"/>
    <n v="0"/>
    <x v="0"/>
    <x v="0"/>
    <m/>
    <m/>
    <m/>
    <m/>
    <m/>
    <m/>
    <m/>
    <m/>
    <n v="41.208203000000005"/>
    <m/>
    <m/>
    <m/>
    <m/>
    <m/>
    <m/>
    <m/>
    <m/>
    <m/>
    <s v="674764,76"/>
    <s v="6064604,79"/>
    <n v="0"/>
    <n v="41.208203000000005"/>
    <n v="0"/>
  </r>
  <r>
    <n v="2250"/>
    <x v="1119"/>
    <s v=""/>
    <x v="2493"/>
    <n v="2017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1962"/>
    <n v="8.5806000000000004"/>
    <n v="0"/>
    <n v="6.9897600000000004"/>
    <n v="6.9786000000000001"/>
    <n v="0"/>
    <n v="0.81800081898146715"/>
    <n v="0.18199918101853285"/>
    <x v="0"/>
    <x v="0"/>
    <m/>
    <m/>
    <m/>
    <m/>
    <m/>
    <m/>
    <m/>
    <m/>
    <n v="23.573183"/>
    <m/>
    <m/>
    <m/>
    <m/>
    <m/>
    <m/>
    <m/>
    <m/>
    <m/>
    <s v="565997"/>
    <s v="6257113"/>
    <n v="0"/>
    <n v="23.573183"/>
    <n v="0"/>
  </r>
  <r>
    <n v="2250"/>
    <x v="1119"/>
    <s v=""/>
    <x v="2494"/>
    <n v="2017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1963"/>
    <n v="8.5680000000000006E-2"/>
    <n v="0"/>
    <n v="6.8400000000000002E-2"/>
    <n v="2.7720000000000002E-2"/>
    <n v="0"/>
    <n v="0.76908896866207432"/>
    <n v="0.23091103133792568"/>
    <x v="0"/>
    <x v="0"/>
    <m/>
    <m/>
    <m/>
    <m/>
    <m/>
    <m/>
    <n v="0.18552600000000002"/>
    <m/>
    <m/>
    <m/>
    <m/>
    <m/>
    <m/>
    <m/>
    <m/>
    <m/>
    <m/>
    <m/>
    <s v="565997"/>
    <s v="6257113"/>
    <n v="0.18552600000000002"/>
    <n v="0"/>
    <n v="0"/>
  </r>
  <r>
    <n v="2251"/>
    <x v="1120"/>
    <s v=""/>
    <x v="2495"/>
    <n v="2017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7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1964"/>
    <n v="9.4428000000000001"/>
    <n v="0.38519999999999999"/>
    <n v="4.8635999999999999"/>
    <n v="4.8635999999999999"/>
    <n v="1.0651028346832654E-2"/>
    <n v="0.73890049202110231"/>
    <n v="0.25044847963206501"/>
    <x v="0"/>
    <x v="0"/>
    <m/>
    <m/>
    <m/>
    <m/>
    <m/>
    <m/>
    <m/>
    <m/>
    <n v="18.082760999999998"/>
    <m/>
    <m/>
    <m/>
    <m/>
    <m/>
    <m/>
    <m/>
    <m/>
    <m/>
    <s v="648155,6"/>
    <s v="6143600,76"/>
    <n v="0"/>
    <n v="18.082760999999998"/>
    <n v="0"/>
  </r>
  <r>
    <n v="2253"/>
    <x v="1121"/>
    <s v=""/>
    <x v="2497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1965"/>
    <n v="211.1832"/>
    <n v="11.217599999999999"/>
    <n v="0"/>
    <n v="0"/>
    <n v="5.3117861648085636E-2"/>
    <n v="0"/>
    <n v="0.94688213835191437"/>
    <x v="0"/>
    <x v="0"/>
    <m/>
    <m/>
    <m/>
    <n v="0"/>
    <m/>
    <m/>
    <n v="234.64928520000001"/>
    <m/>
    <m/>
    <m/>
    <m/>
    <m/>
    <m/>
    <m/>
    <m/>
    <m/>
    <m/>
    <m/>
    <s v="546013,35"/>
    <s v="6159997"/>
    <n v="234.64928520000001"/>
    <n v="0"/>
    <n v="0"/>
  </r>
  <r>
    <n v="2253"/>
    <x v="1121"/>
    <s v=""/>
    <x v="2498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7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1966"/>
    <n v="30.577283999999999"/>
    <n v="29.332187999999999"/>
    <n v="23.237100000000002"/>
    <n v="23.237100000000002"/>
    <n v="0.28045514447015868"/>
    <n v="0.71954485552984138"/>
    <n v="0"/>
    <x v="0"/>
    <x v="0"/>
    <m/>
    <m/>
    <m/>
    <m/>
    <m/>
    <m/>
    <m/>
    <m/>
    <n v="54.513680000000001"/>
    <m/>
    <m/>
    <m/>
    <m/>
    <m/>
    <m/>
    <m/>
    <m/>
    <m/>
    <s v="476216,42"/>
    <s v="6250472,85"/>
    <n v="0"/>
    <n v="54.513680000000001"/>
    <n v="0"/>
  </r>
  <r>
    <n v="2255"/>
    <x v="1122"/>
    <s v=""/>
    <x v="2501"/>
    <n v="2017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1967"/>
    <n v="39.763835999999998"/>
    <n v="32.510916000000002"/>
    <n v="30.218364000000001"/>
    <n v="30.218364000000001"/>
    <n v="0.28045517275152093"/>
    <n v="0.71954482724847901"/>
    <n v="0"/>
    <x v="0"/>
    <x v="0"/>
    <m/>
    <m/>
    <m/>
    <m/>
    <m/>
    <m/>
    <m/>
    <m/>
    <n v="70.891607399999998"/>
    <m/>
    <m/>
    <m/>
    <m/>
    <m/>
    <m/>
    <m/>
    <m/>
    <m/>
    <s v="476216,42"/>
    <s v="6250472,85"/>
    <n v="0"/>
    <n v="70.891607399999998"/>
    <n v="0"/>
  </r>
  <r>
    <n v="2258"/>
    <x v="1123"/>
    <s v=""/>
    <x v="2502"/>
    <n v="2017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1968"/>
    <n v="1069.932"/>
    <n v="1046.07"/>
    <n v="0"/>
    <n v="0"/>
    <n v="0.97769764807483084"/>
    <n v="0"/>
    <n v="2.2302351925169162E-2"/>
    <x v="0"/>
    <x v="0"/>
    <m/>
    <m/>
    <m/>
    <n v="0"/>
    <m/>
    <m/>
    <m/>
    <m/>
    <m/>
    <m/>
    <m/>
    <m/>
    <m/>
    <m/>
    <n v="1069.932"/>
    <m/>
    <m/>
    <n v="47.461716000000003"/>
    <s v="558993,11"/>
    <s v="6324846,01"/>
    <n v="0"/>
    <n v="1069.932"/>
    <n v="47.461716000000003"/>
  </r>
  <r>
    <n v="2258"/>
    <x v="1123"/>
    <s v=""/>
    <x v="2503"/>
    <n v="2017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1969"/>
    <n v="379.87599999999998"/>
    <n v="379.87599999999998"/>
    <n v="0"/>
    <n v="0"/>
    <n v="1"/>
    <n v="0"/>
    <n v="0"/>
    <x v="0"/>
    <x v="0"/>
    <m/>
    <m/>
    <m/>
    <m/>
    <m/>
    <m/>
    <m/>
    <m/>
    <m/>
    <m/>
    <m/>
    <m/>
    <m/>
    <m/>
    <n v="379.87599999999998"/>
    <m/>
    <m/>
    <n v="9.0715859999999999"/>
    <s v="558993,11"/>
    <s v="6324846,01"/>
    <n v="0"/>
    <n v="379.87599999999998"/>
    <n v="9.0715859999999999"/>
  </r>
  <r>
    <n v="2259"/>
    <x v="1124"/>
    <s v=""/>
    <x v="2504"/>
    <n v="2017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1970"/>
    <n v="12.16512"/>
    <n v="0"/>
    <n v="8.11008"/>
    <n v="8.11008"/>
    <n v="0"/>
    <n v="0.74500033706158098"/>
    <n v="0.25499966293841902"/>
    <x v="0"/>
    <x v="0"/>
    <m/>
    <m/>
    <m/>
    <m/>
    <m/>
    <m/>
    <m/>
    <m/>
    <n v="23.853207999999999"/>
    <m/>
    <m/>
    <m/>
    <m/>
    <m/>
    <m/>
    <m/>
    <m/>
    <m/>
    <s v="471835,27"/>
    <s v="6184343,07"/>
    <n v="0"/>
    <n v="23.853207999999999"/>
    <n v="0"/>
  </r>
  <r>
    <n v="2261"/>
    <x v="1125"/>
    <s v=""/>
    <x v="2505"/>
    <n v="2017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7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7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508"/>
    <n v="2017"/>
    <n v="10205107"/>
    <x v="595"/>
    <x v="1126"/>
    <x v="1095"/>
    <n v="6200"/>
    <s v="Aabenraa"/>
    <n v="580"/>
    <m/>
    <x v="18"/>
    <m/>
    <s v="ER"/>
    <s v="Erhvervsværk"/>
    <n v="14100"/>
    <n v="10000"/>
    <x v="14"/>
    <x v="1"/>
    <s v="pev"/>
    <d v="2015-08-05T00:00:00"/>
    <d v="2017-02-16T00:00:00"/>
    <n v="0.63"/>
    <n v="0.25"/>
    <n v="0.38"/>
    <x v="1971"/>
    <n v="13.9536"/>
    <n v="0"/>
    <n v="9.3024000000000004"/>
    <n v="9.3024000000000004"/>
    <n v="0"/>
    <n v="0.74499995339911429"/>
    <n v="0.25500004660088571"/>
    <x v="0"/>
    <x v="0"/>
    <m/>
    <m/>
    <m/>
    <m/>
    <m/>
    <m/>
    <m/>
    <m/>
    <n v="27.359994999999998"/>
    <m/>
    <m/>
    <m/>
    <m/>
    <m/>
    <m/>
    <m/>
    <m/>
    <m/>
    <s v="527593,58"/>
    <s v="6089101,72"/>
    <n v="0"/>
    <n v="27.359994999999998"/>
    <n v="0"/>
  </r>
  <r>
    <n v="2264"/>
    <x v="1129"/>
    <s v=""/>
    <x v="2509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1972"/>
    <n v="87.575040000000001"/>
    <n v="87.575040000000001"/>
    <n v="0"/>
    <n v="0"/>
    <n v="1"/>
    <n v="0"/>
    <n v="0"/>
    <x v="0"/>
    <x v="0"/>
    <m/>
    <m/>
    <m/>
    <m/>
    <m/>
    <m/>
    <m/>
    <m/>
    <m/>
    <m/>
    <n v="86.179299999999998"/>
    <m/>
    <m/>
    <m/>
    <m/>
    <m/>
    <m/>
    <m/>
    <s v="543758,83"/>
    <s v="6358951,44"/>
    <n v="0"/>
    <n v="86.179299999999998"/>
    <n v="0"/>
  </r>
  <r>
    <n v="2264"/>
    <x v="1129"/>
    <s v=""/>
    <x v="2510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1973"/>
    <n v="4.2515999999999998"/>
    <n v="4.2515999999999998"/>
    <n v="0"/>
    <n v="0"/>
    <n v="1"/>
    <n v="0"/>
    <n v="0"/>
    <x v="0"/>
    <x v="0"/>
    <m/>
    <m/>
    <m/>
    <m/>
    <m/>
    <m/>
    <m/>
    <m/>
    <m/>
    <m/>
    <m/>
    <n v="4.10616"/>
    <n v="0"/>
    <m/>
    <m/>
    <m/>
    <m/>
    <m/>
    <s v="543758,83"/>
    <s v="6358951,44"/>
    <n v="0"/>
    <n v="4.10616"/>
    <n v="0"/>
  </r>
  <r>
    <n v="2264"/>
    <x v="1129"/>
    <s v=""/>
    <x v="2511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758,83"/>
    <s v="6358951,44"/>
    <n v="0"/>
    <n v="0"/>
    <n v="0"/>
  </r>
  <r>
    <n v="2264"/>
    <x v="1129"/>
    <s v=""/>
    <x v="2512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1974"/>
    <n v="21.475079999999998"/>
    <n v="21.475079999999998"/>
    <n v="0"/>
    <n v="0"/>
    <n v="1"/>
    <n v="0"/>
    <n v="0"/>
    <x v="0"/>
    <x v="0"/>
    <m/>
    <m/>
    <m/>
    <m/>
    <m/>
    <m/>
    <m/>
    <m/>
    <m/>
    <m/>
    <m/>
    <m/>
    <m/>
    <m/>
    <m/>
    <n v="22.543200000000002"/>
    <m/>
    <m/>
    <s v="543758,83"/>
    <s v="6358951,44"/>
    <n v="0"/>
    <n v="22.543200000000002"/>
    <n v="0"/>
  </r>
  <r>
    <n v="2265"/>
    <x v="1130"/>
    <s v=""/>
    <x v="2513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1975"/>
    <n v="160.5564"/>
    <n v="160.5564"/>
    <n v="0"/>
    <n v="0"/>
    <n v="1"/>
    <n v="0"/>
    <n v="0"/>
    <x v="0"/>
    <x v="0"/>
    <m/>
    <m/>
    <m/>
    <m/>
    <m/>
    <m/>
    <m/>
    <n v="152.0994"/>
    <m/>
    <n v="1.5225"/>
    <m/>
    <n v="23.839600000000001"/>
    <m/>
    <m/>
    <m/>
    <m/>
    <m/>
    <m/>
    <s v="533035,26"/>
    <s v="6295977,96"/>
    <n v="68.444730000000007"/>
    <n v="109.01677000000001"/>
    <n v="0"/>
  </r>
  <r>
    <n v="2265"/>
    <x v="1130"/>
    <s v=""/>
    <x v="2514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1976"/>
    <n v="6.84"/>
    <n v="6.84"/>
    <n v="0"/>
    <n v="0"/>
    <n v="1"/>
    <n v="0"/>
    <n v="0"/>
    <x v="0"/>
    <x v="0"/>
    <m/>
    <m/>
    <m/>
    <m/>
    <m/>
    <m/>
    <m/>
    <m/>
    <m/>
    <m/>
    <m/>
    <m/>
    <n v="7.3223500000000001"/>
    <m/>
    <m/>
    <m/>
    <m/>
    <m/>
    <s v="533035,26"/>
    <s v="6295977,96"/>
    <n v="0"/>
    <n v="7.3223500000000001"/>
    <n v="0"/>
  </r>
  <r>
    <n v="2265"/>
    <x v="1130"/>
    <s v=""/>
    <x v="2515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1977"/>
    <n v="367.98840000000001"/>
    <n v="367.98840000000001"/>
    <n v="53.395200000000003"/>
    <n v="39.895200000000003"/>
    <n v="0.39902522005633373"/>
    <n v="0.60097477994366622"/>
    <n v="0"/>
    <x v="0"/>
    <x v="0"/>
    <m/>
    <m/>
    <m/>
    <m/>
    <m/>
    <m/>
    <m/>
    <n v="395.221"/>
    <m/>
    <n v="3.9584999999999999"/>
    <m/>
    <n v="61.929699999999997"/>
    <m/>
    <m/>
    <m/>
    <m/>
    <m/>
    <m/>
    <s v="533035,26"/>
    <s v="6295977,96"/>
    <n v="177.84945000000002"/>
    <n v="283.25975"/>
    <n v="0"/>
  </r>
  <r>
    <n v="2265"/>
    <x v="1130"/>
    <s v=""/>
    <x v="2516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1978"/>
    <n v="0"/>
    <n v="0"/>
    <n v="0"/>
    <n v="0"/>
    <n v="1"/>
    <n v="0"/>
    <n v="0"/>
    <x v="0"/>
    <x v="0"/>
    <m/>
    <m/>
    <m/>
    <n v="0.14394631000000002"/>
    <m/>
    <m/>
    <m/>
    <m/>
    <m/>
    <m/>
    <m/>
    <m/>
    <m/>
    <m/>
    <m/>
    <m/>
    <m/>
    <m/>
    <s v="533035,26"/>
    <s v="6295977,96"/>
    <n v="0.14394631000000002"/>
    <n v="0"/>
    <n v="0"/>
  </r>
  <r>
    <n v="2265"/>
    <x v="1131"/>
    <s v=""/>
    <x v="2517"/>
    <n v="2017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32391,87"/>
    <s v="6295620,82"/>
    <n v="0"/>
    <n v="0"/>
    <n v="0"/>
  </r>
  <r>
    <n v="2265"/>
    <x v="1132"/>
    <s v=""/>
    <x v="2518"/>
    <n v="2017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1979"/>
    <n v="0.28188000000000002"/>
    <n v="0.28188000000000002"/>
    <n v="0"/>
    <n v="0"/>
    <n v="1"/>
    <n v="0"/>
    <n v="0"/>
    <x v="0"/>
    <x v="0"/>
    <m/>
    <m/>
    <m/>
    <m/>
    <m/>
    <m/>
    <n v="0.25977600000000001"/>
    <m/>
    <m/>
    <m/>
    <m/>
    <m/>
    <m/>
    <m/>
    <m/>
    <m/>
    <m/>
    <m/>
    <s v="531398,07"/>
    <s v="6295376,02"/>
    <n v="0.25977600000000001"/>
    <n v="0"/>
    <n v="0"/>
  </r>
  <r>
    <n v="2265"/>
    <x v="1133"/>
    <s v=""/>
    <x v="2519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1980"/>
    <n v="5.1659999999999998E-2"/>
    <n v="5.1659999999999998E-2"/>
    <n v="4.0176000000000003E-2"/>
    <n v="4.0176000000000003E-2"/>
    <n v="0.24595502536679006"/>
    <n v="0.75404497463320996"/>
    <n v="0"/>
    <x v="0"/>
    <x v="0"/>
    <m/>
    <m/>
    <m/>
    <m/>
    <m/>
    <m/>
    <n v="0.10501919999999999"/>
    <m/>
    <m/>
    <m/>
    <m/>
    <m/>
    <m/>
    <m/>
    <m/>
    <m/>
    <m/>
    <m/>
    <s v="525875,76"/>
    <s v="6299692,37"/>
    <n v="0.10501919999999999"/>
    <n v="0"/>
    <n v="0"/>
  </r>
  <r>
    <n v="2265"/>
    <x v="1133"/>
    <s v=""/>
    <x v="2520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1981"/>
    <n v="4.9211999999999999E-2"/>
    <n v="4.9211999999999999E-2"/>
    <n v="3.7476000000000002E-2"/>
    <n v="3.7476000000000002E-2"/>
    <n v="0.24814841707812954"/>
    <n v="0.75185158292187049"/>
    <n v="0"/>
    <x v="0"/>
    <x v="0"/>
    <m/>
    <m/>
    <m/>
    <m/>
    <m/>
    <m/>
    <n v="9.9158399999999994E-2"/>
    <m/>
    <m/>
    <m/>
    <m/>
    <m/>
    <m/>
    <m/>
    <m/>
    <m/>
    <m/>
    <m/>
    <s v="525875,76"/>
    <s v="6299692,37"/>
    <n v="9.9158399999999994E-2"/>
    <n v="0"/>
    <n v="0"/>
  </r>
  <r>
    <n v="2265"/>
    <x v="1133"/>
    <s v=""/>
    <x v="2521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1982"/>
    <n v="2.232E-3"/>
    <n v="2.232E-3"/>
    <n v="0"/>
    <n v="0"/>
    <n v="1"/>
    <n v="0"/>
    <n v="0"/>
    <x v="0"/>
    <x v="0"/>
    <m/>
    <m/>
    <m/>
    <m/>
    <m/>
    <m/>
    <n v="2.2572E-3"/>
    <m/>
    <m/>
    <m/>
    <m/>
    <m/>
    <m/>
    <m/>
    <m/>
    <m/>
    <m/>
    <m/>
    <s v="525875,76"/>
    <s v="6299692,37"/>
    <n v="2.2572E-3"/>
    <n v="0"/>
    <n v="0"/>
  </r>
  <r>
    <n v="2265"/>
    <x v="1133"/>
    <s v=""/>
    <x v="2522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1983"/>
    <n v="6.3E-2"/>
    <n v="6.3E-2"/>
    <n v="0"/>
    <n v="0"/>
    <n v="1"/>
    <n v="0"/>
    <n v="0"/>
    <x v="0"/>
    <x v="0"/>
    <m/>
    <m/>
    <m/>
    <m/>
    <m/>
    <m/>
    <m/>
    <m/>
    <m/>
    <m/>
    <m/>
    <m/>
    <m/>
    <m/>
    <m/>
    <m/>
    <m/>
    <n v="6.3E-2"/>
    <s v="525875,76"/>
    <s v="6299692,37"/>
    <n v="0"/>
    <n v="0"/>
    <n v="6.3E-2"/>
  </r>
  <r>
    <n v="2265"/>
    <x v="1134"/>
    <s v=""/>
    <x v="2523"/>
    <n v="2017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1984"/>
    <n v="0.17280000000000001"/>
    <n v="0.17280000000000001"/>
    <n v="0.110484"/>
    <n v="0.110484"/>
    <n v="0.26728141391867966"/>
    <n v="0.73271858608132034"/>
    <n v="0"/>
    <x v="0"/>
    <x v="0"/>
    <m/>
    <m/>
    <m/>
    <m/>
    <m/>
    <m/>
    <n v="0.32325480000000001"/>
    <m/>
    <m/>
    <m/>
    <m/>
    <m/>
    <m/>
    <m/>
    <m/>
    <m/>
    <m/>
    <m/>
    <s v="541678,99"/>
    <s v="6293724,35"/>
    <n v="0.32325480000000001"/>
    <n v="0"/>
    <n v="0"/>
  </r>
  <r>
    <n v="2265"/>
    <x v="1134"/>
    <s v=""/>
    <x v="2524"/>
    <n v="2017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1678,99"/>
    <s v="6293724,35"/>
    <n v="0"/>
    <n v="0"/>
    <n v="0"/>
  </r>
  <r>
    <n v="2265"/>
    <x v="1135"/>
    <s v=""/>
    <x v="2525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1985"/>
    <n v="1.9907999999999999E-2"/>
    <n v="1.9907999999999999E-2"/>
    <n v="0"/>
    <n v="0"/>
    <n v="1"/>
    <n v="0"/>
    <n v="0"/>
    <x v="0"/>
    <x v="0"/>
    <m/>
    <m/>
    <m/>
    <m/>
    <m/>
    <m/>
    <n v="1.9998000000000002E-2"/>
    <m/>
    <m/>
    <m/>
    <m/>
    <m/>
    <m/>
    <m/>
    <m/>
    <m/>
    <m/>
    <m/>
    <s v="542627,51"/>
    <s v="6300627,43"/>
    <n v="1.9998000000000002E-2"/>
    <n v="0"/>
    <n v="0"/>
  </r>
  <r>
    <n v="2265"/>
    <x v="1135"/>
    <s v=""/>
    <x v="2526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1986"/>
    <n v="0.50497199999999998"/>
    <n v="0.50497199999999998"/>
    <n v="0.33393600000000001"/>
    <n v="0.33393600000000001"/>
    <n v="0.26072006096540956"/>
    <n v="0.73927993903459044"/>
    <n v="0"/>
    <x v="0"/>
    <x v="0"/>
    <m/>
    <m/>
    <m/>
    <m/>
    <m/>
    <m/>
    <n v="0.968418"/>
    <m/>
    <m/>
    <m/>
    <m/>
    <m/>
    <m/>
    <m/>
    <m/>
    <m/>
    <m/>
    <m/>
    <s v="542627,51"/>
    <s v="6300627,43"/>
    <n v="0.968418"/>
    <n v="0"/>
    <n v="0"/>
  </r>
  <r>
    <n v="2265"/>
    <x v="1135"/>
    <s v=""/>
    <x v="2527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1987"/>
    <n v="0.47627999999999998"/>
    <n v="0.47627999999999998"/>
    <n v="0.28706399999999999"/>
    <n v="0.28706399999999999"/>
    <n v="0.27023935485715922"/>
    <n v="0.72976064514284078"/>
    <n v="0"/>
    <x v="0"/>
    <x v="0"/>
    <m/>
    <m/>
    <m/>
    <m/>
    <m/>
    <m/>
    <n v="0.88121879999999997"/>
    <m/>
    <m/>
    <m/>
    <m/>
    <m/>
    <m/>
    <m/>
    <m/>
    <m/>
    <m/>
    <m/>
    <s v="542627,51"/>
    <s v="6300627,43"/>
    <n v="0.88121879999999997"/>
    <n v="0"/>
    <n v="0"/>
  </r>
  <r>
    <n v="2266"/>
    <x v="1136"/>
    <s v=""/>
    <x v="2528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1988"/>
    <n v="3621.37"/>
    <n v="3621.37"/>
    <n v="4823.3761199999999"/>
    <n v="4431.6388800000004"/>
    <n v="0.14921126766598747"/>
    <n v="0.85078873233401253"/>
    <n v="0"/>
    <x v="13"/>
    <x v="0"/>
    <m/>
    <n v="40.112000000000002"/>
    <m/>
    <m/>
    <m/>
    <n v="0"/>
    <m/>
    <m/>
    <m/>
    <m/>
    <m/>
    <m/>
    <n v="5.29"/>
    <m/>
    <m/>
    <m/>
    <m/>
    <m/>
    <s v="563211,59"/>
    <s v="6325945,45"/>
    <n v="12129.751999999999"/>
    <n v="5.29"/>
    <n v="0"/>
  </r>
  <r>
    <n v="2266"/>
    <x v="1136"/>
    <s v=""/>
    <x v="2529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1989"/>
    <n v="0"/>
    <n v="0"/>
    <n v="0"/>
    <n v="0"/>
    <n v="1"/>
    <n v="0"/>
    <n v="0"/>
    <x v="0"/>
    <x v="0"/>
    <m/>
    <m/>
    <m/>
    <n v="10.269"/>
    <m/>
    <m/>
    <m/>
    <m/>
    <m/>
    <m/>
    <m/>
    <m/>
    <m/>
    <m/>
    <m/>
    <m/>
    <m/>
    <m/>
    <s v="563211,59"/>
    <s v="6325945,45"/>
    <n v="10.269"/>
    <n v="0"/>
    <n v="0"/>
  </r>
  <r>
    <n v="2266"/>
    <x v="1136"/>
    <s v=""/>
    <x v="2530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1990"/>
    <n v="5.7257999999999996"/>
    <n v="5.725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5.7258000000000004"/>
    <s v="563211,59"/>
    <s v="6325945,45"/>
    <n v="0"/>
    <n v="0"/>
    <n v="5.7258000000000004"/>
  </r>
  <r>
    <n v="2267"/>
    <x v="1137"/>
    <s v=""/>
    <x v="2532"/>
    <n v="2017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35"/>
    <n v="2.64E-2"/>
    <n v="2.64E-2"/>
    <n v="0"/>
    <n v="0"/>
    <n v="1"/>
    <n v="0"/>
    <n v="0"/>
    <x v="0"/>
    <x v="0"/>
    <m/>
    <m/>
    <m/>
    <n v="2.8696000000000003E-2"/>
    <m/>
    <m/>
    <m/>
    <m/>
    <m/>
    <m/>
    <m/>
    <m/>
    <m/>
    <m/>
    <m/>
    <m/>
    <m/>
    <m/>
    <s v="558530,34"/>
    <s v="6332074,96"/>
    <n v="2.8696000000000003E-2"/>
    <n v="0"/>
    <n v="0"/>
  </r>
  <r>
    <n v="2267"/>
    <x v="1138"/>
    <s v=""/>
    <x v="2533"/>
    <n v="2017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1000"/>
    <n v="6.6E-3"/>
    <n v="6.6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61988,5"/>
    <s v="6330007,64"/>
    <n v="7.1740000000000007E-3"/>
    <n v="0"/>
    <n v="0"/>
  </r>
  <r>
    <n v="2267"/>
    <x v="1139"/>
    <s v=""/>
    <x v="2534"/>
    <n v="2017"/>
    <n v="37271616"/>
    <x v="599"/>
    <x v="1137"/>
    <x v="1104"/>
    <n v="9400"/>
    <s v="Nørresundby"/>
    <n v="851"/>
    <n v="295"/>
    <x v="34"/>
    <m/>
    <s v="FJ"/>
    <s v="Fjernvarmeværk"/>
    <n v="353000"/>
    <n v="350030"/>
    <x v="1306"/>
    <x v="0"/>
    <s v="fvv"/>
    <d v="1976-01-01T00:00:00"/>
    <d v="2017-12-31T00:00:00"/>
    <n v="19.5"/>
    <n v="0"/>
    <n v="1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5316,4"/>
    <s v="6325743,48"/>
    <n v="0"/>
    <n v="0"/>
    <n v="0"/>
  </r>
  <r>
    <n v="2267"/>
    <x v="1140"/>
    <s v=""/>
    <x v="2535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1991"/>
    <n v="1.0543199999999999"/>
    <n v="1.0543199999999999"/>
    <n v="0"/>
    <n v="0"/>
    <n v="1"/>
    <n v="0"/>
    <n v="0"/>
    <x v="0"/>
    <x v="0"/>
    <m/>
    <m/>
    <m/>
    <n v="1.1460465"/>
    <m/>
    <m/>
    <m/>
    <m/>
    <m/>
    <m/>
    <m/>
    <m/>
    <m/>
    <m/>
    <m/>
    <m/>
    <m/>
    <m/>
    <s v="554455,31"/>
    <s v="6320497,71"/>
    <n v="1.1460465"/>
    <n v="0"/>
    <n v="0"/>
  </r>
  <r>
    <n v="2267"/>
    <x v="1140"/>
    <s v=""/>
    <x v="2536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1992"/>
    <n v="1.2124299999999999"/>
    <n v="1.2124299999999999"/>
    <n v="0"/>
    <n v="0"/>
    <n v="1"/>
    <n v="0"/>
    <n v="0"/>
    <x v="0"/>
    <x v="0"/>
    <m/>
    <m/>
    <m/>
    <n v="1.3178638"/>
    <m/>
    <m/>
    <m/>
    <m/>
    <m/>
    <m/>
    <m/>
    <m/>
    <m/>
    <m/>
    <m/>
    <m/>
    <m/>
    <m/>
    <s v="554455,31"/>
    <s v="6320497,71"/>
    <n v="1.3178638"/>
    <n v="0"/>
    <n v="0"/>
  </r>
  <r>
    <n v="2267"/>
    <x v="1140"/>
    <s v=""/>
    <x v="2537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1993"/>
    <n v="1.1071599999999999"/>
    <n v="1.1071599999999999"/>
    <n v="0"/>
    <n v="0"/>
    <n v="1"/>
    <n v="0"/>
    <n v="0"/>
    <x v="0"/>
    <x v="0"/>
    <m/>
    <m/>
    <m/>
    <n v="1.2034385000000001"/>
    <m/>
    <m/>
    <m/>
    <m/>
    <m/>
    <m/>
    <m/>
    <m/>
    <m/>
    <m/>
    <m/>
    <m/>
    <m/>
    <m/>
    <s v="554455,31"/>
    <s v="6320497,71"/>
    <n v="1.2034385000000001"/>
    <n v="0"/>
    <n v="0"/>
  </r>
  <r>
    <n v="2267"/>
    <x v="1140"/>
    <s v=""/>
    <x v="2538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1991"/>
    <n v="1.05436"/>
    <n v="1.05436"/>
    <n v="0"/>
    <n v="0"/>
    <n v="1"/>
    <n v="0"/>
    <n v="0"/>
    <x v="0"/>
    <x v="0"/>
    <m/>
    <m/>
    <m/>
    <n v="1.1460465"/>
    <m/>
    <m/>
    <m/>
    <m/>
    <m/>
    <m/>
    <m/>
    <m/>
    <m/>
    <m/>
    <m/>
    <m/>
    <m/>
    <m/>
    <s v="554455,31"/>
    <s v="6320497,71"/>
    <n v="1.1460465"/>
    <n v="0"/>
    <n v="0"/>
  </r>
  <r>
    <n v="2267"/>
    <x v="1141"/>
    <s v=""/>
    <x v="2539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1994"/>
    <n v="10.441940000000001"/>
    <n v="10.441940000000001"/>
    <n v="0"/>
    <n v="0"/>
    <n v="1"/>
    <n v="0"/>
    <n v="0"/>
    <x v="0"/>
    <x v="0"/>
    <m/>
    <m/>
    <m/>
    <n v="0"/>
    <m/>
    <m/>
    <n v="11.227898880000001"/>
    <m/>
    <m/>
    <m/>
    <m/>
    <m/>
    <m/>
    <n v="0"/>
    <m/>
    <m/>
    <m/>
    <m/>
    <s v="561840,47"/>
    <s v="6320867,47"/>
    <n v="11.227898880000001"/>
    <n v="0"/>
    <n v="0"/>
  </r>
  <r>
    <n v="2267"/>
    <x v="1141"/>
    <s v=""/>
    <x v="2540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1995"/>
    <n v="9.7458100000000005"/>
    <n v="9.7458100000000005"/>
    <n v="0"/>
    <n v="0"/>
    <n v="1"/>
    <n v="0"/>
    <n v="0"/>
    <x v="0"/>
    <x v="0"/>
    <m/>
    <m/>
    <m/>
    <n v="0"/>
    <m/>
    <m/>
    <n v="10.479371759999999"/>
    <m/>
    <m/>
    <m/>
    <m/>
    <m/>
    <m/>
    <n v="0"/>
    <m/>
    <m/>
    <m/>
    <m/>
    <s v="561840,47"/>
    <s v="6320867,47"/>
    <n v="10.479371759999999"/>
    <n v="0"/>
    <n v="0"/>
  </r>
  <r>
    <n v="2267"/>
    <x v="1141"/>
    <s v=""/>
    <x v="2541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1996"/>
    <n v="0.13736999999999999"/>
    <n v="0.13736999999999999"/>
    <n v="0"/>
    <n v="0"/>
    <n v="1"/>
    <n v="0"/>
    <n v="0"/>
    <x v="0"/>
    <x v="0"/>
    <m/>
    <m/>
    <m/>
    <n v="0"/>
    <m/>
    <m/>
    <m/>
    <m/>
    <m/>
    <m/>
    <m/>
    <m/>
    <m/>
    <n v="0.15434999999999999"/>
    <m/>
    <m/>
    <m/>
    <m/>
    <s v="561840,47"/>
    <s v="6320867,47"/>
    <n v="0"/>
    <n v="0.15434999999999999"/>
    <n v="0"/>
  </r>
  <r>
    <n v="2267"/>
    <x v="1141"/>
    <s v=""/>
    <x v="2542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1997"/>
    <n v="4.3508100000000001"/>
    <n v="4.3508100000000001"/>
    <n v="0"/>
    <n v="0"/>
    <n v="1"/>
    <n v="0"/>
    <n v="0"/>
    <x v="0"/>
    <x v="0"/>
    <m/>
    <m/>
    <m/>
    <n v="0"/>
    <m/>
    <m/>
    <n v="4.6782925200000003"/>
    <m/>
    <m/>
    <m/>
    <m/>
    <m/>
    <m/>
    <n v="0"/>
    <m/>
    <m/>
    <m/>
    <m/>
    <s v="561840,47"/>
    <s v="6320867,47"/>
    <n v="4.6782925200000003"/>
    <n v="0"/>
    <n v="0"/>
  </r>
  <r>
    <n v="2267"/>
    <x v="1142"/>
    <s v=""/>
    <x v="2543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1998"/>
    <n v="0.35772999999999999"/>
    <n v="0.35772999999999999"/>
    <n v="0"/>
    <n v="0"/>
    <n v="1"/>
    <n v="0"/>
    <n v="0"/>
    <x v="0"/>
    <x v="0"/>
    <m/>
    <m/>
    <m/>
    <n v="0.38883080000000003"/>
    <m/>
    <m/>
    <m/>
    <m/>
    <m/>
    <m/>
    <m/>
    <m/>
    <m/>
    <m/>
    <m/>
    <m/>
    <m/>
    <m/>
    <s v="557498,33"/>
    <s v="6321224,59"/>
    <n v="0.38883080000000003"/>
    <n v="0"/>
    <n v="0"/>
  </r>
  <r>
    <n v="2267"/>
    <x v="1142"/>
    <s v=""/>
    <x v="2544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1999"/>
    <n v="1.9578800000000001"/>
    <n v="1.9578800000000001"/>
    <n v="0"/>
    <n v="0"/>
    <n v="1"/>
    <n v="0"/>
    <n v="0"/>
    <x v="0"/>
    <x v="0"/>
    <m/>
    <m/>
    <m/>
    <n v="2.1285257999999998"/>
    <m/>
    <m/>
    <m/>
    <m/>
    <m/>
    <m/>
    <m/>
    <m/>
    <m/>
    <m/>
    <m/>
    <m/>
    <m/>
    <m/>
    <s v="557498,33"/>
    <s v="6321224,59"/>
    <n v="2.1285257999999998"/>
    <n v="0"/>
    <n v="0"/>
  </r>
  <r>
    <n v="2267"/>
    <x v="1142"/>
    <s v=""/>
    <x v="2545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2000"/>
    <n v="1.8747499999999999"/>
    <n v="1.8747499999999999"/>
    <n v="0"/>
    <n v="0"/>
    <n v="1"/>
    <n v="0"/>
    <n v="0"/>
    <x v="0"/>
    <x v="0"/>
    <m/>
    <m/>
    <m/>
    <n v="2.0377746999999999"/>
    <m/>
    <m/>
    <m/>
    <m/>
    <m/>
    <m/>
    <m/>
    <m/>
    <m/>
    <m/>
    <m/>
    <m/>
    <m/>
    <m/>
    <s v="557498,33"/>
    <s v="6321224,59"/>
    <n v="2.0377746999999999"/>
    <n v="0"/>
    <n v="0"/>
  </r>
  <r>
    <n v="2267"/>
    <x v="1143"/>
    <s v=""/>
    <x v="2546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2001"/>
    <n v="0.78839999999999999"/>
    <n v="0.78839999999999999"/>
    <n v="1.0116000000000001"/>
    <n v="1.0116000000000001"/>
    <n v="0.1566386910441292"/>
    <n v="0.8433613089558708"/>
    <n v="0"/>
    <x v="0"/>
    <x v="0"/>
    <m/>
    <m/>
    <m/>
    <m/>
    <m/>
    <m/>
    <n v="2.5166195999999998"/>
    <m/>
    <m/>
    <m/>
    <m/>
    <m/>
    <m/>
    <m/>
    <m/>
    <m/>
    <m/>
    <m/>
    <s v="554039,92"/>
    <s v="6312888,05"/>
    <n v="2.5166195999999998"/>
    <n v="0"/>
    <n v="0"/>
  </r>
  <r>
    <n v="2267"/>
    <x v="1143"/>
    <s v=""/>
    <x v="2547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2002"/>
    <n v="11.5488"/>
    <n v="11.5488"/>
    <n v="0"/>
    <n v="0"/>
    <n v="1"/>
    <n v="0"/>
    <n v="0"/>
    <x v="0"/>
    <x v="0"/>
    <m/>
    <m/>
    <m/>
    <m/>
    <m/>
    <m/>
    <n v="13.298115599999999"/>
    <m/>
    <m/>
    <m/>
    <m/>
    <m/>
    <m/>
    <m/>
    <m/>
    <m/>
    <m/>
    <m/>
    <s v="554039,92"/>
    <s v="6312888,05"/>
    <n v="13.298115599999999"/>
    <n v="0"/>
    <n v="0"/>
  </r>
  <r>
    <n v="2267"/>
    <x v="1143"/>
    <s v=""/>
    <x v="2548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2003"/>
    <n v="24.676919999999999"/>
    <n v="24.676919999999999"/>
    <n v="0"/>
    <n v="0"/>
    <n v="1"/>
    <n v="0"/>
    <n v="0"/>
    <x v="0"/>
    <x v="0"/>
    <m/>
    <m/>
    <m/>
    <m/>
    <m/>
    <m/>
    <m/>
    <m/>
    <m/>
    <m/>
    <n v="0"/>
    <m/>
    <n v="26.25"/>
    <m/>
    <m/>
    <m/>
    <m/>
    <m/>
    <s v="554039,92"/>
    <s v="6312888,05"/>
    <n v="0"/>
    <n v="26.25"/>
    <n v="0"/>
  </r>
  <r>
    <n v="2267"/>
    <x v="1144"/>
    <s v=""/>
    <x v="2549"/>
    <n v="2017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2004"/>
    <n v="2.9330099999999999"/>
    <n v="2.9330099999999999"/>
    <n v="0"/>
    <n v="0"/>
    <n v="1"/>
    <n v="0"/>
    <n v="0"/>
    <x v="0"/>
    <x v="0"/>
    <m/>
    <m/>
    <m/>
    <m/>
    <m/>
    <m/>
    <n v="3.1537836000000001"/>
    <m/>
    <m/>
    <m/>
    <m/>
    <m/>
    <m/>
    <m/>
    <m/>
    <m/>
    <m/>
    <m/>
    <s v="551944"/>
    <s v="6330726"/>
    <n v="3.1537836000000001"/>
    <n v="0"/>
    <n v="0"/>
  </r>
  <r>
    <n v="2267"/>
    <x v="1145"/>
    <s v=""/>
    <x v="2550"/>
    <n v="2017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2005"/>
    <n v="1.7721199999999999"/>
    <n v="1.7721199999999999"/>
    <n v="0"/>
    <n v="0"/>
    <n v="1"/>
    <n v="0"/>
    <n v="0"/>
    <x v="0"/>
    <x v="0"/>
    <m/>
    <m/>
    <m/>
    <n v="1.9262190000000001"/>
    <m/>
    <m/>
    <m/>
    <m/>
    <m/>
    <m/>
    <m/>
    <m/>
    <m/>
    <m/>
    <m/>
    <m/>
    <m/>
    <m/>
    <s v="550753,03"/>
    <s v="6314844,85"/>
    <n v="1.9262190000000001"/>
    <n v="0"/>
    <n v="0"/>
  </r>
  <r>
    <n v="2267"/>
    <x v="1145"/>
    <s v=""/>
    <x v="2551"/>
    <n v="2017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2006"/>
    <n v="2.1978"/>
    <n v="2.1978"/>
    <n v="0"/>
    <n v="0"/>
    <n v="1"/>
    <n v="0"/>
    <n v="0"/>
    <x v="0"/>
    <x v="0"/>
    <m/>
    <m/>
    <m/>
    <n v="2.3889420000000001"/>
    <m/>
    <m/>
    <m/>
    <m/>
    <m/>
    <m/>
    <m/>
    <m/>
    <m/>
    <m/>
    <m/>
    <m/>
    <m/>
    <m/>
    <s v="550753,03"/>
    <s v="6314844,85"/>
    <n v="2.3889420000000001"/>
    <n v="0"/>
    <n v="0"/>
  </r>
  <r>
    <n v="2267"/>
    <x v="1146"/>
    <s v=""/>
    <x v="2552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2007"/>
    <n v="32.65992"/>
    <n v="32.65992"/>
    <n v="0"/>
    <n v="0"/>
    <n v="1"/>
    <n v="0"/>
    <n v="0"/>
    <x v="0"/>
    <x v="0"/>
    <m/>
    <m/>
    <m/>
    <n v="3.5869999999999999E-2"/>
    <m/>
    <m/>
    <n v="35.118167040000003"/>
    <m/>
    <m/>
    <m/>
    <m/>
    <m/>
    <m/>
    <m/>
    <m/>
    <m/>
    <m/>
    <m/>
    <s v="557595,51"/>
    <s v="6323028,6"/>
    <n v="35.154037040000006"/>
    <n v="0"/>
    <n v="0"/>
  </r>
  <r>
    <n v="2267"/>
    <x v="1146"/>
    <s v=""/>
    <x v="2553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2008"/>
    <n v="33.391599999999997"/>
    <n v="33.391599999999997"/>
    <n v="0"/>
    <n v="0"/>
    <n v="1"/>
    <n v="0"/>
    <n v="0"/>
    <x v="0"/>
    <x v="0"/>
    <m/>
    <m/>
    <m/>
    <n v="0"/>
    <m/>
    <m/>
    <n v="35.904896280000003"/>
    <m/>
    <m/>
    <m/>
    <m/>
    <m/>
    <m/>
    <m/>
    <m/>
    <m/>
    <m/>
    <m/>
    <s v="557595,51"/>
    <s v="6323028,6"/>
    <n v="35.904896280000003"/>
    <n v="0"/>
    <n v="0"/>
  </r>
  <r>
    <n v="2267"/>
    <x v="1146"/>
    <s v=""/>
    <x v="2554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2009"/>
    <n v="30.018799999999999"/>
    <n v="30.018799999999999"/>
    <n v="0"/>
    <n v="0"/>
    <n v="1"/>
    <n v="0"/>
    <n v="0"/>
    <x v="0"/>
    <x v="0"/>
    <m/>
    <m/>
    <m/>
    <n v="0"/>
    <m/>
    <m/>
    <n v="31.269601439999999"/>
    <m/>
    <m/>
    <m/>
    <m/>
    <m/>
    <m/>
    <m/>
    <m/>
    <m/>
    <m/>
    <m/>
    <s v="557595,51"/>
    <s v="6323028,6"/>
    <n v="31.269601439999999"/>
    <n v="0"/>
    <n v="0"/>
  </r>
  <r>
    <n v="2267"/>
    <x v="1146"/>
    <s v=""/>
    <x v="2555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2010"/>
    <n v="32.9283"/>
    <n v="32.9283"/>
    <n v="0"/>
    <n v="0"/>
    <n v="1"/>
    <n v="0"/>
    <n v="0"/>
    <x v="0"/>
    <x v="0"/>
    <m/>
    <m/>
    <m/>
    <n v="0"/>
    <m/>
    <m/>
    <n v="35.406811439999998"/>
    <m/>
    <m/>
    <m/>
    <m/>
    <m/>
    <m/>
    <m/>
    <m/>
    <m/>
    <m/>
    <m/>
    <s v="557595,51"/>
    <s v="6323028,6"/>
    <n v="35.406811439999998"/>
    <n v="0"/>
    <n v="0"/>
  </r>
  <r>
    <n v="2267"/>
    <x v="1146"/>
    <s v=""/>
    <x v="2556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2011"/>
    <n v="21.385529999999999"/>
    <n v="21.385529999999999"/>
    <n v="0"/>
    <n v="0"/>
    <n v="1"/>
    <n v="0"/>
    <n v="0"/>
    <x v="0"/>
    <x v="0"/>
    <m/>
    <m/>
    <m/>
    <n v="0"/>
    <m/>
    <m/>
    <n v="22.995185399999997"/>
    <m/>
    <m/>
    <m/>
    <m/>
    <m/>
    <m/>
    <m/>
    <m/>
    <m/>
    <m/>
    <m/>
    <s v="557595,51"/>
    <s v="6323028,6"/>
    <n v="22.995185399999997"/>
    <n v="0"/>
    <n v="0"/>
  </r>
  <r>
    <n v="2267"/>
    <x v="1147"/>
    <s v=""/>
    <x v="2557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2012"/>
    <n v="30.72889"/>
    <n v="30.72889"/>
    <n v="0"/>
    <n v="0"/>
    <n v="1"/>
    <n v="0"/>
    <n v="0"/>
    <x v="0"/>
    <x v="0"/>
    <m/>
    <m/>
    <m/>
    <n v="0"/>
    <m/>
    <m/>
    <n v="33.041824200000001"/>
    <m/>
    <m/>
    <m/>
    <m/>
    <m/>
    <m/>
    <n v="0"/>
    <m/>
    <m/>
    <m/>
    <m/>
    <s v="557735,43"/>
    <s v="6325803,96"/>
    <n v="33.041824200000001"/>
    <n v="0"/>
    <n v="0"/>
  </r>
  <r>
    <n v="2267"/>
    <x v="1147"/>
    <s v=""/>
    <x v="2558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2013"/>
    <n v="16.65081"/>
    <n v="16.65081"/>
    <n v="0"/>
    <n v="0"/>
    <n v="1"/>
    <n v="0"/>
    <n v="0"/>
    <x v="0"/>
    <x v="0"/>
    <m/>
    <m/>
    <m/>
    <n v="0"/>
    <m/>
    <m/>
    <n v="17.904086640000003"/>
    <m/>
    <m/>
    <m/>
    <m/>
    <m/>
    <m/>
    <n v="0"/>
    <m/>
    <m/>
    <m/>
    <m/>
    <s v="557735,43"/>
    <s v="6325803,96"/>
    <n v="17.904086640000003"/>
    <n v="0"/>
    <n v="0"/>
  </r>
  <r>
    <n v="2267"/>
    <x v="1147"/>
    <s v=""/>
    <x v="2559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2014"/>
    <n v="19.855599999999999"/>
    <n v="19.855599999999999"/>
    <n v="0"/>
    <n v="0"/>
    <n v="1"/>
    <n v="0"/>
    <n v="0"/>
    <x v="0"/>
    <x v="0"/>
    <m/>
    <m/>
    <m/>
    <n v="0"/>
    <m/>
    <m/>
    <n v="21.350102400000001"/>
    <m/>
    <m/>
    <m/>
    <m/>
    <m/>
    <m/>
    <n v="0"/>
    <m/>
    <m/>
    <m/>
    <m/>
    <s v="557735,43"/>
    <s v="6325803,96"/>
    <n v="21.350102400000001"/>
    <n v="0"/>
    <n v="0"/>
  </r>
  <r>
    <n v="2268"/>
    <x v="1148"/>
    <s v=""/>
    <x v="2560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2015"/>
    <n v="0.36720000000000003"/>
    <n v="0.36720000000000003"/>
    <n v="0.25613999999999998"/>
    <n v="0.25613999999999998"/>
    <n v="0.24138676739900425"/>
    <n v="0.75861323260099578"/>
    <n v="0"/>
    <x v="0"/>
    <x v="0"/>
    <m/>
    <m/>
    <m/>
    <m/>
    <m/>
    <m/>
    <n v="0.76060507366800001"/>
    <m/>
    <m/>
    <m/>
    <m/>
    <m/>
    <m/>
    <m/>
    <m/>
    <m/>
    <m/>
    <m/>
    <s v="565720,11"/>
    <s v="6329963,21"/>
    <n v="0.76060507366800001"/>
    <n v="0"/>
    <n v="0"/>
  </r>
  <r>
    <n v="2268"/>
    <x v="1148"/>
    <s v=""/>
    <x v="2561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2016"/>
    <n v="0.34920000000000001"/>
    <n v="0.34920000000000001"/>
    <n v="0.25365599999999999"/>
    <n v="0.25365599999999999"/>
    <n v="0.2318046129631009"/>
    <n v="0.76819538703689916"/>
    <n v="0"/>
    <x v="0"/>
    <x v="0"/>
    <m/>
    <m/>
    <m/>
    <m/>
    <m/>
    <m/>
    <n v="0.75322055833199997"/>
    <m/>
    <m/>
    <m/>
    <m/>
    <m/>
    <m/>
    <m/>
    <m/>
    <m/>
    <m/>
    <m/>
    <s v="565720,11"/>
    <s v="6329963,21"/>
    <n v="0.75322055833199997"/>
    <n v="0"/>
    <n v="0"/>
  </r>
  <r>
    <n v="2268"/>
    <x v="1148"/>
    <s v=""/>
    <x v="2562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5720,11"/>
    <s v="6329963,21"/>
    <n v="0"/>
    <n v="0"/>
    <n v="0"/>
  </r>
  <r>
    <n v="2268"/>
    <x v="1149"/>
    <s v=""/>
    <x v="2563"/>
    <n v="2017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2017"/>
    <n v="2.7648000000000001"/>
    <n v="2.7648000000000001"/>
    <n v="0"/>
    <n v="0"/>
    <n v="1"/>
    <n v="0"/>
    <n v="0"/>
    <x v="0"/>
    <x v="0"/>
    <m/>
    <m/>
    <m/>
    <m/>
    <m/>
    <m/>
    <n v="2.8218564000000002"/>
    <m/>
    <m/>
    <m/>
    <m/>
    <m/>
    <m/>
    <m/>
    <m/>
    <m/>
    <m/>
    <m/>
    <s v="557342,92"/>
    <s v="6339428,14"/>
    <n v="2.8218564000000002"/>
    <n v="0"/>
    <n v="0"/>
  </r>
  <r>
    <n v="2268"/>
    <x v="1149"/>
    <s v=""/>
    <x v="2564"/>
    <n v="2017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2018"/>
    <n v="0.99"/>
    <n v="0.99"/>
    <n v="0.83002319999999996"/>
    <n v="0.83002319999999996"/>
    <n v="0.25793405142173248"/>
    <n v="0.74206594857826746"/>
    <n v="0"/>
    <x v="0"/>
    <x v="0"/>
    <m/>
    <m/>
    <m/>
    <m/>
    <m/>
    <m/>
    <n v="1.9190951999999999"/>
    <m/>
    <m/>
    <m/>
    <m/>
    <m/>
    <m/>
    <m/>
    <m/>
    <m/>
    <m/>
    <m/>
    <s v="557342,92"/>
    <s v="6339428,14"/>
    <n v="1.9190951999999999"/>
    <n v="0"/>
    <n v="0"/>
  </r>
  <r>
    <n v="2268"/>
    <x v="1150"/>
    <s v=""/>
    <x v="2565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14"/>
    <x v="1"/>
    <s v="kvt"/>
    <d v="1992-01-01T00:00:00"/>
    <d v="2018-12-31T00:00:00"/>
    <n v="2.29"/>
    <n v="0.73"/>
    <n v="1.31"/>
    <x v="2019"/>
    <n v="2.862E-2"/>
    <n v="2.862E-2"/>
    <n v="1.7467199999999999E-2"/>
    <n v="1.7467199999999999E-2"/>
    <n v="0.31238211995473403"/>
    <n v="0.68761788004526592"/>
    <n v="0"/>
    <x v="0"/>
    <x v="0"/>
    <m/>
    <m/>
    <m/>
    <m/>
    <m/>
    <m/>
    <n v="4.5809280000000001E-2"/>
    <m/>
    <m/>
    <m/>
    <m/>
    <m/>
    <m/>
    <m/>
    <m/>
    <m/>
    <m/>
    <m/>
    <s v="563889,73"/>
    <s v="6334104,92"/>
    <n v="4.5809280000000001E-2"/>
    <n v="0"/>
    <n v="0"/>
  </r>
  <r>
    <n v="2268"/>
    <x v="1150"/>
    <s v=""/>
    <x v="2566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2020"/>
    <n v="0.45"/>
    <n v="0.45"/>
    <n v="0.27452520000000002"/>
    <n v="0.27452520000000002"/>
    <n v="0.31256735826570625"/>
    <n v="0.68743264173429375"/>
    <n v="0"/>
    <x v="0"/>
    <x v="0"/>
    <m/>
    <m/>
    <m/>
    <m/>
    <m/>
    <m/>
    <n v="0.71984483999999993"/>
    <m/>
    <m/>
    <m/>
    <m/>
    <m/>
    <m/>
    <m/>
    <m/>
    <m/>
    <m/>
    <m/>
    <s v="563889,73"/>
    <s v="6334104,92"/>
    <n v="0.71984483999999993"/>
    <n v="0"/>
    <n v="0"/>
  </r>
  <r>
    <n v="2268"/>
    <x v="1150"/>
    <s v=""/>
    <x v="2567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2021"/>
    <n v="2.52E-2"/>
    <n v="2.52E-2"/>
    <n v="0"/>
    <n v="0"/>
    <n v="1"/>
    <n v="0"/>
    <n v="0"/>
    <x v="0"/>
    <x v="0"/>
    <m/>
    <m/>
    <m/>
    <m/>
    <m/>
    <m/>
    <n v="2.4908400000000001E-2"/>
    <m/>
    <m/>
    <m/>
    <m/>
    <m/>
    <m/>
    <m/>
    <m/>
    <m/>
    <m/>
    <m/>
    <s v="563889,73"/>
    <s v="6334104,92"/>
    <n v="2.4908400000000001E-2"/>
    <n v="0"/>
    <n v="0"/>
  </r>
  <r>
    <n v="2268"/>
    <x v="1151"/>
    <s v=""/>
    <x v="2568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2022"/>
    <n v="1.908E-2"/>
    <n v="1.908E-2"/>
    <n v="1.7463599999999999E-2"/>
    <n v="1.7463599999999999E-2"/>
    <n v="0.22770235435641864"/>
    <n v="0.77229764564358139"/>
    <n v="0"/>
    <x v="0"/>
    <x v="0"/>
    <m/>
    <m/>
    <m/>
    <m/>
    <m/>
    <m/>
    <n v="4.1896799999999998E-2"/>
    <m/>
    <m/>
    <m/>
    <m/>
    <m/>
    <m/>
    <m/>
    <m/>
    <m/>
    <m/>
    <m/>
    <s v="563798,23"/>
    <s v="6310348,1"/>
    <n v="4.1896799999999998E-2"/>
    <n v="0"/>
    <n v="0"/>
  </r>
  <r>
    <n v="2268"/>
    <x v="1151"/>
    <s v=""/>
    <x v="2569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2023"/>
    <n v="0.92267999999999994"/>
    <n v="0.92267999999999994"/>
    <n v="0"/>
    <n v="0"/>
    <n v="1"/>
    <n v="0"/>
    <n v="0"/>
    <x v="0"/>
    <x v="0"/>
    <m/>
    <m/>
    <m/>
    <m/>
    <m/>
    <m/>
    <n v="1.1438063999999999"/>
    <m/>
    <n v="0"/>
    <m/>
    <m/>
    <m/>
    <m/>
    <m/>
    <m/>
    <m/>
    <m/>
    <m/>
    <s v="563798,23"/>
    <s v="6310348,1"/>
    <n v="1.1438063999999999"/>
    <n v="0"/>
    <n v="0"/>
  </r>
  <r>
    <n v="2268"/>
    <x v="1151"/>
    <s v=""/>
    <x v="2570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2024"/>
    <n v="25.66"/>
    <n v="25.66"/>
    <n v="0"/>
    <n v="0"/>
    <n v="1"/>
    <n v="0"/>
    <n v="0"/>
    <x v="0"/>
    <x v="0"/>
    <m/>
    <m/>
    <m/>
    <m/>
    <m/>
    <m/>
    <m/>
    <m/>
    <m/>
    <m/>
    <n v="25.66"/>
    <m/>
    <n v="0"/>
    <m/>
    <m/>
    <m/>
    <m/>
    <m/>
    <s v="563798,23"/>
    <s v="6310348,1"/>
    <n v="0"/>
    <n v="25.66"/>
    <n v="0"/>
  </r>
  <r>
    <n v="2268"/>
    <x v="1152"/>
    <s v=""/>
    <x v="2571"/>
    <n v="2017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2025"/>
    <n v="13.64832"/>
    <n v="13.64832"/>
    <n v="9.4466520000000003"/>
    <n v="9.4466520000000003"/>
    <n v="0.26356546680605958"/>
    <n v="0.73643453319394037"/>
    <n v="0"/>
    <x v="0"/>
    <x v="0"/>
    <m/>
    <m/>
    <m/>
    <m/>
    <m/>
    <m/>
    <n v="25.8917076"/>
    <m/>
    <m/>
    <m/>
    <m/>
    <m/>
    <m/>
    <m/>
    <m/>
    <m/>
    <m/>
    <m/>
    <s v="527444"/>
    <s v="6315710"/>
    <n v="25.8917076"/>
    <n v="0"/>
    <n v="0"/>
  </r>
  <r>
    <n v="2268"/>
    <x v="1152"/>
    <s v=""/>
    <x v="2572"/>
    <n v="2017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2026"/>
    <n v="5.3028000000000004"/>
    <n v="5.3028000000000004"/>
    <n v="0"/>
    <n v="0"/>
    <n v="1"/>
    <n v="0"/>
    <n v="0"/>
    <x v="0"/>
    <x v="0"/>
    <m/>
    <m/>
    <m/>
    <m/>
    <m/>
    <m/>
    <n v="6.0244271999999999"/>
    <m/>
    <m/>
    <m/>
    <m/>
    <m/>
    <m/>
    <m/>
    <m/>
    <m/>
    <m/>
    <m/>
    <s v="527444"/>
    <s v="6315710"/>
    <n v="6.0244271999999999"/>
    <n v="0"/>
    <n v="0"/>
  </r>
  <r>
    <n v="2268"/>
    <x v="1153"/>
    <s v=""/>
    <x v="2573"/>
    <n v="2017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2027"/>
    <n v="9.2124000000000006"/>
    <n v="9.2124000000000006"/>
    <n v="6.0403140000000004"/>
    <n v="6.0403140000000004"/>
    <n v="0.28997193425217838"/>
    <n v="0.71002806574782162"/>
    <n v="0"/>
    <x v="0"/>
    <x v="0"/>
    <m/>
    <m/>
    <m/>
    <m/>
    <m/>
    <m/>
    <n v="15.8849856"/>
    <m/>
    <m/>
    <m/>
    <m/>
    <m/>
    <m/>
    <m/>
    <m/>
    <m/>
    <m/>
    <m/>
    <s v="582739,9"/>
    <s v="6324807,98"/>
    <n v="15.8849856"/>
    <n v="0"/>
    <n v="0"/>
  </r>
  <r>
    <n v="2268"/>
    <x v="1153"/>
    <s v=""/>
    <x v="2574"/>
    <n v="2017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2028"/>
    <n v="16.8048"/>
    <n v="16.8048"/>
    <n v="0"/>
    <n v="0"/>
    <n v="1"/>
    <n v="0"/>
    <n v="0"/>
    <x v="0"/>
    <x v="0"/>
    <m/>
    <m/>
    <m/>
    <m/>
    <m/>
    <m/>
    <n v="17.878608"/>
    <m/>
    <m/>
    <m/>
    <m/>
    <m/>
    <m/>
    <m/>
    <m/>
    <m/>
    <m/>
    <m/>
    <s v="582739,9"/>
    <s v="6324807,98"/>
    <n v="17.878608"/>
    <n v="0"/>
    <n v="0"/>
  </r>
  <r>
    <n v="2270"/>
    <x v="1154"/>
    <s v=""/>
    <x v="2575"/>
    <n v="2017"/>
    <n v="12519184"/>
    <x v="601"/>
    <x v="1152"/>
    <x v="1118"/>
    <n v="6760"/>
    <s v="Ribe"/>
    <n v="561"/>
    <m/>
    <x v="18"/>
    <m/>
    <s v="DC"/>
    <s v="Decentralt værk"/>
    <n v="352100"/>
    <n v="350020"/>
    <x v="1315"/>
    <x v="1"/>
    <s v="kvt"/>
    <d v="2015-04-17T00:00:00"/>
    <d v="2018-08-01T00:00:00"/>
    <n v="1.35"/>
    <n v="0.53"/>
    <n v="0.75"/>
    <x v="2029"/>
    <n v="19.884599999999999"/>
    <n v="0"/>
    <n v="15.51024"/>
    <n v="15.51024"/>
    <n v="0.25"/>
    <n v="0.75"/>
    <n v="0"/>
    <x v="0"/>
    <x v="0"/>
    <m/>
    <m/>
    <m/>
    <m/>
    <m/>
    <m/>
    <m/>
    <m/>
    <n v="39.769199999999998"/>
    <m/>
    <m/>
    <m/>
    <m/>
    <m/>
    <m/>
    <m/>
    <m/>
    <m/>
    <s v="486616,87"/>
    <s v="6134949,86"/>
    <n v="0"/>
    <n v="39.769199999999998"/>
    <n v="0"/>
  </r>
  <r>
    <n v="2273"/>
    <x v="1155"/>
    <s v=""/>
    <x v="2576"/>
    <n v="2017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2030"/>
    <n v="1.3355999999999999"/>
    <n v="1.3355999999999999"/>
    <n v="0.83285279999999995"/>
    <n v="0.83285279999999995"/>
    <n v="0.27882535612235848"/>
    <n v="0.72117464387764152"/>
    <n v="0"/>
    <x v="0"/>
    <x v="0"/>
    <m/>
    <m/>
    <m/>
    <m/>
    <m/>
    <m/>
    <n v="2.3950475999999998"/>
    <m/>
    <m/>
    <m/>
    <m/>
    <m/>
    <m/>
    <m/>
    <m/>
    <m/>
    <m/>
    <m/>
    <s v="701663"/>
    <s v="6188344,68"/>
    <n v="2.3950475999999998"/>
    <n v="0"/>
    <n v="0"/>
  </r>
  <r>
    <n v="2273"/>
    <x v="1155"/>
    <s v=""/>
    <x v="2577"/>
    <n v="2017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2031"/>
    <n v="20.138400000000001"/>
    <n v="20.138400000000001"/>
    <n v="0"/>
    <n v="0"/>
    <n v="1"/>
    <n v="0"/>
    <n v="0"/>
    <x v="0"/>
    <x v="0"/>
    <m/>
    <m/>
    <m/>
    <m/>
    <m/>
    <m/>
    <n v="19.854014400000001"/>
    <m/>
    <m/>
    <m/>
    <m/>
    <m/>
    <m/>
    <m/>
    <m/>
    <m/>
    <m/>
    <m/>
    <s v="701663"/>
    <s v="6188344,68"/>
    <n v="19.854014400000001"/>
    <n v="0"/>
    <n v="0"/>
  </r>
  <r>
    <n v="2274"/>
    <x v="1156"/>
    <s v=""/>
    <x v="2578"/>
    <n v="2017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7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2032"/>
    <n v="31.68252"/>
    <n v="27.655200000000001"/>
    <n v="0"/>
    <n v="0"/>
    <n v="1"/>
    <n v="0"/>
    <n v="0"/>
    <x v="0"/>
    <x v="0"/>
    <m/>
    <m/>
    <m/>
    <m/>
    <m/>
    <m/>
    <m/>
    <m/>
    <m/>
    <n v="31.682500000000001"/>
    <m/>
    <m/>
    <m/>
    <m/>
    <m/>
    <m/>
    <m/>
    <m/>
    <s v="689652,3"/>
    <s v="6051793,21"/>
    <n v="0"/>
    <n v="31.682500000000001"/>
    <n v="0"/>
  </r>
  <r>
    <n v="2274"/>
    <x v="1157"/>
    <s v=""/>
    <x v="2580"/>
    <n v="2017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2033"/>
    <n v="6.4656000000000002"/>
    <n v="6.4656000000000002"/>
    <n v="0"/>
    <n v="0"/>
    <n v="1"/>
    <n v="0"/>
    <n v="0"/>
    <x v="0"/>
    <x v="0"/>
    <m/>
    <m/>
    <m/>
    <m/>
    <m/>
    <m/>
    <m/>
    <m/>
    <m/>
    <m/>
    <m/>
    <m/>
    <m/>
    <m/>
    <m/>
    <n v="6.4656000000000002"/>
    <m/>
    <m/>
    <s v="689652,3"/>
    <s v="6051793,21"/>
    <n v="0"/>
    <n v="6.4656000000000002"/>
    <n v="0"/>
  </r>
  <r>
    <n v="2275"/>
    <x v="1158"/>
    <s v=""/>
    <x v="2581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2034"/>
    <n v="7.6967999999999996"/>
    <n v="7.696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7.9740000000000002"/>
    <s v="694029,52"/>
    <s v="6111719,54"/>
    <n v="0"/>
    <n v="0"/>
    <n v="7.9740000000000002"/>
  </r>
  <r>
    <n v="2275"/>
    <x v="1158"/>
    <s v=""/>
    <x v="2582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2035"/>
    <n v="2.3003999999999998"/>
    <n v="2.3003999999999998"/>
    <n v="1.9259999999999999"/>
    <n v="1.9259999999999999"/>
    <n v="0.23935273626250139"/>
    <n v="0.76064726373749858"/>
    <n v="0"/>
    <x v="0"/>
    <x v="0"/>
    <m/>
    <m/>
    <m/>
    <m/>
    <m/>
    <m/>
    <n v="4.8054600000000001"/>
    <m/>
    <m/>
    <m/>
    <m/>
    <m/>
    <m/>
    <m/>
    <m/>
    <m/>
    <m/>
    <m/>
    <s v="694029,52"/>
    <s v="6111719,54"/>
    <n v="4.8054600000000001"/>
    <n v="0"/>
    <n v="0"/>
  </r>
  <r>
    <n v="2275"/>
    <x v="1158"/>
    <s v=""/>
    <x v="2583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2036"/>
    <n v="2.2968000000000002"/>
    <n v="2.2968000000000002"/>
    <n v="1.9692000000000001"/>
    <n v="1.9692000000000001"/>
    <n v="0.23904513831646282"/>
    <n v="0.76095486168353721"/>
    <n v="0"/>
    <x v="0"/>
    <x v="0"/>
    <m/>
    <m/>
    <m/>
    <m/>
    <m/>
    <m/>
    <n v="4.8041136"/>
    <m/>
    <m/>
    <m/>
    <m/>
    <m/>
    <m/>
    <m/>
    <m/>
    <m/>
    <m/>
    <m/>
    <s v="694029,52"/>
    <s v="6111719,54"/>
    <n v="4.8041136"/>
    <n v="0"/>
    <n v="0"/>
  </r>
  <r>
    <n v="2275"/>
    <x v="1158"/>
    <s v=""/>
    <x v="2584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2037"/>
    <n v="0.33479999999999999"/>
    <n v="0.33479999999999999"/>
    <n v="0"/>
    <n v="0"/>
    <n v="1"/>
    <n v="0"/>
    <n v="0"/>
    <x v="0"/>
    <x v="0"/>
    <m/>
    <m/>
    <m/>
    <m/>
    <m/>
    <m/>
    <n v="0.37647719999999996"/>
    <m/>
    <m/>
    <m/>
    <m/>
    <m/>
    <m/>
    <m/>
    <m/>
    <m/>
    <m/>
    <m/>
    <s v="694029,52"/>
    <s v="6111719,54"/>
    <n v="0.37647719999999996"/>
    <n v="0"/>
    <n v="0"/>
  </r>
  <r>
    <n v="2275"/>
    <x v="1158"/>
    <s v=""/>
    <x v="2585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2038"/>
    <n v="41.2956"/>
    <n v="41.2956"/>
    <n v="0"/>
    <n v="0"/>
    <n v="1"/>
    <n v="0"/>
    <n v="0"/>
    <x v="0"/>
    <x v="0"/>
    <m/>
    <m/>
    <m/>
    <m/>
    <m/>
    <m/>
    <n v="41.564199600000002"/>
    <m/>
    <m/>
    <m/>
    <m/>
    <m/>
    <m/>
    <m/>
    <m/>
    <m/>
    <m/>
    <m/>
    <s v="694029,52"/>
    <s v="6111719,54"/>
    <n v="41.564199600000002"/>
    <n v="0"/>
    <n v="0"/>
  </r>
  <r>
    <n v="2275"/>
    <x v="1158"/>
    <s v=""/>
    <x v="2586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2039"/>
    <n v="25.801200000000001"/>
    <n v="25.801200000000001"/>
    <n v="0"/>
    <n v="0"/>
    <n v="1"/>
    <n v="0"/>
    <n v="0"/>
    <x v="0"/>
    <x v="0"/>
    <m/>
    <m/>
    <m/>
    <m/>
    <m/>
    <m/>
    <m/>
    <m/>
    <m/>
    <m/>
    <m/>
    <m/>
    <n v="26.864249999999998"/>
    <m/>
    <m/>
    <m/>
    <m/>
    <m/>
    <s v="694029,52"/>
    <s v="6111719,54"/>
    <n v="0"/>
    <n v="26.864249999999998"/>
    <n v="0"/>
  </r>
  <r>
    <n v="2276"/>
    <x v="1159"/>
    <s v=""/>
    <x v="2587"/>
    <n v="2017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2040"/>
    <n v="185.40360000000001"/>
    <n v="119.9772"/>
    <n v="0"/>
    <n v="0"/>
    <n v="0.64711364827867413"/>
    <n v="0"/>
    <n v="0.35288635172132587"/>
    <x v="0"/>
    <x v="0"/>
    <m/>
    <n v="0.60128999999999999"/>
    <m/>
    <m/>
    <m/>
    <m/>
    <m/>
    <m/>
    <n v="41.375413000000002"/>
    <m/>
    <m/>
    <n v="227.75579999999999"/>
    <m/>
    <m/>
    <m/>
    <m/>
    <m/>
    <m/>
    <s v="727181,71"/>
    <s v="6178056,33"/>
    <n v="0.60128999999999999"/>
    <n v="269.131213"/>
    <n v="0"/>
  </r>
  <r>
    <n v="2276"/>
    <x v="1160"/>
    <s v=""/>
    <x v="2588"/>
    <n v="2017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2041"/>
    <n v="15.6816"/>
    <n v="5.8680000000000003"/>
    <n v="14.4"/>
    <n v="14.4"/>
    <n v="8.8551920761785557E-2"/>
    <n v="0.76335449887218543"/>
    <n v="0.14809358036602902"/>
    <x v="0"/>
    <x v="0"/>
    <m/>
    <m/>
    <m/>
    <m/>
    <m/>
    <m/>
    <m/>
    <m/>
    <n v="33.133103999999996"/>
    <m/>
    <m/>
    <m/>
    <m/>
    <m/>
    <m/>
    <m/>
    <m/>
    <m/>
    <s v="720628,2"/>
    <s v="6171642,61"/>
    <n v="0"/>
    <n v="33.133103999999996"/>
    <n v="0"/>
  </r>
  <r>
    <n v="2276"/>
    <x v="1160"/>
    <s v=""/>
    <x v="2589"/>
    <n v="2017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2042"/>
    <n v="5.8680000000000003"/>
    <n v="1.6272"/>
    <n v="0"/>
    <n v="0"/>
    <n v="0.27730061349693247"/>
    <n v="0"/>
    <n v="0.72269938650306753"/>
    <x v="0"/>
    <x v="0"/>
    <m/>
    <m/>
    <m/>
    <m/>
    <m/>
    <m/>
    <m/>
    <m/>
    <n v="7.9294340000000005"/>
    <m/>
    <m/>
    <m/>
    <m/>
    <m/>
    <m/>
    <m/>
    <m/>
    <m/>
    <s v="720628,2"/>
    <s v="6171642,61"/>
    <n v="0"/>
    <n v="7.9294340000000005"/>
    <n v="0"/>
  </r>
  <r>
    <n v="2277"/>
    <x v="1161"/>
    <s v=""/>
    <x v="2590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2"/>
    <x v="1"/>
    <s v="pev"/>
    <d v="1990-11-28T00:00:00"/>
    <d v="2017-12-31T00:00:00"/>
    <n v="0.51"/>
    <n v="0.17"/>
    <n v="0.26"/>
    <x v="2043"/>
    <n v="4.0413600000000001"/>
    <n v="3.8113199999999998"/>
    <n v="3.2058"/>
    <n v="3.06792"/>
    <n v="0.22339569521983899"/>
    <n v="0.76312080149826078"/>
    <n v="1.3483503281900233E-2"/>
    <x v="0"/>
    <x v="0"/>
    <m/>
    <m/>
    <m/>
    <m/>
    <m/>
    <m/>
    <m/>
    <m/>
    <n v="8.530424"/>
    <m/>
    <m/>
    <m/>
    <m/>
    <m/>
    <m/>
    <m/>
    <m/>
    <m/>
    <s v="591592,78"/>
    <s v="6365755,8"/>
    <n v="0"/>
    <n v="8.530424"/>
    <n v="0"/>
  </r>
  <r>
    <n v="2277"/>
    <x v="1161"/>
    <s v=""/>
    <x v="2591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2044"/>
    <n v="1.1530800000000001"/>
    <n v="1.1268"/>
    <n v="0"/>
    <n v="0"/>
    <n v="0.97720886668748042"/>
    <n v="0"/>
    <n v="2.2791133312519585E-2"/>
    <x v="0"/>
    <x v="0"/>
    <m/>
    <m/>
    <m/>
    <m/>
    <m/>
    <m/>
    <m/>
    <m/>
    <n v="1.882803"/>
    <m/>
    <m/>
    <m/>
    <m/>
    <m/>
    <m/>
    <m/>
    <m/>
    <m/>
    <s v="591592,78"/>
    <s v="6365755,8"/>
    <n v="0"/>
    <n v="1.882803"/>
    <n v="0"/>
  </r>
  <r>
    <n v="2277"/>
    <x v="1161"/>
    <s v=""/>
    <x v="2592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2045"/>
    <n v="0.61775999999999998"/>
    <n v="0.58211999999999997"/>
    <n v="0.35064000000000001"/>
    <n v="0.33516000000000001"/>
    <n v="0.26228615919200071"/>
    <n v="0.72165550453093807"/>
    <n v="1.6058336277061214E-2"/>
    <x v="0"/>
    <x v="0"/>
    <m/>
    <m/>
    <m/>
    <m/>
    <m/>
    <m/>
    <m/>
    <m/>
    <n v="1.109704"/>
    <m/>
    <m/>
    <m/>
    <m/>
    <m/>
    <m/>
    <m/>
    <m/>
    <m/>
    <s v="591592,78"/>
    <s v="6365755,8"/>
    <n v="0"/>
    <n v="1.109704"/>
    <n v="0"/>
  </r>
  <r>
    <n v="2277"/>
    <x v="1162"/>
    <s v=""/>
    <x v="2593"/>
    <n v="2017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2046"/>
    <n v="5.0327999999999999"/>
    <n v="0"/>
    <n v="7.6356000000000002"/>
    <n v="7.5275999999999996"/>
    <n v="0"/>
    <n v="0.88900732792463866"/>
    <n v="0.11099267207536134"/>
    <x v="0"/>
    <x v="0"/>
    <m/>
    <m/>
    <m/>
    <m/>
    <m/>
    <m/>
    <m/>
    <m/>
    <n v="22.671766999999999"/>
    <m/>
    <m/>
    <m/>
    <m/>
    <m/>
    <m/>
    <m/>
    <m/>
    <m/>
    <s v="593361,05"/>
    <s v="6400600,47"/>
    <n v="0"/>
    <n v="22.671766999999999"/>
    <n v="0"/>
  </r>
  <r>
    <n v="2278"/>
    <x v="1163"/>
    <s v=""/>
    <x v="2594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2047"/>
    <n v="0"/>
    <n v="0"/>
    <n v="9.3600000000000003E-2"/>
    <n v="5.5440000000000003E-2"/>
    <n v="0"/>
    <n v="1"/>
    <n v="0"/>
    <x v="0"/>
    <x v="0"/>
    <m/>
    <m/>
    <m/>
    <n v="0.44765759999999999"/>
    <m/>
    <m/>
    <m/>
    <m/>
    <m/>
    <m/>
    <m/>
    <m/>
    <m/>
    <m/>
    <m/>
    <m/>
    <m/>
    <m/>
    <s v="713404,44"/>
    <s v="6175903,13"/>
    <n v="0.44765759999999999"/>
    <n v="0"/>
    <n v="0"/>
  </r>
  <r>
    <n v="2278"/>
    <x v="1163"/>
    <s v=""/>
    <x v="2595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658"/>
    <x v="4"/>
    <s v="pvp"/>
    <d v="2015-05-01T00:00:00"/>
    <d v="2018-12-31T00:00:00"/>
    <n v="5.2999999999999999E-2"/>
    <n v="0"/>
    <n v="0.16"/>
    <x v="2048"/>
    <n v="1.242"/>
    <n v="1.242"/>
    <n v="0"/>
    <n v="0"/>
    <n v="1"/>
    <n v="0"/>
    <n v="0"/>
    <x v="0"/>
    <x v="0"/>
    <m/>
    <m/>
    <m/>
    <m/>
    <m/>
    <m/>
    <m/>
    <m/>
    <m/>
    <m/>
    <m/>
    <m/>
    <m/>
    <m/>
    <m/>
    <m/>
    <m/>
    <n v="0.45"/>
    <s v="713404,44"/>
    <s v="6175903,13"/>
    <n v="0"/>
    <n v="0"/>
    <n v="0.45"/>
  </r>
  <r>
    <n v="2278"/>
    <x v="1163"/>
    <s v=""/>
    <x v="2596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2049"/>
    <n v="4.5288000000000004"/>
    <n v="4.52880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1.8252000000000002"/>
    <s v="713404,44"/>
    <s v="6175903,13"/>
    <n v="0"/>
    <n v="0"/>
    <n v="1.8252000000000002"/>
  </r>
  <r>
    <n v="2280"/>
    <x v="1164"/>
    <s v=""/>
    <x v="2597"/>
    <n v="2017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2050"/>
    <n v="1.1519999999999999"/>
    <n v="0"/>
    <n v="0.76859999999999995"/>
    <n v="0.76859999999999995"/>
    <n v="0"/>
    <n v="0.74522292993630579"/>
    <n v="0.25477707006369421"/>
    <x v="0"/>
    <x v="0"/>
    <m/>
    <m/>
    <m/>
    <m/>
    <m/>
    <m/>
    <m/>
    <m/>
    <n v="2.2608000000000001"/>
    <m/>
    <m/>
    <m/>
    <m/>
    <m/>
    <m/>
    <m/>
    <m/>
    <m/>
    <s v="452851,33"/>
    <s v="6182726,98"/>
    <n v="0"/>
    <n v="2.2608000000000001"/>
    <n v="0"/>
  </r>
  <r>
    <n v="2281"/>
    <x v="1165"/>
    <s v=""/>
    <x v="2598"/>
    <n v="2017"/>
    <n v="25313763"/>
    <x v="609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2051"/>
    <n v="9.18"/>
    <n v="0"/>
    <n v="7.7507999999999999"/>
    <n v="0.42659999999999998"/>
    <n v="0"/>
    <n v="0.77400613214419789"/>
    <n v="0.22599386785580211"/>
    <x v="0"/>
    <x v="0"/>
    <m/>
    <m/>
    <m/>
    <m/>
    <m/>
    <m/>
    <n v="20.3102856"/>
    <m/>
    <m/>
    <m/>
    <m/>
    <m/>
    <m/>
    <m/>
    <m/>
    <m/>
    <m/>
    <m/>
    <s v="563851,63"/>
    <s v="6205339,27"/>
    <n v="20.3102856"/>
    <n v="0"/>
    <n v="0"/>
  </r>
  <r>
    <n v="2281"/>
    <x v="1166"/>
    <s v=""/>
    <x v="2599"/>
    <n v="2017"/>
    <n v="25313763"/>
    <x v="609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2052"/>
    <n v="25.92"/>
    <n v="0"/>
    <n v="22.903199999999998"/>
    <n v="22.903199999999998"/>
    <n v="0"/>
    <n v="0.78498618237591455"/>
    <n v="0.21501381762408545"/>
    <x v="0"/>
    <x v="0"/>
    <m/>
    <m/>
    <m/>
    <m/>
    <m/>
    <m/>
    <m/>
    <m/>
    <n v="60.275196000000001"/>
    <m/>
    <m/>
    <m/>
    <m/>
    <m/>
    <m/>
    <m/>
    <m/>
    <m/>
    <s v="537143,43"/>
    <s v="6311233,05"/>
    <n v="0"/>
    <n v="60.275196000000001"/>
    <n v="0"/>
  </r>
  <r>
    <n v="2281"/>
    <x v="1167"/>
    <s v=""/>
    <x v="2600"/>
    <n v="2017"/>
    <n v="25313763"/>
    <x v="609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2053"/>
    <n v="33.659999999999997"/>
    <n v="0"/>
    <n v="28.461600000000001"/>
    <n v="28.461600000000001"/>
    <n v="0"/>
    <n v="0.77529882852584975"/>
    <n v="0.22470117147415025"/>
    <x v="0"/>
    <x v="0"/>
    <m/>
    <m/>
    <m/>
    <m/>
    <m/>
    <m/>
    <m/>
    <m/>
    <n v="74.899475999999993"/>
    <m/>
    <m/>
    <m/>
    <m/>
    <m/>
    <m/>
    <m/>
    <m/>
    <m/>
    <s v="476662"/>
    <s v="6248555"/>
    <n v="0"/>
    <n v="74.899475999999993"/>
    <n v="0"/>
  </r>
  <r>
    <n v="2282"/>
    <x v="1168"/>
    <s v=""/>
    <x v="2601"/>
    <n v="2017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2054"/>
    <n v="5.2667999999999999"/>
    <n v="0"/>
    <n v="3.5110800000000002"/>
    <n v="3.5110800000000002"/>
    <n v="0"/>
    <n v="0.74503311258278149"/>
    <n v="0.25496688741721851"/>
    <x v="0"/>
    <x v="0"/>
    <m/>
    <m/>
    <m/>
    <m/>
    <m/>
    <m/>
    <m/>
    <m/>
    <n v="10.3284"/>
    <m/>
    <m/>
    <m/>
    <m/>
    <m/>
    <m/>
    <m/>
    <m/>
    <m/>
    <s v="721786,59"/>
    <s v="6189729,25"/>
    <n v="0"/>
    <n v="10.3284"/>
    <n v="0"/>
  </r>
  <r>
    <n v="2283"/>
    <x v="1169"/>
    <s v=""/>
    <x v="2602"/>
    <n v="2017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7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2055"/>
    <n v="0"/>
    <n v="0"/>
    <n v="2.5559999999999999E-2"/>
    <n v="2.5559999999999999E-2"/>
    <n v="0"/>
    <n v="1"/>
    <n v="0"/>
    <x v="0"/>
    <x v="0"/>
    <m/>
    <m/>
    <m/>
    <m/>
    <m/>
    <m/>
    <m/>
    <m/>
    <n v="7.9902000000000001E-2"/>
    <m/>
    <m/>
    <m/>
    <m/>
    <m/>
    <m/>
    <m/>
    <m/>
    <m/>
    <s v="613537,53"/>
    <s v="6241079,39"/>
    <n v="0"/>
    <n v="7.9902000000000001E-2"/>
    <n v="0"/>
  </r>
  <r>
    <n v="2285"/>
    <x v="1171"/>
    <s v=""/>
    <x v="2604"/>
    <n v="2017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2056"/>
    <n v="24.150960000000001"/>
    <n v="24.150960000000001"/>
    <n v="0"/>
    <n v="0"/>
    <n v="1"/>
    <n v="0"/>
    <n v="0"/>
    <x v="0"/>
    <x v="0"/>
    <m/>
    <m/>
    <m/>
    <m/>
    <m/>
    <m/>
    <m/>
    <m/>
    <m/>
    <m/>
    <n v="24.150959999999998"/>
    <m/>
    <m/>
    <m/>
    <m/>
    <m/>
    <m/>
    <m/>
    <s v="621104,27"/>
    <s v="6347876,91"/>
    <n v="0"/>
    <n v="24.150959999999998"/>
    <n v="0"/>
  </r>
  <r>
    <n v="2285"/>
    <x v="1171"/>
    <s v=""/>
    <x v="2605"/>
    <n v="2017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2057"/>
    <n v="0.43984000000000001"/>
    <n v="0.43984000000000001"/>
    <n v="0"/>
    <n v="0"/>
    <n v="1"/>
    <n v="0"/>
    <n v="0"/>
    <x v="0"/>
    <x v="0"/>
    <m/>
    <m/>
    <m/>
    <n v="0.43983793999999998"/>
    <m/>
    <m/>
    <m/>
    <m/>
    <m/>
    <m/>
    <m/>
    <m/>
    <m/>
    <m/>
    <m/>
    <m/>
    <m/>
    <m/>
    <s v="621104,27"/>
    <s v="6347876,91"/>
    <n v="0.43983793999999998"/>
    <n v="0"/>
    <n v="0"/>
  </r>
  <r>
    <n v="2286"/>
    <x v="1172"/>
    <s v=""/>
    <x v="2606"/>
    <n v="2017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2058"/>
    <n v="3.1881599999999999"/>
    <n v="0"/>
    <n v="3.9223439999999998"/>
    <n v="3.9223439999999998"/>
    <n v="0"/>
    <n v="0.93774856124970563"/>
    <n v="6.2251438750294374E-2"/>
    <x v="0"/>
    <x v="0"/>
    <m/>
    <m/>
    <m/>
    <m/>
    <m/>
    <n v="10.718"/>
    <m/>
    <m/>
    <n v="14.889119000000001"/>
    <m/>
    <m/>
    <m/>
    <m/>
    <m/>
    <m/>
    <m/>
    <m/>
    <m/>
    <s v="536299,37"/>
    <s v="6147479,35"/>
    <n v="10.718"/>
    <n v="14.889119000000001"/>
    <n v="0"/>
  </r>
  <r>
    <n v="2287"/>
    <x v="1173"/>
    <s v=""/>
    <x v="2607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2059"/>
    <n v="0.88919999999999999"/>
    <n v="0.88919999999999999"/>
    <n v="0.69840000000000002"/>
    <n v="0.69840000000000002"/>
    <n v="0.19674220399060099"/>
    <n v="0.80325779600939895"/>
    <n v="0"/>
    <x v="0"/>
    <x v="0"/>
    <m/>
    <m/>
    <m/>
    <n v="2.2598099999999999"/>
    <m/>
    <m/>
    <m/>
    <m/>
    <m/>
    <m/>
    <m/>
    <m/>
    <m/>
    <m/>
    <m/>
    <m/>
    <m/>
    <m/>
    <s v="892441"/>
    <s v="6148149"/>
    <n v="2.2598099999999999"/>
    <n v="0"/>
    <n v="0"/>
  </r>
  <r>
    <n v="2287"/>
    <x v="1173"/>
    <s v=""/>
    <x v="2608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2060"/>
    <n v="0.69120000000000004"/>
    <n v="0.69120000000000004"/>
    <n v="0.54"/>
    <n v="0.54"/>
    <n v="0.21897255239881391"/>
    <n v="0.78102744760118603"/>
    <n v="0"/>
    <x v="0"/>
    <x v="0"/>
    <m/>
    <m/>
    <m/>
    <n v="1.5782799999999999"/>
    <m/>
    <m/>
    <m/>
    <m/>
    <m/>
    <m/>
    <m/>
    <m/>
    <m/>
    <m/>
    <m/>
    <m/>
    <m/>
    <m/>
    <s v="892441"/>
    <s v="6148149"/>
    <n v="1.5782799999999999"/>
    <n v="0"/>
    <n v="0"/>
  </r>
  <r>
    <n v="2287"/>
    <x v="1173"/>
    <s v=""/>
    <x v="2609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2061"/>
    <n v="0.41039999999999999"/>
    <n v="0.41039999999999999"/>
    <n v="0.32040000000000002"/>
    <n v="0.32040000000000002"/>
    <n v="0.21187621968218567"/>
    <n v="0.78812378031781427"/>
    <n v="0"/>
    <x v="0"/>
    <x v="0"/>
    <m/>
    <m/>
    <m/>
    <n v="0.96848999999999996"/>
    <m/>
    <m/>
    <m/>
    <m/>
    <m/>
    <m/>
    <m/>
    <m/>
    <m/>
    <m/>
    <m/>
    <m/>
    <m/>
    <m/>
    <s v="892441"/>
    <s v="6148149"/>
    <n v="0.96848999999999996"/>
    <n v="0"/>
    <n v="0"/>
  </r>
  <r>
    <n v="2287"/>
    <x v="1173"/>
    <s v=""/>
    <x v="2610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2062"/>
    <n v="2.0879999999999999E-2"/>
    <n v="2.0879999999999999E-2"/>
    <n v="0"/>
    <n v="0"/>
    <n v="1"/>
    <n v="0"/>
    <n v="0"/>
    <x v="0"/>
    <x v="0"/>
    <m/>
    <m/>
    <m/>
    <n v="2.2920929999999999E-2"/>
    <m/>
    <m/>
    <m/>
    <m/>
    <m/>
    <m/>
    <m/>
    <m/>
    <m/>
    <m/>
    <m/>
    <m/>
    <m/>
    <m/>
    <s v="892441"/>
    <s v="6148149"/>
    <n v="2.2920929999999999E-2"/>
    <n v="0"/>
    <n v="0"/>
  </r>
  <r>
    <n v="2287"/>
    <x v="1173"/>
    <s v=""/>
    <x v="2611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2063"/>
    <n v="1.3391999999999999"/>
    <n v="1.3391999999999999"/>
    <n v="0"/>
    <n v="0"/>
    <n v="1"/>
    <n v="0"/>
    <n v="0"/>
    <x v="0"/>
    <x v="0"/>
    <m/>
    <m/>
    <m/>
    <n v="1.4670830000000001"/>
    <m/>
    <m/>
    <m/>
    <m/>
    <m/>
    <m/>
    <m/>
    <m/>
    <m/>
    <m/>
    <m/>
    <m/>
    <m/>
    <m/>
    <s v="892441"/>
    <s v="6148149"/>
    <n v="1.4670830000000001"/>
    <n v="0"/>
    <n v="0"/>
  </r>
  <r>
    <n v="2291"/>
    <x v="1174"/>
    <s v=""/>
    <x v="2612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064"/>
    <n v="2.5668000000000002"/>
    <n v="2.5668000000000002"/>
    <n v="0"/>
    <n v="0"/>
    <n v="1"/>
    <n v="0"/>
    <n v="0"/>
    <x v="0"/>
    <x v="0"/>
    <m/>
    <m/>
    <m/>
    <m/>
    <m/>
    <m/>
    <n v="3.5235684000000003"/>
    <m/>
    <m/>
    <m/>
    <m/>
    <m/>
    <m/>
    <m/>
    <m/>
    <m/>
    <m/>
    <m/>
    <s v="700563,27"/>
    <s v="6184470,3"/>
    <n v="3.5235684000000003"/>
    <n v="0"/>
    <n v="0"/>
  </r>
  <r>
    <n v="2291"/>
    <x v="1174"/>
    <s v=""/>
    <x v="2613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2065"/>
    <n v="0.23039999999999999"/>
    <n v="0.23039999999999999"/>
    <n v="0.132912"/>
    <n v="0.132912"/>
    <n v="0.27888897604169388"/>
    <n v="0.72111102395830606"/>
    <n v="0"/>
    <x v="0"/>
    <x v="0"/>
    <m/>
    <m/>
    <m/>
    <m/>
    <m/>
    <m/>
    <n v="0.41306760000000003"/>
    <m/>
    <m/>
    <m/>
    <m/>
    <m/>
    <m/>
    <m/>
    <m/>
    <m/>
    <m/>
    <m/>
    <s v="700563,27"/>
    <s v="6184470,3"/>
    <n v="0.41306760000000003"/>
    <n v="0"/>
    <n v="0"/>
  </r>
  <r>
    <n v="2291"/>
    <x v="1175"/>
    <s v=""/>
    <x v="2615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066"/>
    <n v="6.5611079999999999"/>
    <n v="6.4728000000000003"/>
    <n v="0"/>
    <n v="0"/>
    <n v="1"/>
    <n v="0"/>
    <n v="0"/>
    <x v="0"/>
    <x v="0"/>
    <m/>
    <m/>
    <m/>
    <m/>
    <m/>
    <m/>
    <n v="6.5882520000000007"/>
    <m/>
    <m/>
    <m/>
    <m/>
    <m/>
    <m/>
    <m/>
    <m/>
    <m/>
    <m/>
    <m/>
    <s v="698715,93"/>
    <s v="6185376,59"/>
    <n v="6.5882520000000007"/>
    <n v="0"/>
    <n v="0"/>
  </r>
  <r>
    <n v="2291"/>
    <x v="1175"/>
    <s v=""/>
    <x v="2616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7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2067"/>
    <n v="0.38340000000000002"/>
    <n v="0"/>
    <n v="0.30492000000000002"/>
    <n v="0.30492000000000002"/>
    <n v="0.21752984141768181"/>
    <n v="0.78247015858231816"/>
    <n v="0"/>
    <x v="0"/>
    <x v="0"/>
    <m/>
    <m/>
    <m/>
    <m/>
    <m/>
    <m/>
    <n v="0.8812584"/>
    <m/>
    <m/>
    <m/>
    <m/>
    <m/>
    <m/>
    <m/>
    <m/>
    <m/>
    <m/>
    <m/>
    <s v="698715,93"/>
    <s v="6185376,59"/>
    <n v="0.8812584"/>
    <n v="0"/>
    <n v="0"/>
  </r>
  <r>
    <n v="2291"/>
    <x v="1176"/>
    <s v=""/>
    <x v="2618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2068"/>
    <n v="10.4472"/>
    <n v="10.0008"/>
    <n v="0"/>
    <n v="0"/>
    <n v="1"/>
    <n v="0"/>
    <n v="0"/>
    <x v="0"/>
    <x v="0"/>
    <m/>
    <m/>
    <m/>
    <m/>
    <m/>
    <m/>
    <n v="10.733778000000001"/>
    <m/>
    <m/>
    <m/>
    <m/>
    <m/>
    <m/>
    <m/>
    <m/>
    <m/>
    <m/>
    <m/>
    <s v="697792,45"/>
    <s v="6187281,31"/>
    <n v="10.733778000000001"/>
    <n v="0"/>
    <n v="0"/>
  </r>
  <r>
    <n v="2291"/>
    <x v="1176"/>
    <s v=""/>
    <x v="2619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0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2069"/>
    <n v="0.41760000000000003"/>
    <n v="0"/>
    <n v="0.32400000000000001"/>
    <n v="0.32400000000000001"/>
    <n v="0.19808878475945876"/>
    <n v="0.80191121524054121"/>
    <n v="0"/>
    <x v="0"/>
    <x v="0"/>
    <m/>
    <m/>
    <m/>
    <m/>
    <m/>
    <m/>
    <n v="1.0540727999999999"/>
    <m/>
    <m/>
    <m/>
    <m/>
    <m/>
    <m/>
    <m/>
    <m/>
    <m/>
    <m/>
    <m/>
    <s v="697792,45"/>
    <s v="6187281,31"/>
    <n v="1.0540727999999999"/>
    <n v="0"/>
    <n v="0"/>
  </r>
  <r>
    <n v="2291"/>
    <x v="1177"/>
    <s v=""/>
    <x v="2622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2070"/>
    <n v="1.949724"/>
    <n v="1.9079999999999999"/>
    <n v="0"/>
    <n v="0"/>
    <n v="1"/>
    <n v="0"/>
    <n v="0"/>
    <x v="0"/>
    <x v="0"/>
    <m/>
    <m/>
    <m/>
    <m/>
    <m/>
    <m/>
    <m/>
    <m/>
    <m/>
    <m/>
    <m/>
    <m/>
    <n v="1.75"/>
    <m/>
    <m/>
    <m/>
    <m/>
    <m/>
    <s v="699342,88"/>
    <s v="6183726,74"/>
    <n v="0"/>
    <n v="1.75"/>
    <n v="0"/>
  </r>
  <r>
    <n v="2291"/>
    <x v="1177"/>
    <s v=""/>
    <x v="2623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2071"/>
    <n v="1.728"/>
    <n v="1.512"/>
    <n v="0"/>
    <n v="0"/>
    <n v="1"/>
    <n v="0"/>
    <n v="0"/>
    <x v="0"/>
    <x v="0"/>
    <m/>
    <m/>
    <m/>
    <m/>
    <m/>
    <m/>
    <m/>
    <m/>
    <m/>
    <m/>
    <m/>
    <m/>
    <n v="1.575"/>
    <m/>
    <m/>
    <m/>
    <m/>
    <m/>
    <s v="699342,88"/>
    <s v="6183726,74"/>
    <n v="0"/>
    <n v="1.575"/>
    <n v="0"/>
  </r>
  <r>
    <n v="2291"/>
    <x v="1177"/>
    <s v=""/>
    <x v="2624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2072"/>
    <n v="0.62639999999999996"/>
    <n v="0.62639999999999996"/>
    <n v="0"/>
    <n v="0"/>
    <n v="1"/>
    <n v="0"/>
    <n v="0"/>
    <x v="0"/>
    <x v="0"/>
    <m/>
    <m/>
    <m/>
    <m/>
    <m/>
    <m/>
    <m/>
    <m/>
    <m/>
    <m/>
    <m/>
    <m/>
    <m/>
    <m/>
    <m/>
    <n v="0.62639999999999996"/>
    <m/>
    <m/>
    <s v="699342,88"/>
    <s v="6183726,74"/>
    <n v="0"/>
    <n v="0.62639999999999996"/>
    <n v="0"/>
  </r>
  <r>
    <n v="2291"/>
    <x v="1178"/>
    <s v=""/>
    <x v="2625"/>
    <n v="2017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2073"/>
    <n v="3.6215999999999999"/>
    <n v="3.6215999999999999"/>
    <n v="0"/>
    <n v="0"/>
    <n v="1"/>
    <n v="0"/>
    <n v="0"/>
    <x v="0"/>
    <x v="0"/>
    <m/>
    <m/>
    <m/>
    <m/>
    <m/>
    <m/>
    <m/>
    <m/>
    <m/>
    <m/>
    <m/>
    <m/>
    <n v="4.55"/>
    <m/>
    <m/>
    <m/>
    <m/>
    <m/>
    <s v="700618,65"/>
    <s v="6186015,24"/>
    <n v="0"/>
    <n v="4.55"/>
    <n v="0"/>
  </r>
  <r>
    <n v="2291"/>
    <x v="1178"/>
    <s v=""/>
    <x v="2626"/>
    <n v="2017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2074"/>
    <n v="11.4984"/>
    <n v="11.4984"/>
    <n v="0"/>
    <n v="0"/>
    <n v="1"/>
    <n v="0"/>
    <n v="0"/>
    <x v="0"/>
    <x v="0"/>
    <m/>
    <m/>
    <m/>
    <m/>
    <m/>
    <m/>
    <m/>
    <m/>
    <m/>
    <m/>
    <m/>
    <m/>
    <n v="13.5625"/>
    <m/>
    <m/>
    <m/>
    <m/>
    <m/>
    <s v="700618,65"/>
    <s v="6186015,24"/>
    <n v="0"/>
    <n v="13.5625"/>
    <n v="0"/>
  </r>
  <r>
    <n v="2293"/>
    <x v="1179"/>
    <s v=""/>
    <x v="2627"/>
    <n v="2017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2075"/>
    <n v="125.6508"/>
    <n v="125.6508"/>
    <n v="0"/>
    <n v="0"/>
    <n v="1"/>
    <n v="0"/>
    <n v="0"/>
    <x v="0"/>
    <x v="0"/>
    <m/>
    <m/>
    <m/>
    <m/>
    <m/>
    <m/>
    <m/>
    <m/>
    <m/>
    <m/>
    <m/>
    <m/>
    <m/>
    <m/>
    <n v="125.651"/>
    <m/>
    <m/>
    <m/>
    <s v="575765,32"/>
    <s v="6223177"/>
    <n v="0"/>
    <n v="125.651"/>
    <n v="0"/>
  </r>
  <r>
    <n v="2295"/>
    <x v="1180"/>
    <s v=""/>
    <x v="2628"/>
    <n v="2017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2076"/>
    <n v="36.0792"/>
    <n v="36.0792"/>
    <n v="0"/>
    <n v="0"/>
    <n v="1"/>
    <n v="0"/>
    <n v="0"/>
    <x v="0"/>
    <x v="0"/>
    <m/>
    <m/>
    <m/>
    <m/>
    <m/>
    <m/>
    <m/>
    <m/>
    <m/>
    <m/>
    <m/>
    <m/>
    <m/>
    <m/>
    <n v="36.0792"/>
    <m/>
    <m/>
    <m/>
    <s v="708388,67"/>
    <s v="6199523,52"/>
    <n v="0"/>
    <n v="36.0792"/>
    <n v="0"/>
  </r>
  <r>
    <n v="2296"/>
    <x v="1181"/>
    <s v=""/>
    <x v="2629"/>
    <n v="2017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2077"/>
    <n v="13.734"/>
    <n v="13.734"/>
    <n v="0"/>
    <n v="0"/>
    <n v="1"/>
    <n v="0"/>
    <n v="0"/>
    <x v="0"/>
    <x v="0"/>
    <m/>
    <m/>
    <m/>
    <m/>
    <m/>
    <m/>
    <m/>
    <m/>
    <m/>
    <m/>
    <m/>
    <m/>
    <m/>
    <m/>
    <n v="13.734"/>
    <m/>
    <m/>
    <m/>
    <s v="510096,33"/>
    <s v="6147590,24"/>
    <n v="0"/>
    <n v="13.734"/>
    <n v="0"/>
  </r>
  <r>
    <n v="2296"/>
    <x v="1181"/>
    <s v=""/>
    <x v="2630"/>
    <n v="2017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2078"/>
    <n v="17.2044"/>
    <n v="17.2044"/>
    <n v="0"/>
    <n v="0"/>
    <n v="1"/>
    <n v="0"/>
    <n v="0"/>
    <x v="0"/>
    <x v="0"/>
    <m/>
    <m/>
    <m/>
    <m/>
    <m/>
    <m/>
    <m/>
    <m/>
    <m/>
    <m/>
    <m/>
    <m/>
    <m/>
    <m/>
    <n v="17.2044"/>
    <m/>
    <m/>
    <m/>
    <s v="510096,33"/>
    <s v="6147590,24"/>
    <n v="0"/>
    <n v="17.2044"/>
    <n v="0"/>
  </r>
  <r>
    <n v="2296"/>
    <x v="1182"/>
    <s v=""/>
    <x v="2631"/>
    <n v="2017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2079"/>
    <n v="7.4051640000000001"/>
    <n v="6.8882399999999997"/>
    <n v="0"/>
    <n v="0"/>
    <n v="0.93019411859075629"/>
    <n v="0"/>
    <n v="6.9805881409243709E-2"/>
    <x v="0"/>
    <x v="0"/>
    <m/>
    <m/>
    <m/>
    <m/>
    <m/>
    <m/>
    <m/>
    <m/>
    <m/>
    <m/>
    <m/>
    <m/>
    <m/>
    <m/>
    <n v="7.4051640000000001"/>
    <m/>
    <m/>
    <m/>
    <s v="522914,97"/>
    <s v="6075138,83"/>
    <n v="0"/>
    <n v="7.4051640000000001"/>
    <n v="0"/>
  </r>
  <r>
    <n v="2297"/>
    <x v="1183"/>
    <s v=""/>
    <x v="2632"/>
    <n v="2017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2080"/>
    <n v="13.41"/>
    <n v="13.41"/>
    <n v="0"/>
    <n v="0"/>
    <n v="1"/>
    <n v="0"/>
    <n v="0"/>
    <x v="0"/>
    <x v="0"/>
    <m/>
    <m/>
    <m/>
    <m/>
    <m/>
    <m/>
    <m/>
    <m/>
    <m/>
    <m/>
    <m/>
    <m/>
    <m/>
    <m/>
    <n v="13.41"/>
    <m/>
    <m/>
    <m/>
    <s v="502085,29"/>
    <s v="6294751,15"/>
    <n v="0"/>
    <n v="13.41"/>
    <n v="0"/>
  </r>
  <r>
    <n v="2298"/>
    <x v="1184"/>
    <s v=""/>
    <x v="2633"/>
    <n v="2017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2081"/>
    <n v="20.908799999999999"/>
    <n v="20.908799999999999"/>
    <n v="0"/>
    <n v="0"/>
    <n v="1"/>
    <n v="0"/>
    <n v="0"/>
    <x v="0"/>
    <x v="0"/>
    <m/>
    <m/>
    <m/>
    <m/>
    <m/>
    <m/>
    <m/>
    <m/>
    <m/>
    <m/>
    <m/>
    <m/>
    <m/>
    <m/>
    <n v="20.908799999999999"/>
    <m/>
    <m/>
    <m/>
    <s v="583045,09"/>
    <s v="6341497,02"/>
    <n v="0"/>
    <n v="20.908799999999999"/>
    <n v="0"/>
  </r>
  <r>
    <n v="2304"/>
    <x v="1185"/>
    <s v=""/>
    <x v="2634"/>
    <n v="2017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2082"/>
    <n v="0.14435999999999999"/>
    <n v="0.14435999999999999"/>
    <n v="8.2439999999999999E-2"/>
    <n v="8.2439999999999999E-2"/>
    <n v="0.27504561230228952"/>
    <n v="0.72495438769771048"/>
    <n v="0"/>
    <x v="0"/>
    <x v="0"/>
    <m/>
    <m/>
    <m/>
    <m/>
    <m/>
    <m/>
    <n v="0.26242919999999997"/>
    <m/>
    <m/>
    <m/>
    <m/>
    <m/>
    <m/>
    <m/>
    <m/>
    <m/>
    <m/>
    <m/>
    <s v="731666,84"/>
    <s v="6170493,3"/>
    <n v="0.26242919999999997"/>
    <n v="0"/>
    <n v="0"/>
  </r>
  <r>
    <n v="2305"/>
    <x v="1186"/>
    <s v=""/>
    <x v="2635"/>
    <n v="2017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2083"/>
    <n v="13.9968"/>
    <n v="13.968"/>
    <n v="9.8531999999999993"/>
    <n v="9.8531999999999993"/>
    <n v="0.23873846819532898"/>
    <n v="0.76076928754035078"/>
    <n v="4.9224426432023516E-4"/>
    <x v="0"/>
    <x v="0"/>
    <m/>
    <m/>
    <m/>
    <m/>
    <m/>
    <m/>
    <m/>
    <m/>
    <n v="29.253769000000002"/>
    <m/>
    <m/>
    <m/>
    <m/>
    <m/>
    <m/>
    <m/>
    <m/>
    <m/>
    <s v="535916,83"/>
    <s v="6260579,72"/>
    <n v="0"/>
    <n v="29.253769000000002"/>
    <n v="0"/>
  </r>
  <r>
    <n v="2307"/>
    <x v="1187"/>
    <s v=""/>
    <x v="2636"/>
    <n v="2017"/>
    <n v="34644209"/>
    <x v="624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2084"/>
    <n v="154.16784000000001"/>
    <n v="153.93600000000001"/>
    <n v="0"/>
    <n v="0"/>
    <n v="1"/>
    <n v="0"/>
    <n v="0"/>
    <x v="0"/>
    <x v="0"/>
    <m/>
    <m/>
    <m/>
    <m/>
    <m/>
    <m/>
    <m/>
    <m/>
    <m/>
    <m/>
    <n v="157.23071999999999"/>
    <m/>
    <m/>
    <m/>
    <m/>
    <m/>
    <m/>
    <m/>
    <s v="571269,06"/>
    <s v="6124966,91"/>
    <n v="0"/>
    <n v="157.23071999999999"/>
    <n v="0"/>
  </r>
  <r>
    <n v="2310"/>
    <x v="1188"/>
    <s v=""/>
    <x v="2637"/>
    <n v="2017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2085"/>
    <n v="9.4212000000000007"/>
    <n v="9.4212000000000007"/>
    <n v="0"/>
    <n v="0"/>
    <n v="1"/>
    <n v="0"/>
    <n v="0"/>
    <x v="0"/>
    <x v="0"/>
    <m/>
    <m/>
    <m/>
    <m/>
    <m/>
    <m/>
    <m/>
    <m/>
    <m/>
    <m/>
    <m/>
    <n v="9.4676399999999994"/>
    <m/>
    <m/>
    <m/>
    <m/>
    <m/>
    <m/>
    <s v="487283,71"/>
    <s v="6264249,42"/>
    <n v="0"/>
    <n v="9.4676399999999994"/>
    <n v="0"/>
  </r>
  <r>
    <n v="2310"/>
    <x v="1188"/>
    <s v=""/>
    <x v="2638"/>
    <n v="2017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2086"/>
    <n v="2.6819999999999999"/>
    <n v="2.6819999999999999"/>
    <n v="0"/>
    <n v="0"/>
    <n v="1"/>
    <n v="0"/>
    <n v="0"/>
    <x v="0"/>
    <x v="0"/>
    <m/>
    <m/>
    <m/>
    <m/>
    <m/>
    <m/>
    <m/>
    <m/>
    <m/>
    <m/>
    <m/>
    <m/>
    <m/>
    <m/>
    <m/>
    <n v="2.6819999999999999"/>
    <m/>
    <m/>
    <s v="487283,71"/>
    <s v="6264249,42"/>
    <n v="0"/>
    <n v="2.6819999999999999"/>
    <n v="0"/>
  </r>
  <r>
    <n v="2311"/>
    <x v="1189"/>
    <s v=""/>
    <x v="2639"/>
    <n v="2017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2087"/>
    <n v="7.0236000000000001"/>
    <n v="7.0236000000000001"/>
    <n v="0"/>
    <n v="0"/>
    <n v="1"/>
    <n v="0"/>
    <n v="0"/>
    <x v="0"/>
    <x v="0"/>
    <m/>
    <m/>
    <m/>
    <m/>
    <m/>
    <m/>
    <m/>
    <m/>
    <m/>
    <n v="9.1204999999999998"/>
    <m/>
    <m/>
    <m/>
    <m/>
    <m/>
    <m/>
    <m/>
    <m/>
    <s v="561349,81"/>
    <s v="6304578,26"/>
    <n v="0"/>
    <n v="9.1204999999999998"/>
    <n v="0"/>
  </r>
  <r>
    <n v="2311"/>
    <x v="1189"/>
    <s v=""/>
    <x v="2640"/>
    <n v="2017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2088"/>
    <n v="10.5372"/>
    <n v="10.5372"/>
    <n v="0"/>
    <n v="0"/>
    <n v="1"/>
    <n v="0"/>
    <n v="0"/>
    <x v="0"/>
    <x v="0"/>
    <m/>
    <m/>
    <m/>
    <m/>
    <m/>
    <m/>
    <m/>
    <m/>
    <m/>
    <n v="13.688000000000001"/>
    <m/>
    <m/>
    <m/>
    <m/>
    <m/>
    <m/>
    <m/>
    <m/>
    <s v="561349,81"/>
    <s v="6304578,26"/>
    <n v="0"/>
    <n v="13.688000000000001"/>
    <n v="0"/>
  </r>
  <r>
    <n v="2312"/>
    <x v="1190"/>
    <s v=""/>
    <x v="2641"/>
    <n v="2017"/>
    <n v="55775214"/>
    <x v="627"/>
    <x v="1187"/>
    <x v="1153"/>
    <n v="2830"/>
    <s v="Virum"/>
    <n v="173"/>
    <m/>
    <x v="18"/>
    <m/>
    <s v="LO"/>
    <s v="Lokalt værk"/>
    <n v="472600"/>
    <n v="470000"/>
    <x v="247"/>
    <x v="1"/>
    <s v="pev"/>
    <d v="1995-01-01T00:00:00"/>
    <d v="2017-12-31T00:00:00"/>
    <n v="0.8"/>
    <n v="0.3"/>
    <n v="0.4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167,66"/>
    <s v="6187389,04"/>
    <n v="0"/>
    <n v="0"/>
    <n v="0"/>
  </r>
  <r>
    <n v="2312"/>
    <x v="1191"/>
    <s v=""/>
    <x v="2642"/>
    <n v="2017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7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7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2089"/>
    <n v="1.7676000000000001"/>
    <n v="1.7676000000000001"/>
    <n v="0"/>
    <n v="0"/>
    <n v="1"/>
    <n v="0"/>
    <n v="0"/>
    <x v="0"/>
    <x v="0"/>
    <m/>
    <m/>
    <m/>
    <m/>
    <m/>
    <m/>
    <m/>
    <m/>
    <m/>
    <m/>
    <n v="2.0831999999999997"/>
    <m/>
    <m/>
    <m/>
    <m/>
    <m/>
    <m/>
    <m/>
    <s v="552220,72"/>
    <s v="6142948,08"/>
    <n v="0"/>
    <n v="2.0831999999999997"/>
    <n v="0"/>
  </r>
  <r>
    <n v="2313"/>
    <x v="1193"/>
    <s v=""/>
    <x v="2645"/>
    <n v="2017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2089"/>
    <n v="1.764"/>
    <n v="1.764"/>
    <n v="0"/>
    <n v="0"/>
    <n v="1"/>
    <n v="0"/>
    <n v="0"/>
    <x v="0"/>
    <x v="0"/>
    <m/>
    <m/>
    <m/>
    <m/>
    <m/>
    <m/>
    <m/>
    <m/>
    <m/>
    <m/>
    <n v="2.0831999999999997"/>
    <m/>
    <m/>
    <m/>
    <m/>
    <m/>
    <m/>
    <m/>
    <s v="552220,72"/>
    <s v="6142948,08"/>
    <n v="0"/>
    <n v="2.0831999999999997"/>
    <n v="0"/>
  </r>
  <r>
    <n v="2314"/>
    <x v="1194"/>
    <s v=""/>
    <x v="2646"/>
    <n v="2017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2090"/>
    <n v="0"/>
    <n v="0"/>
    <n v="0.52739999999999998"/>
    <n v="0.52739999999999998"/>
    <n v="0"/>
    <n v="1"/>
    <n v="0"/>
    <x v="0"/>
    <x v="0"/>
    <m/>
    <m/>
    <m/>
    <m/>
    <m/>
    <m/>
    <m/>
    <m/>
    <n v="1.6481110000000001"/>
    <m/>
    <m/>
    <m/>
    <m/>
    <m/>
    <m/>
    <m/>
    <m/>
    <m/>
    <s v="681444,33"/>
    <s v="6163955,81"/>
    <n v="0"/>
    <n v="1.6481110000000001"/>
    <n v="0"/>
  </r>
  <r>
    <n v="2317"/>
    <x v="1195"/>
    <s v=""/>
    <x v="2647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7"/>
    <n v="30536142"/>
    <x v="631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2091"/>
    <n v="1341.1043999999999"/>
    <n v="1341.1043999999999"/>
    <n v="125.2368"/>
    <n v="109.6848"/>
    <n v="0.45729615999332213"/>
    <n v="0.54270384000667793"/>
    <n v="0"/>
    <x v="0"/>
    <x v="0"/>
    <m/>
    <m/>
    <m/>
    <m/>
    <m/>
    <m/>
    <m/>
    <m/>
    <m/>
    <n v="1466.3411999999998"/>
    <n v="0"/>
    <m/>
    <m/>
    <m/>
    <m/>
    <m/>
    <m/>
    <m/>
    <s v="571795,75"/>
    <s v="6232017,5"/>
    <n v="0"/>
    <n v="1466.3411999999998"/>
    <n v="0"/>
  </r>
  <r>
    <n v="2320"/>
    <x v="1197"/>
    <s v=""/>
    <x v="2653"/>
    <n v="2017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2092"/>
    <n v="0"/>
    <n v="0"/>
    <n v="8.208E-2"/>
    <n v="8.208E-2"/>
    <n v="0"/>
    <n v="1"/>
    <n v="0"/>
    <x v="0"/>
    <x v="0"/>
    <m/>
    <m/>
    <m/>
    <m/>
    <m/>
    <m/>
    <m/>
    <m/>
    <m/>
    <m/>
    <m/>
    <m/>
    <m/>
    <m/>
    <m/>
    <m/>
    <n v="8.208E-2"/>
    <m/>
    <s v="612003,53"/>
    <s v="6121069,75"/>
    <n v="0"/>
    <n v="0"/>
    <n v="0"/>
  </r>
  <r>
    <n v="2321"/>
    <x v="1198"/>
    <s v=""/>
    <x v="2654"/>
    <n v="2017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2093"/>
    <n v="0"/>
    <n v="0"/>
    <n v="0.43847999999999998"/>
    <n v="0.43847999999999998"/>
    <n v="0"/>
    <n v="1"/>
    <n v="0"/>
    <x v="0"/>
    <x v="0"/>
    <m/>
    <m/>
    <m/>
    <m/>
    <m/>
    <m/>
    <m/>
    <m/>
    <n v="1.3702019999999999"/>
    <m/>
    <m/>
    <m/>
    <m/>
    <m/>
    <m/>
    <m/>
    <m/>
    <m/>
    <s v="493628,59"/>
    <s v="6143634,79"/>
    <n v="0"/>
    <n v="1.3702019999999999"/>
    <n v="0"/>
  </r>
  <r>
    <n v="2322"/>
    <x v="1199"/>
    <s v=""/>
    <x v="2655"/>
    <n v="2017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094"/>
    <n v="1.18188"/>
    <n v="0"/>
    <n v="0.86831999999999998"/>
    <n v="0.86831999999999998"/>
    <n v="0.24499898424965072"/>
    <n v="0.75500101575034928"/>
    <n v="0"/>
    <x v="0"/>
    <x v="0"/>
    <m/>
    <m/>
    <m/>
    <m/>
    <m/>
    <m/>
    <m/>
    <m/>
    <n v="2.4120100000000004"/>
    <m/>
    <m/>
    <m/>
    <m/>
    <m/>
    <m/>
    <m/>
    <m/>
    <m/>
    <s v="601388,2"/>
    <s v="6143397,46"/>
    <n v="0"/>
    <n v="2.4120100000000004"/>
    <n v="0"/>
  </r>
  <r>
    <n v="2323"/>
    <x v="1200"/>
    <s v=""/>
    <x v="2656"/>
    <n v="2017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2095"/>
    <n v="34.76052"/>
    <n v="0"/>
    <n v="20.987639999999999"/>
    <n v="20.987639999999999"/>
    <n v="0.264998726408948"/>
    <n v="0.73500127359105205"/>
    <n v="0"/>
    <x v="0"/>
    <x v="0"/>
    <m/>
    <m/>
    <m/>
    <m/>
    <m/>
    <m/>
    <m/>
    <m/>
    <n v="65.586202"/>
    <m/>
    <m/>
    <m/>
    <m/>
    <m/>
    <m/>
    <m/>
    <m/>
    <m/>
    <s v="497457,66"/>
    <s v="6269856,87"/>
    <n v="0"/>
    <n v="65.586202"/>
    <n v="0"/>
  </r>
  <r>
    <n v="2324"/>
    <x v="1201"/>
    <s v=""/>
    <x v="2657"/>
    <n v="2017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2096"/>
    <n v="9.8279999999999999E-3"/>
    <n v="0"/>
    <n v="6.4799999999999996E-3"/>
    <n v="6.4799999999999996E-3"/>
    <n v="0"/>
    <n v="0.73443579766536971"/>
    <n v="0.26556420233463029"/>
    <x v="0"/>
    <x v="0"/>
    <m/>
    <m/>
    <m/>
    <m/>
    <m/>
    <m/>
    <n v="1.8504E-2"/>
    <m/>
    <m/>
    <m/>
    <m/>
    <m/>
    <m/>
    <m/>
    <m/>
    <m/>
    <m/>
    <m/>
    <s v="586307,31"/>
    <s v="6144372,35"/>
    <n v="1.8504E-2"/>
    <n v="0"/>
    <n v="0"/>
  </r>
  <r>
    <n v="2325"/>
    <x v="1202"/>
    <s v=""/>
    <x v="2658"/>
    <n v="2017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2097"/>
    <n v="0.4032"/>
    <n v="0.4032"/>
    <n v="0.22392000000000001"/>
    <n v="0.22392000000000001"/>
    <n v="0.27013989387361309"/>
    <n v="0.72986010612638696"/>
    <n v="0"/>
    <x v="0"/>
    <x v="0"/>
    <m/>
    <m/>
    <m/>
    <n v="0.74627999999999994"/>
    <m/>
    <m/>
    <m/>
    <m/>
    <m/>
    <m/>
    <m/>
    <m/>
    <m/>
    <m/>
    <m/>
    <m/>
    <m/>
    <m/>
    <s v="597709,58"/>
    <s v="6263756,79"/>
    <n v="0.74627999999999994"/>
    <n v="0"/>
    <n v="0"/>
  </r>
  <r>
    <n v="2326"/>
    <x v="1203"/>
    <s v=""/>
    <x v="2659"/>
    <n v="2017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2098"/>
    <n v="13.597200000000001"/>
    <n v="13.597200000000001"/>
    <n v="0"/>
    <n v="0"/>
    <n v="1"/>
    <n v="0"/>
    <n v="0"/>
    <x v="0"/>
    <x v="0"/>
    <m/>
    <m/>
    <m/>
    <m/>
    <m/>
    <m/>
    <m/>
    <m/>
    <m/>
    <m/>
    <m/>
    <m/>
    <m/>
    <m/>
    <n v="13.597200000000001"/>
    <m/>
    <m/>
    <m/>
    <s v="517533,79"/>
    <s v="6316103,22"/>
    <n v="0"/>
    <n v="13.597200000000001"/>
    <n v="0"/>
  </r>
  <r>
    <n v="2327"/>
    <x v="1204"/>
    <s v=""/>
    <x v="2660"/>
    <n v="2017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2099"/>
    <n v="121.78583999999999"/>
    <n v="85.657247999999996"/>
    <n v="0"/>
    <n v="0"/>
    <n v="1"/>
    <n v="0"/>
    <n v="0"/>
    <x v="0"/>
    <x v="0"/>
    <m/>
    <m/>
    <m/>
    <m/>
    <m/>
    <m/>
    <m/>
    <m/>
    <m/>
    <n v="129.96321"/>
    <m/>
    <m/>
    <m/>
    <m/>
    <m/>
    <m/>
    <m/>
    <m/>
    <s v="559053,37"/>
    <s v="6358472,49"/>
    <n v="0"/>
    <n v="129.96321"/>
    <n v="0"/>
  </r>
  <r>
    <n v="2329"/>
    <x v="1205"/>
    <s v=""/>
    <x v="2661"/>
    <n v="2017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2100"/>
    <n v="15.74136"/>
    <n v="0"/>
    <n v="10.49436"/>
    <n v="10.49436"/>
    <n v="0.2549976104544005"/>
    <n v="0.7450023895455995"/>
    <n v="0"/>
    <x v="0"/>
    <x v="0"/>
    <m/>
    <m/>
    <m/>
    <m/>
    <m/>
    <m/>
    <m/>
    <m/>
    <n v="30.865701000000001"/>
    <m/>
    <m/>
    <m/>
    <m/>
    <m/>
    <m/>
    <m/>
    <m/>
    <m/>
    <s v="531450"/>
    <s v="6299071"/>
    <n v="0"/>
    <n v="30.865701000000001"/>
    <n v="0"/>
  </r>
  <r>
    <n v="2330"/>
    <x v="1206"/>
    <s v=""/>
    <x v="2662"/>
    <n v="2017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2101"/>
    <n v="34.381799999999998"/>
    <n v="34.381799999999998"/>
    <n v="0"/>
    <n v="0"/>
    <n v="1"/>
    <n v="0"/>
    <n v="0"/>
    <x v="0"/>
    <x v="0"/>
    <m/>
    <m/>
    <m/>
    <m/>
    <m/>
    <m/>
    <m/>
    <m/>
    <m/>
    <n v="35.5685"/>
    <m/>
    <m/>
    <m/>
    <m/>
    <m/>
    <m/>
    <m/>
    <m/>
    <s v="596333,5"/>
    <s v="6252687,78"/>
    <n v="0"/>
    <n v="35.5685"/>
    <n v="0"/>
  </r>
  <r>
    <n v="2333"/>
    <x v="1207"/>
    <s v=""/>
    <x v="2663"/>
    <n v="2017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491,99"/>
    <s v="6264214,99"/>
    <n v="0"/>
    <n v="0"/>
    <n v="0"/>
  </r>
  <r>
    <n v="2333"/>
    <x v="1207"/>
    <s v=""/>
    <x v="2664"/>
    <n v="2017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2102"/>
    <n v="15.5808"/>
    <n v="15.5808"/>
    <n v="0"/>
    <n v="0"/>
    <n v="1"/>
    <n v="0"/>
    <n v="0"/>
    <x v="0"/>
    <x v="0"/>
    <m/>
    <m/>
    <m/>
    <m/>
    <m/>
    <m/>
    <n v="16.028812800000001"/>
    <m/>
    <m/>
    <m/>
    <m/>
    <m/>
    <m/>
    <m/>
    <m/>
    <m/>
    <m/>
    <m/>
    <s v="566491,99"/>
    <s v="6264214,99"/>
    <n v="16.028812800000001"/>
    <n v="0"/>
    <n v="0"/>
  </r>
  <r>
    <n v="2335"/>
    <x v="1208"/>
    <s v=""/>
    <x v="2665"/>
    <n v="2017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2103"/>
    <n v="17.478000000000002"/>
    <n v="7.9055999999999997"/>
    <n v="12.841200000000001"/>
    <n v="12.841200000000001"/>
    <n v="0.11081953976584578"/>
    <n v="0.75499596285829629"/>
    <n v="0.13418449737585791"/>
    <x v="0"/>
    <x v="0"/>
    <m/>
    <m/>
    <m/>
    <m/>
    <m/>
    <m/>
    <m/>
    <m/>
    <n v="35.668800000000005"/>
    <m/>
    <m/>
    <m/>
    <m/>
    <m/>
    <m/>
    <m/>
    <m/>
    <m/>
    <s v="556910,72"/>
    <s v="6248031,14"/>
    <n v="0"/>
    <n v="35.668800000000005"/>
    <n v="0"/>
  </r>
  <r>
    <n v="2335"/>
    <x v="1208"/>
    <s v=""/>
    <x v="2666"/>
    <n v="2017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2104"/>
    <n v="34.963200000000001"/>
    <n v="15.8184"/>
    <n v="25.686"/>
    <n v="25.686"/>
    <n v="0.11084762865792129"/>
    <n v="0.75499495459132193"/>
    <n v="0.13415741675075676"/>
    <x v="0"/>
    <x v="0"/>
    <m/>
    <m/>
    <m/>
    <m/>
    <m/>
    <m/>
    <m/>
    <m/>
    <n v="71.352000000000004"/>
    <m/>
    <m/>
    <m/>
    <m/>
    <m/>
    <m/>
    <m/>
    <m/>
    <m/>
    <s v="556910,72"/>
    <s v="6248031,14"/>
    <n v="0"/>
    <n v="71.352000000000004"/>
    <n v="0"/>
  </r>
  <r>
    <n v="2336"/>
    <x v="1209"/>
    <s v=""/>
    <x v="2667"/>
    <n v="2017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2105"/>
    <n v="4.9032"/>
    <n v="4.9032"/>
    <n v="0"/>
    <n v="0"/>
    <n v="1"/>
    <n v="0"/>
    <n v="0"/>
    <x v="0"/>
    <x v="0"/>
    <m/>
    <m/>
    <m/>
    <m/>
    <m/>
    <m/>
    <m/>
    <m/>
    <m/>
    <m/>
    <m/>
    <m/>
    <m/>
    <m/>
    <n v="4.9032"/>
    <m/>
    <m/>
    <m/>
    <s v="681920,13"/>
    <s v="6071630,93"/>
    <n v="0"/>
    <n v="4.9032"/>
    <n v="0"/>
  </r>
  <r>
    <n v="2337"/>
    <x v="1210"/>
    <s v=""/>
    <x v="2668"/>
    <n v="2017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2106"/>
    <n v="1.1124000000000001"/>
    <n v="1.1124000000000001"/>
    <n v="0.74160000000000004"/>
    <n v="0.74160000000000004"/>
    <n v="0.26869565217391306"/>
    <n v="0.731304347826087"/>
    <n v="0"/>
    <x v="0"/>
    <x v="0"/>
    <m/>
    <m/>
    <m/>
    <m/>
    <m/>
    <m/>
    <m/>
    <m/>
    <n v="2.0699999999999998"/>
    <m/>
    <m/>
    <m/>
    <m/>
    <m/>
    <m/>
    <m/>
    <m/>
    <m/>
    <s v="644145,2"/>
    <s v="6169860,42"/>
    <n v="0"/>
    <n v="2.0699999999999998"/>
    <n v="0"/>
  </r>
  <r>
    <n v="2338"/>
    <x v="1211"/>
    <s v=""/>
    <x v="2669"/>
    <n v="2017"/>
    <n v="36951095"/>
    <x v="646"/>
    <x v="1208"/>
    <x v="1172"/>
    <n v="5270"/>
    <s v="Odense N"/>
    <n v="461"/>
    <m/>
    <x v="18"/>
    <m/>
    <s v="LO"/>
    <s v="Lokalt værk"/>
    <n v="13000"/>
    <n v="10000"/>
    <x v="247"/>
    <x v="1"/>
    <s v="pev"/>
    <d v="1997-02-01T00:00:00"/>
    <d v="2018-12-31T00:00:00"/>
    <n v="3.5"/>
    <n v="1.5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3191,28"/>
    <s v="6145498,19"/>
    <n v="0"/>
    <n v="0"/>
    <n v="0"/>
  </r>
  <r>
    <n v="2339"/>
    <x v="1212"/>
    <s v=""/>
    <x v="2670"/>
    <n v="2017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2107"/>
    <n v="1.9548000000000001"/>
    <n v="1.9548000000000001"/>
    <n v="0"/>
    <n v="0"/>
    <n v="1"/>
    <n v="0"/>
    <n v="0"/>
    <x v="0"/>
    <x v="0"/>
    <m/>
    <m/>
    <m/>
    <m/>
    <m/>
    <m/>
    <m/>
    <m/>
    <m/>
    <m/>
    <m/>
    <m/>
    <m/>
    <m/>
    <n v="1.9547999999999999"/>
    <m/>
    <m/>
    <m/>
    <s v="523180,3"/>
    <s v="6076297,34"/>
    <n v="0"/>
    <n v="1.9547999999999999"/>
    <n v="0"/>
  </r>
  <r>
    <n v="2340"/>
    <x v="1213"/>
    <s v=""/>
    <x v="2671"/>
    <n v="2017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2108"/>
    <n v="28.594799999999999"/>
    <n v="27.165600000000001"/>
    <n v="0"/>
    <n v="0"/>
    <n v="1"/>
    <n v="0"/>
    <n v="0"/>
    <x v="0"/>
    <x v="0"/>
    <m/>
    <m/>
    <m/>
    <m/>
    <m/>
    <m/>
    <m/>
    <m/>
    <m/>
    <n v="31.552"/>
    <m/>
    <m/>
    <m/>
    <m/>
    <m/>
    <m/>
    <m/>
    <m/>
    <s v="574398,51"/>
    <s v="6314589,5"/>
    <n v="0"/>
    <n v="31.552"/>
    <n v="0"/>
  </r>
  <r>
    <n v="2344"/>
    <x v="1214"/>
    <s v=""/>
    <x v="2672"/>
    <n v="2017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91022,9"/>
    <s v="6210178,5"/>
    <n v="0"/>
    <n v="0"/>
    <n v="0"/>
  </r>
  <r>
    <n v="2345"/>
    <x v="1215"/>
    <s v=""/>
    <x v="2673"/>
    <n v="2017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14305,59"/>
    <s v="6097976,27"/>
    <n v="0"/>
    <n v="0"/>
    <n v="0"/>
  </r>
  <r>
    <n v="2346"/>
    <x v="1216"/>
    <s v=""/>
    <x v="2674"/>
    <n v="2017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48470,32"/>
    <s v="6102744,68"/>
    <n v="0"/>
    <n v="0"/>
    <n v="0"/>
  </r>
  <r>
    <n v="2349"/>
    <x v="1217"/>
    <s v=""/>
    <x v="2675"/>
    <n v="2017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58099,73"/>
    <s v="6131065,21"/>
    <n v="0"/>
    <n v="0"/>
    <n v="0"/>
  </r>
  <r>
    <n v="2351"/>
    <x v="1218"/>
    <s v=""/>
    <x v="2676"/>
    <n v="2017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5963,06"/>
    <s v="6134340,17"/>
    <n v="0"/>
    <n v="0"/>
    <n v="0"/>
  </r>
  <r>
    <n v="2352"/>
    <x v="1219"/>
    <s v=""/>
    <x v="2677"/>
    <n v="2017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1730,45"/>
    <s v="6129294,29"/>
    <n v="0"/>
    <n v="0"/>
    <n v="0"/>
  </r>
  <r>
    <n v="1"/>
    <x v="1220"/>
    <s v=""/>
    <x v="2678"/>
    <n v="2018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2109"/>
    <n v="1511.932"/>
    <n v="1511.932"/>
    <n v="0"/>
    <n v="0"/>
    <n v="1"/>
    <n v="0"/>
    <n v="0"/>
    <x v="0"/>
    <x v="0"/>
    <m/>
    <m/>
    <m/>
    <m/>
    <m/>
    <m/>
    <m/>
    <m/>
    <m/>
    <m/>
    <m/>
    <m/>
    <m/>
    <m/>
    <n v="1511.932"/>
    <m/>
    <m/>
    <m/>
    <s v="547420,61"/>
    <s v="6160842,77"/>
    <n v="0"/>
    <n v="1511.932"/>
    <n v="0"/>
  </r>
  <r>
    <n v="1"/>
    <x v="1220"/>
    <s v=""/>
    <x v="2679"/>
    <n v="2018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2110"/>
    <n v="1030.26"/>
    <n v="239.86687000000001"/>
    <n v="525.78395999999998"/>
    <n v="139.40028000000001"/>
    <n v="6.114586033407364E-2"/>
    <n v="0.73737042523720464"/>
    <n v="0.20148371442872171"/>
    <x v="0"/>
    <x v="0"/>
    <m/>
    <m/>
    <m/>
    <m/>
    <n v="1961.4318016745099"/>
    <m/>
    <m/>
    <m/>
    <m/>
    <m/>
    <m/>
    <m/>
    <m/>
    <m/>
    <m/>
    <m/>
    <m/>
    <m/>
    <s v="547420,61"/>
    <s v="6160842,77"/>
    <n v="1961.4318016745099"/>
    <n v="0"/>
    <n v="0"/>
  </r>
  <r>
    <n v="4"/>
    <x v="1221"/>
    <s v=""/>
    <x v="2680"/>
    <n v="2018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2111"/>
    <n v="0.44280000000000003"/>
    <n v="0.44280000000000003"/>
    <n v="0"/>
    <n v="0"/>
    <n v="1"/>
    <n v="0"/>
    <n v="0"/>
    <x v="0"/>
    <x v="0"/>
    <m/>
    <m/>
    <m/>
    <n v="0.4824"/>
    <m/>
    <m/>
    <m/>
    <m/>
    <m/>
    <m/>
    <m/>
    <m/>
    <m/>
    <m/>
    <m/>
    <m/>
    <m/>
    <m/>
    <s v="565387,17"/>
    <s v="6282332,17"/>
    <n v="0.4824"/>
    <n v="0"/>
    <n v="0"/>
  </r>
  <r>
    <n v="4"/>
    <x v="1221"/>
    <s v=""/>
    <x v="2681"/>
    <n v="2018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2112"/>
    <n v="74.505600000000001"/>
    <n v="74.505600000000001"/>
    <n v="0"/>
    <n v="0"/>
    <n v="1"/>
    <n v="0"/>
    <n v="0"/>
    <x v="0"/>
    <x v="0"/>
    <m/>
    <m/>
    <m/>
    <n v="0"/>
    <m/>
    <m/>
    <m/>
    <m/>
    <m/>
    <m/>
    <n v="78.400000000000006"/>
    <m/>
    <m/>
    <m/>
    <m/>
    <m/>
    <m/>
    <m/>
    <s v="565387,17"/>
    <s v="6282332,17"/>
    <n v="0"/>
    <n v="78.400000000000006"/>
    <n v="0"/>
  </r>
  <r>
    <n v="5"/>
    <x v="1222"/>
    <s v=""/>
    <x v="2682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243,25"/>
    <s v="6235762,15"/>
    <n v="0"/>
    <n v="0"/>
    <n v="0"/>
  </r>
  <r>
    <n v="5"/>
    <x v="1223"/>
    <s v=""/>
    <x v="2685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2113"/>
    <n v="72.440280000000001"/>
    <n v="72.440280000000001"/>
    <n v="65.396916000000004"/>
    <n v="64.991519999999994"/>
    <n v="0.24900753624514113"/>
    <n v="0.75099246375485884"/>
    <n v="0"/>
    <x v="0"/>
    <x v="0"/>
    <m/>
    <m/>
    <m/>
    <m/>
    <m/>
    <m/>
    <n v="145.4580072"/>
    <m/>
    <m/>
    <m/>
    <m/>
    <m/>
    <m/>
    <m/>
    <m/>
    <m/>
    <m/>
    <m/>
    <s v="487946,39"/>
    <s v="6236173,65"/>
    <n v="145.4580072"/>
    <n v="0"/>
    <n v="0"/>
  </r>
  <r>
    <n v="5"/>
    <x v="1223"/>
    <s v=""/>
    <x v="2686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2114"/>
    <n v="10.43028"/>
    <n v="10.43028"/>
    <n v="0"/>
    <n v="0"/>
    <n v="1"/>
    <n v="0"/>
    <n v="0"/>
    <x v="0"/>
    <x v="0"/>
    <m/>
    <m/>
    <m/>
    <m/>
    <m/>
    <m/>
    <n v="9.3978323999999986"/>
    <m/>
    <m/>
    <m/>
    <m/>
    <m/>
    <m/>
    <m/>
    <m/>
    <m/>
    <m/>
    <m/>
    <s v="487946,39"/>
    <s v="6236173,65"/>
    <n v="9.3978323999999986"/>
    <n v="0"/>
    <n v="0"/>
  </r>
  <r>
    <n v="5"/>
    <x v="1223"/>
    <s v=""/>
    <x v="2687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946,39"/>
    <s v="6236173,65"/>
    <n v="0"/>
    <n v="0"/>
    <n v="0"/>
  </r>
  <r>
    <n v="5"/>
    <x v="1223"/>
    <s v=""/>
    <x v="2688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2115"/>
    <n v="10.5174"/>
    <n v="10.5174"/>
    <n v="0"/>
    <n v="0"/>
    <n v="1"/>
    <n v="0"/>
    <n v="0"/>
    <x v="0"/>
    <x v="0"/>
    <m/>
    <m/>
    <m/>
    <m/>
    <m/>
    <m/>
    <m/>
    <m/>
    <m/>
    <m/>
    <m/>
    <m/>
    <m/>
    <m/>
    <m/>
    <m/>
    <m/>
    <n v="10.853459999999998"/>
    <s v="487946,39"/>
    <s v="6236173,65"/>
    <n v="0"/>
    <n v="0"/>
    <n v="10.853459999999998"/>
  </r>
  <r>
    <n v="5"/>
    <x v="1223"/>
    <s v=""/>
    <x v="2689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2116"/>
    <n v="28.367999999999999"/>
    <n v="28.367999999999999"/>
    <n v="0"/>
    <n v="0"/>
    <n v="1"/>
    <n v="0"/>
    <n v="0"/>
    <x v="0"/>
    <x v="0"/>
    <m/>
    <m/>
    <m/>
    <m/>
    <m/>
    <m/>
    <m/>
    <m/>
    <m/>
    <m/>
    <m/>
    <m/>
    <m/>
    <m/>
    <m/>
    <n v="28.367999999999999"/>
    <m/>
    <m/>
    <s v="487946,39"/>
    <s v="6236173,65"/>
    <n v="0"/>
    <n v="28.367999999999999"/>
    <n v="0"/>
  </r>
  <r>
    <n v="6"/>
    <x v="1224"/>
    <s v=""/>
    <x v="2690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2117"/>
    <n v="189.28404"/>
    <n v="189.28404"/>
    <n v="0"/>
    <n v="0"/>
    <n v="1"/>
    <n v="0"/>
    <n v="0"/>
    <x v="0"/>
    <x v="0"/>
    <m/>
    <m/>
    <m/>
    <m/>
    <m/>
    <m/>
    <m/>
    <m/>
    <m/>
    <m/>
    <n v="185.49799999999999"/>
    <m/>
    <m/>
    <m/>
    <m/>
    <m/>
    <m/>
    <m/>
    <s v="545077,05"/>
    <s v="6334921,07"/>
    <n v="0"/>
    <n v="185.49799999999999"/>
    <n v="0"/>
  </r>
  <r>
    <n v="6"/>
    <x v="1224"/>
    <s v=""/>
    <x v="2691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2118"/>
    <n v="2.4948000000000001"/>
    <n v="2.4948000000000001"/>
    <n v="0"/>
    <n v="0"/>
    <n v="1"/>
    <n v="0"/>
    <n v="0"/>
    <x v="0"/>
    <x v="0"/>
    <m/>
    <m/>
    <m/>
    <m/>
    <m/>
    <m/>
    <n v="2.4948000000000001"/>
    <m/>
    <m/>
    <m/>
    <m/>
    <m/>
    <m/>
    <m/>
    <m/>
    <m/>
    <m/>
    <m/>
    <s v="545077,05"/>
    <s v="6334921,07"/>
    <n v="2.4948000000000001"/>
    <n v="0"/>
    <n v="0"/>
  </r>
  <r>
    <n v="8"/>
    <x v="1225"/>
    <s v=""/>
    <x v="2693"/>
    <n v="2018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2119"/>
    <n v="327.93768"/>
    <n v="323.54856000000001"/>
    <n v="0"/>
    <n v="0"/>
    <n v="0.98661599362415442"/>
    <n v="0"/>
    <n v="1.3384006375845581E-2"/>
    <x v="0"/>
    <x v="0"/>
    <m/>
    <m/>
    <n v="0.1676"/>
    <n v="0.57391999999999999"/>
    <m/>
    <m/>
    <m/>
    <n v="301.70779999999996"/>
    <m/>
    <n v="2.9000000000000001E-2"/>
    <m/>
    <n v="4.452"/>
    <m/>
    <m/>
    <m/>
    <m/>
    <m/>
    <m/>
    <s v="561928,83"/>
    <s v="6368292,74"/>
    <n v="136.51003"/>
    <n v="170.42028999999999"/>
    <n v="0"/>
  </r>
  <r>
    <n v="8"/>
    <x v="1225"/>
    <s v=""/>
    <x v="2694"/>
    <n v="2018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2120"/>
    <n v="500.05799999999999"/>
    <n v="485.32283999999999"/>
    <n v="121.98023999999999"/>
    <n v="121.98023999999999"/>
    <n v="0.40352625941827369"/>
    <n v="0.58422205261927695"/>
    <n v="1.2251687962449354E-2"/>
    <x v="0"/>
    <x v="0"/>
    <m/>
    <m/>
    <n v="1.2989000000000002"/>
    <n v="0.78913999999999995"/>
    <m/>
    <m/>
    <m/>
    <n v="590.60019999999997"/>
    <m/>
    <n v="7.2499999999999995E-2"/>
    <m/>
    <n v="8.5914999999999981"/>
    <m/>
    <m/>
    <m/>
    <m/>
    <m/>
    <m/>
    <s v="561928,83"/>
    <s v="6368292,74"/>
    <n v="267.85812999999996"/>
    <n v="333.49410999999998"/>
    <n v="0"/>
  </r>
  <r>
    <n v="9"/>
    <x v="1226"/>
    <s v=""/>
    <x v="2695"/>
    <n v="2018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2121"/>
    <n v="2.4559199999999999"/>
    <n v="2.3695200000000001"/>
    <n v="0"/>
    <n v="0"/>
    <n v="1"/>
    <n v="0"/>
    <n v="0"/>
    <x v="0"/>
    <x v="0"/>
    <m/>
    <m/>
    <m/>
    <m/>
    <m/>
    <m/>
    <n v="2.4558732000000001"/>
    <m/>
    <m/>
    <m/>
    <m/>
    <m/>
    <m/>
    <m/>
    <m/>
    <m/>
    <m/>
    <m/>
    <s v="583405"/>
    <s v="6340457"/>
    <n v="2.4558732000000001"/>
    <n v="0"/>
    <n v="0"/>
  </r>
  <r>
    <n v="9"/>
    <x v="1226"/>
    <s v=""/>
    <x v="2696"/>
    <n v="2018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2122"/>
    <n v="2.351664"/>
    <n v="2.351664"/>
    <n v="1.7782271999999999"/>
    <n v="1.7782271999999999"/>
    <n v="0.24885371253899055"/>
    <n v="0.75114628746100942"/>
    <n v="0"/>
    <x v="0"/>
    <x v="0"/>
    <m/>
    <m/>
    <m/>
    <m/>
    <m/>
    <m/>
    <n v="4.7249927999999999"/>
    <m/>
    <m/>
    <m/>
    <m/>
    <m/>
    <m/>
    <m/>
    <m/>
    <m/>
    <m/>
    <m/>
    <s v="583405"/>
    <s v="6340457"/>
    <n v="4.7249927999999999"/>
    <n v="0"/>
    <n v="0"/>
  </r>
  <r>
    <n v="10"/>
    <x v="1227"/>
    <s v=""/>
    <x v="2697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2123"/>
    <n v="0.09"/>
    <n v="0.09"/>
    <n v="0"/>
    <n v="0"/>
    <n v="1"/>
    <n v="0"/>
    <n v="0"/>
    <x v="0"/>
    <x v="0"/>
    <m/>
    <m/>
    <m/>
    <n v="0.10043600000000001"/>
    <m/>
    <n v="4.6E-5"/>
    <m/>
    <m/>
    <m/>
    <m/>
    <m/>
    <m/>
    <m/>
    <m/>
    <m/>
    <m/>
    <m/>
    <m/>
    <s v="711062,64"/>
    <s v="6173111,09"/>
    <n v="0.10048200000000002"/>
    <n v="0"/>
    <n v="0"/>
  </r>
  <r>
    <n v="10"/>
    <x v="1227"/>
    <s v=""/>
    <x v="2699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2124"/>
    <n v="1.135"/>
    <n v="1.135"/>
    <n v="0"/>
    <n v="0"/>
    <n v="1"/>
    <n v="0"/>
    <n v="0"/>
    <x v="0"/>
    <x v="0"/>
    <m/>
    <m/>
    <m/>
    <m/>
    <m/>
    <m/>
    <n v="1.29888"/>
    <m/>
    <m/>
    <m/>
    <m/>
    <m/>
    <m/>
    <m/>
    <m/>
    <m/>
    <m/>
    <m/>
    <s v="711062,64"/>
    <s v="6173111,09"/>
    <n v="1.29888"/>
    <n v="0"/>
    <n v="0"/>
  </r>
  <r>
    <n v="10"/>
    <x v="1227"/>
    <s v=""/>
    <x v="2700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2125"/>
    <n v="0.104"/>
    <n v="0.104"/>
    <n v="0"/>
    <n v="0"/>
    <n v="1"/>
    <n v="0"/>
    <n v="0"/>
    <x v="0"/>
    <x v="0"/>
    <m/>
    <m/>
    <m/>
    <m/>
    <m/>
    <m/>
    <n v="0.12042359999999999"/>
    <m/>
    <m/>
    <m/>
    <m/>
    <m/>
    <m/>
    <m/>
    <m/>
    <m/>
    <m/>
    <m/>
    <s v="711062,64"/>
    <s v="6173111,09"/>
    <n v="0.12042359999999999"/>
    <n v="0"/>
    <n v="0"/>
  </r>
  <r>
    <n v="10"/>
    <x v="1227"/>
    <s v=""/>
    <x v="2701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2126"/>
    <n v="1.919"/>
    <n v="1.919"/>
    <n v="0"/>
    <n v="0"/>
    <n v="1"/>
    <n v="0"/>
    <n v="0"/>
    <x v="0"/>
    <x v="0"/>
    <m/>
    <m/>
    <m/>
    <n v="2.3566590000000001"/>
    <m/>
    <n v="2.7600000000000004E-4"/>
    <m/>
    <m/>
    <m/>
    <m/>
    <m/>
    <m/>
    <m/>
    <m/>
    <m/>
    <m/>
    <m/>
    <m/>
    <s v="711062,64"/>
    <s v="6173111,09"/>
    <n v="2.356935"/>
    <n v="0"/>
    <n v="0"/>
  </r>
  <r>
    <n v="10"/>
    <x v="1227"/>
    <s v=""/>
    <x v="2702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2127"/>
    <n v="5.1909999999999998"/>
    <n v="5.1909999999999998"/>
    <n v="0"/>
    <n v="0"/>
    <n v="1"/>
    <n v="0"/>
    <n v="0"/>
    <x v="0"/>
    <x v="0"/>
    <m/>
    <m/>
    <m/>
    <n v="0"/>
    <m/>
    <n v="4.6000000000000001E-4"/>
    <n v="5.3802143999999998"/>
    <m/>
    <m/>
    <m/>
    <m/>
    <m/>
    <m/>
    <m/>
    <m/>
    <m/>
    <m/>
    <m/>
    <s v="711062,64"/>
    <s v="6173111,09"/>
    <n v="5.3806744000000002"/>
    <n v="0"/>
    <n v="0"/>
  </r>
  <r>
    <n v="10"/>
    <x v="1227"/>
    <s v=""/>
    <x v="2703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2128"/>
    <n v="2.411"/>
    <n v="2.411"/>
    <n v="0"/>
    <n v="0"/>
    <n v="1"/>
    <n v="0"/>
    <n v="0"/>
    <x v="0"/>
    <x v="0"/>
    <m/>
    <m/>
    <m/>
    <n v="4.3043999999999999E-2"/>
    <m/>
    <n v="2.3000000000000001E-4"/>
    <n v="2.4801876000000003"/>
    <m/>
    <m/>
    <m/>
    <m/>
    <m/>
    <m/>
    <m/>
    <m/>
    <m/>
    <m/>
    <m/>
    <s v="711062,64"/>
    <s v="6173111,09"/>
    <n v="2.5234616000000001"/>
    <n v="0"/>
    <n v="0"/>
  </r>
  <r>
    <n v="10"/>
    <x v="1227"/>
    <s v=""/>
    <x v="2704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2129"/>
    <n v="4.9139999999999997"/>
    <n v="4.9139999999999997"/>
    <n v="0"/>
    <n v="0"/>
    <n v="1"/>
    <n v="0"/>
    <n v="0"/>
    <x v="0"/>
    <x v="0"/>
    <m/>
    <m/>
    <m/>
    <n v="0"/>
    <m/>
    <n v="4.6000000000000001E-4"/>
    <n v="5.2034004000000005"/>
    <m/>
    <m/>
    <m/>
    <m/>
    <m/>
    <m/>
    <m/>
    <m/>
    <m/>
    <m/>
    <m/>
    <s v="711062,64"/>
    <s v="6173111,09"/>
    <n v="5.2038604000000008"/>
    <n v="0"/>
    <n v="0"/>
  </r>
  <r>
    <n v="10"/>
    <x v="1227"/>
    <s v=""/>
    <x v="2705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2130"/>
    <n v="0.71299999999999997"/>
    <n v="0.70299999999999996"/>
    <n v="0"/>
    <n v="0"/>
    <n v="1"/>
    <n v="0"/>
    <n v="0"/>
    <x v="0"/>
    <x v="0"/>
    <m/>
    <m/>
    <m/>
    <n v="0.10402299999999999"/>
    <m/>
    <n v="3.6800000000000001E-3"/>
    <n v="0.6457176"/>
    <m/>
    <m/>
    <m/>
    <m/>
    <m/>
    <m/>
    <m/>
    <m/>
    <m/>
    <m/>
    <m/>
    <s v="711062,64"/>
    <s v="6173111,09"/>
    <n v="0.7534206"/>
    <n v="0"/>
    <n v="0"/>
  </r>
  <r>
    <n v="11"/>
    <x v="1228"/>
    <s v=""/>
    <x v="2706"/>
    <n v="2018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2131"/>
    <n v="60.163704000000003"/>
    <n v="60.163704000000003"/>
    <n v="0"/>
    <n v="0"/>
    <n v="1"/>
    <n v="0"/>
    <n v="0"/>
    <x v="0"/>
    <x v="0"/>
    <m/>
    <m/>
    <m/>
    <m/>
    <m/>
    <m/>
    <m/>
    <m/>
    <m/>
    <m/>
    <n v="56.517866999999995"/>
    <m/>
    <m/>
    <m/>
    <m/>
    <m/>
    <m/>
    <m/>
    <s v="582192,53"/>
    <s v="6258408,21"/>
    <n v="0"/>
    <n v="56.517866999999995"/>
    <n v="0"/>
  </r>
  <r>
    <n v="11"/>
    <x v="1228"/>
    <s v=""/>
    <x v="2707"/>
    <n v="2018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2132"/>
    <n v="2.4942959999999998"/>
    <n v="2.4942959999999998"/>
    <n v="0"/>
    <n v="0"/>
    <n v="1"/>
    <n v="0"/>
    <n v="0"/>
    <x v="0"/>
    <x v="0"/>
    <m/>
    <m/>
    <m/>
    <n v="2.4744650000000004"/>
    <m/>
    <m/>
    <m/>
    <m/>
    <m/>
    <m/>
    <m/>
    <m/>
    <m/>
    <m/>
    <m/>
    <m/>
    <m/>
    <m/>
    <s v="582192,53"/>
    <s v="6258408,21"/>
    <n v="2.4744650000000004"/>
    <n v="0"/>
    <n v="0"/>
  </r>
  <r>
    <n v="12"/>
    <x v="1229"/>
    <s v=""/>
    <x v="2708"/>
    <n v="2018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8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2133"/>
    <n v="37.371600000000001"/>
    <n v="37.371600000000001"/>
    <n v="0"/>
    <n v="0"/>
    <n v="1"/>
    <n v="0"/>
    <n v="0"/>
    <x v="0"/>
    <x v="0"/>
    <m/>
    <m/>
    <m/>
    <m/>
    <m/>
    <m/>
    <m/>
    <m/>
    <m/>
    <n v="38.310600000000001"/>
    <m/>
    <m/>
    <m/>
    <m/>
    <m/>
    <m/>
    <m/>
    <m/>
    <s v="578544,76"/>
    <s v="6290617,46"/>
    <n v="0"/>
    <n v="38.310600000000001"/>
    <n v="0"/>
  </r>
  <r>
    <n v="12"/>
    <x v="1230"/>
    <s v=""/>
    <x v="2710"/>
    <n v="2018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2134"/>
    <n v="8.0928000000000004"/>
    <n v="8.0928000000000004"/>
    <n v="0"/>
    <n v="0"/>
    <n v="1"/>
    <n v="0"/>
    <n v="0"/>
    <x v="0"/>
    <x v="0"/>
    <m/>
    <m/>
    <m/>
    <m/>
    <m/>
    <m/>
    <m/>
    <m/>
    <m/>
    <m/>
    <m/>
    <m/>
    <m/>
    <m/>
    <m/>
    <n v="8.0928000000000004"/>
    <m/>
    <m/>
    <s v="578544,76"/>
    <s v="6290617,46"/>
    <n v="0"/>
    <n v="8.0928000000000004"/>
    <n v="0"/>
  </r>
  <r>
    <n v="13"/>
    <x v="1231"/>
    <s v=""/>
    <x v="2711"/>
    <n v="2018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2135"/>
    <n v="3.0765600000000002"/>
    <n v="3.0765600000000002"/>
    <n v="2.4041988000000001"/>
    <n v="2.4041988000000001"/>
    <n v="0.24564120517680363"/>
    <n v="0.75435879482319634"/>
    <n v="0"/>
    <x v="0"/>
    <x v="0"/>
    <m/>
    <m/>
    <m/>
    <m/>
    <m/>
    <m/>
    <n v="6.2623043999999997"/>
    <m/>
    <m/>
    <m/>
    <m/>
    <m/>
    <m/>
    <m/>
    <m/>
    <m/>
    <m/>
    <m/>
    <s v="519537"/>
    <s v="6163184"/>
    <n v="6.2623043999999997"/>
    <n v="0"/>
    <n v="0"/>
  </r>
  <r>
    <n v="13"/>
    <x v="1232"/>
    <s v=""/>
    <x v="2713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2136"/>
    <n v="66.9024"/>
    <n v="66.9024"/>
    <n v="0"/>
    <n v="0"/>
    <n v="1"/>
    <n v="0"/>
    <n v="0"/>
    <x v="0"/>
    <x v="0"/>
    <m/>
    <m/>
    <m/>
    <m/>
    <m/>
    <m/>
    <n v="60.417878399999999"/>
    <m/>
    <m/>
    <m/>
    <m/>
    <m/>
    <m/>
    <m/>
    <m/>
    <m/>
    <m/>
    <m/>
    <s v="519537"/>
    <s v="6163184"/>
    <n v="60.417878399999999"/>
    <n v="0"/>
    <n v="0"/>
  </r>
  <r>
    <n v="13"/>
    <x v="1232"/>
    <s v=""/>
    <x v="2714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2137"/>
    <n v="1.6588799999999999"/>
    <n v="1.6588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7368596000000001"/>
    <s v="519537"/>
    <s v="6163184"/>
    <n v="0"/>
    <n v="0"/>
    <n v="1.7368596000000001"/>
  </r>
  <r>
    <n v="13"/>
    <x v="1233"/>
    <s v=""/>
    <x v="2715"/>
    <n v="2018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2138"/>
    <n v="17.74728"/>
    <n v="17.722079999999998"/>
    <n v="0"/>
    <n v="0"/>
    <n v="1"/>
    <n v="0"/>
    <n v="0"/>
    <x v="0"/>
    <x v="0"/>
    <m/>
    <m/>
    <m/>
    <m/>
    <m/>
    <m/>
    <m/>
    <m/>
    <m/>
    <m/>
    <m/>
    <m/>
    <m/>
    <m/>
    <m/>
    <n v="17.74728"/>
    <m/>
    <m/>
    <s v="520285,25"/>
    <s v="6163911,36"/>
    <n v="0"/>
    <n v="17.74728"/>
    <n v="0"/>
  </r>
  <r>
    <n v="14"/>
    <x v="1234"/>
    <s v=""/>
    <x v="2716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2139"/>
    <n v="2.2449599999999998"/>
    <n v="2.2427999999999999"/>
    <n v="1.5084"/>
    <n v="1.5084"/>
    <n v="0.27820482049186401"/>
    <n v="0.72179517950813599"/>
    <n v="0"/>
    <x v="0"/>
    <x v="0"/>
    <m/>
    <m/>
    <m/>
    <m/>
    <m/>
    <m/>
    <n v="4.0347251999999996"/>
    <m/>
    <m/>
    <m/>
    <m/>
    <m/>
    <m/>
    <m/>
    <m/>
    <m/>
    <m/>
    <m/>
    <s v="577623,23"/>
    <s v="6345716,77"/>
    <n v="4.0347251999999996"/>
    <n v="0"/>
    <n v="0"/>
  </r>
  <r>
    <n v="14"/>
    <x v="1234"/>
    <s v=""/>
    <x v="2717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2140"/>
    <n v="15.606"/>
    <n v="15.516"/>
    <n v="0"/>
    <n v="0"/>
    <n v="1"/>
    <n v="0"/>
    <n v="0"/>
    <x v="0"/>
    <x v="0"/>
    <m/>
    <m/>
    <m/>
    <m/>
    <m/>
    <m/>
    <n v="15.7950936"/>
    <m/>
    <m/>
    <m/>
    <m/>
    <m/>
    <m/>
    <m/>
    <m/>
    <m/>
    <m/>
    <m/>
    <s v="577623,23"/>
    <s v="6345716,77"/>
    <n v="15.7950936"/>
    <n v="0"/>
    <n v="0"/>
  </r>
  <r>
    <n v="14"/>
    <x v="1234"/>
    <s v=""/>
    <x v="2718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2141"/>
    <n v="4.6943999999999999"/>
    <n v="4.6943999999999999"/>
    <n v="0"/>
    <n v="0"/>
    <n v="1"/>
    <n v="0"/>
    <n v="0"/>
    <x v="0"/>
    <x v="0"/>
    <m/>
    <m/>
    <m/>
    <m/>
    <m/>
    <m/>
    <m/>
    <m/>
    <m/>
    <m/>
    <m/>
    <m/>
    <m/>
    <m/>
    <m/>
    <n v="4.6943999999999999"/>
    <m/>
    <m/>
    <s v="577623,23"/>
    <s v="6345716,77"/>
    <n v="0"/>
    <n v="4.6943999999999999"/>
    <n v="0"/>
  </r>
  <r>
    <n v="15"/>
    <x v="1235"/>
    <s v=""/>
    <x v="2719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2142"/>
    <n v="0.85824"/>
    <n v="0.85824"/>
    <n v="0.72"/>
    <n v="0.70509599999999995"/>
    <n v="0.22317709064697017"/>
    <n v="0.77682290935302989"/>
    <n v="0"/>
    <x v="0"/>
    <x v="0"/>
    <m/>
    <m/>
    <m/>
    <m/>
    <m/>
    <m/>
    <n v="1.9227780000000001"/>
    <m/>
    <m/>
    <m/>
    <m/>
    <m/>
    <m/>
    <m/>
    <m/>
    <m/>
    <m/>
    <m/>
    <s v="570172,34"/>
    <s v="6126158,97"/>
    <n v="1.9227780000000001"/>
    <n v="0"/>
    <n v="0"/>
  </r>
  <r>
    <n v="15"/>
    <x v="1235"/>
    <s v=""/>
    <x v="2720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2143"/>
    <n v="12.6"/>
    <n v="12.6"/>
    <n v="0"/>
    <n v="0"/>
    <n v="1"/>
    <n v="0"/>
    <n v="0"/>
    <x v="0"/>
    <x v="0"/>
    <m/>
    <m/>
    <m/>
    <m/>
    <m/>
    <m/>
    <n v="12.626301600000001"/>
    <m/>
    <m/>
    <m/>
    <m/>
    <m/>
    <m/>
    <m/>
    <m/>
    <m/>
    <m/>
    <m/>
    <s v="570172,34"/>
    <s v="6126158,97"/>
    <n v="12.626301600000001"/>
    <n v="0"/>
    <n v="0"/>
  </r>
  <r>
    <n v="15"/>
    <x v="1235"/>
    <s v=""/>
    <x v="2721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236"/>
    <s v=""/>
    <x v="2722"/>
    <n v="2018"/>
    <n v="25387910"/>
    <x v="665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2144"/>
    <n v="36.693359999999998"/>
    <n v="36.693359999999998"/>
    <n v="0"/>
    <n v="0"/>
    <n v="1"/>
    <n v="0"/>
    <n v="0"/>
    <x v="0"/>
    <x v="0"/>
    <m/>
    <m/>
    <m/>
    <m/>
    <m/>
    <m/>
    <m/>
    <m/>
    <m/>
    <m/>
    <n v="33.543972000000004"/>
    <m/>
    <m/>
    <m/>
    <m/>
    <m/>
    <m/>
    <m/>
    <s v="570015"/>
    <s v="6125959"/>
    <n v="0"/>
    <n v="33.543972000000004"/>
    <n v="0"/>
  </r>
  <r>
    <n v="16"/>
    <x v="1237"/>
    <s v=""/>
    <x v="2723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2145"/>
    <n v="8.4779999999999998"/>
    <n v="8.4779999999999998"/>
    <n v="0"/>
    <n v="0"/>
    <n v="1"/>
    <n v="0"/>
    <n v="0"/>
    <x v="0"/>
    <x v="0"/>
    <m/>
    <m/>
    <m/>
    <m/>
    <m/>
    <m/>
    <n v="8.0729351999999999"/>
    <m/>
    <m/>
    <m/>
    <m/>
    <m/>
    <m/>
    <m/>
    <m/>
    <m/>
    <m/>
    <m/>
    <s v="508414,57"/>
    <s v="6221211,22"/>
    <n v="8.0729351999999999"/>
    <n v="0"/>
    <n v="0"/>
  </r>
  <r>
    <n v="16"/>
    <x v="1237"/>
    <s v=""/>
    <x v="2724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2146"/>
    <n v="13.37904"/>
    <n v="13.37904"/>
    <n v="0"/>
    <n v="0"/>
    <n v="1"/>
    <n v="0"/>
    <n v="0"/>
    <x v="0"/>
    <x v="0"/>
    <m/>
    <m/>
    <m/>
    <m/>
    <m/>
    <m/>
    <n v="12.7384092"/>
    <m/>
    <m/>
    <m/>
    <m/>
    <m/>
    <m/>
    <m/>
    <m/>
    <m/>
    <m/>
    <m/>
    <s v="508414,57"/>
    <s v="6221211,22"/>
    <n v="12.7384092"/>
    <n v="0"/>
    <n v="0"/>
  </r>
  <r>
    <n v="16"/>
    <x v="1237"/>
    <s v=""/>
    <x v="2725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47"/>
    <n v="9.6119999999999997E-2"/>
    <n v="9.6119999999999997E-2"/>
    <n v="0"/>
    <n v="0"/>
    <n v="1"/>
    <n v="0"/>
    <n v="0"/>
    <x v="0"/>
    <x v="0"/>
    <m/>
    <m/>
    <m/>
    <n v="0.1126318"/>
    <m/>
    <m/>
    <m/>
    <m/>
    <m/>
    <m/>
    <m/>
    <m/>
    <m/>
    <m/>
    <m/>
    <m/>
    <m/>
    <m/>
    <s v="508414,57"/>
    <s v="6221211,22"/>
    <n v="0.1126318"/>
    <n v="0"/>
    <n v="0"/>
  </r>
  <r>
    <n v="16"/>
    <x v="1237"/>
    <s v=""/>
    <x v="2726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2148"/>
    <n v="50.323680000000003"/>
    <n v="50.323680000000003"/>
    <n v="0"/>
    <n v="0"/>
    <n v="1"/>
    <n v="0"/>
    <n v="0"/>
    <x v="0"/>
    <x v="0"/>
    <m/>
    <m/>
    <m/>
    <m/>
    <m/>
    <m/>
    <n v="47.814861599999993"/>
    <m/>
    <m/>
    <m/>
    <m/>
    <m/>
    <m/>
    <m/>
    <m/>
    <m/>
    <m/>
    <m/>
    <s v="508414,57"/>
    <s v="6221211,22"/>
    <n v="47.814861599999993"/>
    <n v="0"/>
    <n v="0"/>
  </r>
  <r>
    <n v="16"/>
    <x v="1238"/>
    <s v=""/>
    <x v="2727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2149"/>
    <n v="13.8096"/>
    <n v="13.8096"/>
    <n v="0"/>
    <n v="0"/>
    <n v="1"/>
    <n v="0"/>
    <n v="0"/>
    <x v="0"/>
    <x v="0"/>
    <m/>
    <m/>
    <m/>
    <m/>
    <m/>
    <m/>
    <n v="13.718707200000001"/>
    <m/>
    <m/>
    <m/>
    <m/>
    <m/>
    <m/>
    <m/>
    <m/>
    <m/>
    <m/>
    <m/>
    <s v="512766,92"/>
    <s v="6216745,51"/>
    <n v="13.718707200000001"/>
    <n v="0"/>
    <n v="0"/>
  </r>
  <r>
    <n v="16"/>
    <x v="1238"/>
    <s v=""/>
    <x v="2728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2150"/>
    <n v="3.4704000000000002"/>
    <n v="3.4704000000000002"/>
    <n v="2.8569708"/>
    <n v="2.8569708"/>
    <n v="0.25160450069295642"/>
    <n v="0.74839549930704363"/>
    <n v="0"/>
    <x v="0"/>
    <x v="0"/>
    <m/>
    <m/>
    <m/>
    <m/>
    <m/>
    <m/>
    <n v="6.8965379999999996"/>
    <m/>
    <m/>
    <m/>
    <m/>
    <m/>
    <m/>
    <m/>
    <m/>
    <m/>
    <m/>
    <m/>
    <s v="512766,92"/>
    <s v="6216745,51"/>
    <n v="6.8965379999999996"/>
    <n v="0"/>
    <n v="0"/>
  </r>
  <r>
    <n v="16"/>
    <x v="1238"/>
    <s v=""/>
    <x v="2729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2151"/>
    <n v="3.9348000000000001"/>
    <n v="3.9348000000000001"/>
    <n v="0"/>
    <n v="0"/>
    <n v="1"/>
    <n v="0"/>
    <n v="0"/>
    <x v="0"/>
    <x v="0"/>
    <m/>
    <m/>
    <m/>
    <m/>
    <m/>
    <m/>
    <m/>
    <m/>
    <m/>
    <m/>
    <m/>
    <m/>
    <m/>
    <m/>
    <m/>
    <n v="3.9348000000000001"/>
    <m/>
    <m/>
    <s v="512766,92"/>
    <s v="6216745,51"/>
    <n v="0"/>
    <n v="3.9348000000000001"/>
    <n v="0"/>
  </r>
  <r>
    <n v="16"/>
    <x v="1239"/>
    <s v=""/>
    <x v="2730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2152"/>
    <n v="4.8743999999999996"/>
    <n v="4.8743999999999996"/>
    <n v="3.1818240000000002"/>
    <n v="3.1609080000000001"/>
    <n v="0.27821429980405821"/>
    <n v="0.72178570019594179"/>
    <n v="0"/>
    <x v="0"/>
    <x v="0"/>
    <m/>
    <m/>
    <m/>
    <m/>
    <m/>
    <m/>
    <n v="8.7601535999999989"/>
    <m/>
    <m/>
    <m/>
    <m/>
    <m/>
    <m/>
    <m/>
    <m/>
    <m/>
    <m/>
    <m/>
    <s v="517304,44"/>
    <s v="6222206,79"/>
    <n v="8.7601535999999989"/>
    <n v="0"/>
    <n v="0"/>
  </r>
  <r>
    <n v="16"/>
    <x v="1239"/>
    <s v=""/>
    <x v="2731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2153"/>
    <n v="4.0212000000000003"/>
    <n v="4.0212000000000003"/>
    <n v="2.5963560000000001"/>
    <n v="2.5792920000000001"/>
    <n v="0.28127220652883911"/>
    <n v="0.71872779347116089"/>
    <n v="0"/>
    <x v="0"/>
    <x v="0"/>
    <m/>
    <m/>
    <m/>
    <m/>
    <m/>
    <m/>
    <n v="7.1482355999999996"/>
    <m/>
    <m/>
    <m/>
    <m/>
    <m/>
    <m/>
    <m/>
    <m/>
    <m/>
    <m/>
    <m/>
    <s v="517304,44"/>
    <s v="6222206,79"/>
    <n v="7.1482355999999996"/>
    <n v="0"/>
    <n v="0"/>
  </r>
  <r>
    <n v="16"/>
    <x v="1239"/>
    <s v=""/>
    <x v="2732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2154"/>
    <n v="5.2704000000000004"/>
    <n v="5.2704000000000004"/>
    <n v="3.3960599999999999"/>
    <n v="3.3737400000000002"/>
    <n v="0.28183970482296272"/>
    <n v="0.71816029517703728"/>
    <n v="0"/>
    <x v="0"/>
    <x v="0"/>
    <m/>
    <m/>
    <m/>
    <m/>
    <m/>
    <m/>
    <n v="9.3499955999999997"/>
    <m/>
    <m/>
    <m/>
    <m/>
    <m/>
    <m/>
    <m/>
    <m/>
    <m/>
    <m/>
    <m/>
    <s v="517304,44"/>
    <s v="6222206,79"/>
    <n v="9.3499955999999997"/>
    <n v="0"/>
    <n v="0"/>
  </r>
  <r>
    <n v="16"/>
    <x v="1239"/>
    <s v=""/>
    <x v="2733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2155"/>
    <n v="6.2207999999999997"/>
    <n v="6.2207999999999997"/>
    <n v="3.947292"/>
    <n v="3.9213719999999999"/>
    <n v="0.28620786177220303"/>
    <n v="0.71379213822779697"/>
    <n v="0"/>
    <x v="0"/>
    <x v="0"/>
    <m/>
    <m/>
    <m/>
    <m/>
    <m/>
    <m/>
    <n v="10.867626"/>
    <m/>
    <m/>
    <m/>
    <m/>
    <m/>
    <m/>
    <m/>
    <m/>
    <m/>
    <m/>
    <m/>
    <s v="517304,44"/>
    <s v="6222206,79"/>
    <n v="10.867626"/>
    <n v="0"/>
    <n v="0"/>
  </r>
  <r>
    <n v="16"/>
    <x v="1239"/>
    <s v=""/>
    <x v="2734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2156"/>
    <n v="37.0152"/>
    <n v="37.0152"/>
    <n v="0"/>
    <n v="0"/>
    <n v="1"/>
    <n v="0"/>
    <n v="0"/>
    <x v="0"/>
    <x v="0"/>
    <m/>
    <m/>
    <m/>
    <m/>
    <m/>
    <m/>
    <n v="35.901597600000002"/>
    <m/>
    <m/>
    <m/>
    <m/>
    <m/>
    <m/>
    <m/>
    <m/>
    <m/>
    <m/>
    <m/>
    <s v="517304,44"/>
    <s v="6222206,79"/>
    <n v="35.901597600000002"/>
    <n v="0"/>
    <n v="0"/>
  </r>
  <r>
    <n v="16"/>
    <x v="1239"/>
    <s v=""/>
    <x v="2735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2157"/>
    <n v="26.863199999999999"/>
    <n v="26.863199999999999"/>
    <n v="0"/>
    <n v="0"/>
    <n v="1"/>
    <n v="0"/>
    <n v="0"/>
    <x v="0"/>
    <x v="0"/>
    <m/>
    <m/>
    <m/>
    <m/>
    <m/>
    <m/>
    <n v="26.055018"/>
    <m/>
    <m/>
    <m/>
    <m/>
    <m/>
    <m/>
    <m/>
    <m/>
    <m/>
    <m/>
    <m/>
    <s v="517304,44"/>
    <s v="6222206,79"/>
    <n v="26.055018"/>
    <n v="0"/>
    <n v="0"/>
  </r>
  <r>
    <n v="16"/>
    <x v="1240"/>
    <s v=""/>
    <x v="2736"/>
    <n v="2018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2158"/>
    <n v="17.845199999999998"/>
    <n v="17.845199999999998"/>
    <n v="0"/>
    <n v="0"/>
    <n v="1"/>
    <n v="0"/>
    <n v="0"/>
    <x v="0"/>
    <x v="0"/>
    <m/>
    <m/>
    <m/>
    <m/>
    <m/>
    <m/>
    <n v="17.2686888"/>
    <m/>
    <m/>
    <m/>
    <m/>
    <m/>
    <m/>
    <m/>
    <m/>
    <m/>
    <m/>
    <m/>
    <s v="521825,51"/>
    <s v="6225024,48"/>
    <n v="17.2686888"/>
    <n v="0"/>
    <n v="0"/>
  </r>
  <r>
    <n v="16"/>
    <x v="1240"/>
    <s v=""/>
    <x v="2737"/>
    <n v="2018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2159"/>
    <n v="3.5683199999999999"/>
    <n v="3.5683199999999999"/>
    <n v="2.9580731999999998"/>
    <n v="2.9580731999999998"/>
    <n v="0.24388611561658505"/>
    <n v="0.75611388438341498"/>
    <n v="0"/>
    <x v="0"/>
    <x v="0"/>
    <m/>
    <m/>
    <m/>
    <m/>
    <m/>
    <m/>
    <n v="7.3155456000000001"/>
    <m/>
    <m/>
    <m/>
    <m/>
    <m/>
    <m/>
    <m/>
    <m/>
    <m/>
    <m/>
    <m/>
    <s v="521825,51"/>
    <s v="6225024,48"/>
    <n v="7.3155456000000001"/>
    <n v="0"/>
    <n v="0"/>
  </r>
  <r>
    <n v="16"/>
    <x v="1241"/>
    <s v=""/>
    <x v="2738"/>
    <n v="2018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2160"/>
    <n v="40.0824"/>
    <n v="40.0824"/>
    <n v="0"/>
    <n v="0"/>
    <n v="1"/>
    <n v="0"/>
    <n v="0"/>
    <x v="0"/>
    <x v="0"/>
    <m/>
    <m/>
    <m/>
    <m/>
    <m/>
    <m/>
    <m/>
    <m/>
    <m/>
    <m/>
    <m/>
    <n v="48.833400000000005"/>
    <m/>
    <m/>
    <m/>
    <m/>
    <m/>
    <m/>
    <s v="521861,31"/>
    <s v="6224149,86"/>
    <n v="0"/>
    <n v="48.833400000000005"/>
    <n v="0"/>
  </r>
  <r>
    <n v="18"/>
    <x v="1242"/>
    <s v=""/>
    <x v="2739"/>
    <n v="2018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8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2161"/>
    <n v="2.2021199999999999"/>
    <n v="2.2021199999999999"/>
    <n v="1.4616"/>
    <n v="1.4436"/>
    <n v="0.27192895652630827"/>
    <n v="0.72807104347369167"/>
    <n v="0"/>
    <x v="0"/>
    <x v="0"/>
    <m/>
    <m/>
    <m/>
    <m/>
    <m/>
    <m/>
    <n v="4.0490722799999999"/>
    <m/>
    <m/>
    <m/>
    <m/>
    <m/>
    <m/>
    <m/>
    <m/>
    <m/>
    <m/>
    <m/>
    <s v="666799,55"/>
    <s v="6200912,52"/>
    <n v="4.0490722799999999"/>
    <n v="0"/>
    <n v="0"/>
  </r>
  <r>
    <n v="20"/>
    <x v="1244"/>
    <s v=""/>
    <x v="2742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2162"/>
    <n v="2.2273200000000002"/>
    <n v="2.2273200000000002"/>
    <n v="1.458"/>
    <n v="1.44"/>
    <n v="0.27575664691184737"/>
    <n v="0.72424335308815269"/>
    <n v="0"/>
    <x v="0"/>
    <x v="0"/>
    <m/>
    <m/>
    <m/>
    <n v="0"/>
    <m/>
    <m/>
    <n v="4.0385608560000001"/>
    <m/>
    <m/>
    <m/>
    <m/>
    <m/>
    <m/>
    <n v="0"/>
    <m/>
    <m/>
    <m/>
    <m/>
    <s v="666799,55"/>
    <s v="6200912,52"/>
    <n v="4.0385608560000001"/>
    <n v="0"/>
    <n v="0"/>
  </r>
  <r>
    <n v="20"/>
    <x v="1244"/>
    <s v=""/>
    <x v="2743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2163"/>
    <n v="2.1383999999999999"/>
    <n v="2.1383999999999999"/>
    <n v="1.44"/>
    <n v="1.4292"/>
    <n v="0.26807675037363199"/>
    <n v="0.73192324962636801"/>
    <n v="0"/>
    <x v="0"/>
    <x v="0"/>
    <m/>
    <m/>
    <m/>
    <m/>
    <m/>
    <m/>
    <n v="3.9884100299999998"/>
    <m/>
    <m/>
    <m/>
    <m/>
    <m/>
    <m/>
    <m/>
    <m/>
    <m/>
    <m/>
    <m/>
    <s v="666799,55"/>
    <s v="6200912,52"/>
    <n v="3.9884100299999998"/>
    <n v="0"/>
    <n v="0"/>
  </r>
  <r>
    <n v="20"/>
    <x v="1244"/>
    <s v=""/>
    <x v="2744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2164"/>
    <n v="2.2427999999999999"/>
    <n v="2.2427999999999999"/>
    <n v="1.4688000000000001"/>
    <n v="1.4436"/>
    <n v="0.2755426865179294"/>
    <n v="0.72445731348207065"/>
    <n v="0"/>
    <x v="0"/>
    <x v="0"/>
    <m/>
    <m/>
    <m/>
    <m/>
    <m/>
    <m/>
    <n v="4.0697868420000001"/>
    <m/>
    <m/>
    <m/>
    <m/>
    <m/>
    <m/>
    <m/>
    <m/>
    <m/>
    <m/>
    <m/>
    <s v="666799,55"/>
    <s v="6200912,52"/>
    <n v="4.0697868420000001"/>
    <n v="0"/>
    <n v="0"/>
  </r>
  <r>
    <n v="20"/>
    <x v="1244"/>
    <s v=""/>
    <x v="2745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2165"/>
    <n v="2.1059999999999999"/>
    <n v="2.1059999999999999"/>
    <n v="1.44"/>
    <n v="1.4219999999999999"/>
    <n v="0.2633278199539919"/>
    <n v="0.7366721800460081"/>
    <n v="0"/>
    <x v="0"/>
    <x v="0"/>
    <m/>
    <m/>
    <m/>
    <m/>
    <m/>
    <m/>
    <n v="3.9988179000000001"/>
    <m/>
    <m/>
    <m/>
    <m/>
    <m/>
    <m/>
    <m/>
    <m/>
    <m/>
    <m/>
    <m/>
    <s v="666799,55"/>
    <s v="6200912,52"/>
    <n v="3.9988179000000001"/>
    <n v="0"/>
    <n v="0"/>
  </r>
  <r>
    <n v="20"/>
    <x v="1244"/>
    <s v=""/>
    <x v="2746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2166"/>
    <n v="126.24372"/>
    <n v="126.24372"/>
    <n v="0"/>
    <n v="0"/>
    <n v="1"/>
    <n v="0"/>
    <n v="0"/>
    <x v="0"/>
    <x v="0"/>
    <m/>
    <m/>
    <m/>
    <m/>
    <m/>
    <m/>
    <n v="122.32978560000001"/>
    <m/>
    <m/>
    <m/>
    <m/>
    <m/>
    <m/>
    <m/>
    <m/>
    <m/>
    <m/>
    <m/>
    <s v="666799,55"/>
    <s v="6200912,52"/>
    <n v="122.32978560000001"/>
    <n v="0"/>
    <n v="0"/>
  </r>
  <r>
    <n v="20"/>
    <x v="1244"/>
    <s v=""/>
    <x v="2747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2167"/>
    <n v="3.2399999999999998E-2"/>
    <n v="3.2399999999999998E-2"/>
    <n v="0"/>
    <n v="0"/>
    <n v="1"/>
    <n v="0"/>
    <n v="0"/>
    <x v="0"/>
    <x v="0"/>
    <m/>
    <m/>
    <m/>
    <n v="3.6049349999999994E-2"/>
    <m/>
    <m/>
    <m/>
    <m/>
    <m/>
    <m/>
    <m/>
    <m/>
    <m/>
    <n v="0"/>
    <m/>
    <m/>
    <m/>
    <m/>
    <s v="666799,55"/>
    <s v="6200912,52"/>
    <n v="3.6049349999999994E-2"/>
    <n v="0"/>
    <n v="0"/>
  </r>
  <r>
    <n v="20"/>
    <x v="1244"/>
    <s v=""/>
    <x v="2748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2168"/>
    <n v="0.95040000000000002"/>
    <n v="0.95040000000000002"/>
    <n v="0.62387999999999999"/>
    <n v="0.59760000000000002"/>
    <n v="0.26530124956888546"/>
    <n v="0.73469875043111454"/>
    <n v="0"/>
    <x v="0"/>
    <x v="0"/>
    <m/>
    <m/>
    <m/>
    <m/>
    <m/>
    <m/>
    <n v="1.7911713600000001"/>
    <m/>
    <m/>
    <m/>
    <m/>
    <m/>
    <m/>
    <m/>
    <m/>
    <m/>
    <m/>
    <m/>
    <s v="666239,82"/>
    <s v="6199084,55"/>
    <n v="1.7911713600000001"/>
    <n v="0"/>
    <n v="0"/>
  </r>
  <r>
    <n v="20"/>
    <x v="1245"/>
    <s v=""/>
    <x v="2751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2169"/>
    <n v="0.85931999999999997"/>
    <n v="0.85931999999999997"/>
    <n v="0.53820000000000001"/>
    <n v="0.53712000000000004"/>
    <n v="0.2654687542052942"/>
    <n v="0.73453124579470574"/>
    <n v="0"/>
    <x v="0"/>
    <x v="0"/>
    <m/>
    <m/>
    <m/>
    <m/>
    <m/>
    <m/>
    <n v="1.6184955600000002"/>
    <m/>
    <m/>
    <m/>
    <m/>
    <m/>
    <m/>
    <m/>
    <m/>
    <m/>
    <m/>
    <m/>
    <s v="666239,82"/>
    <s v="6199084,55"/>
    <n v="1.6184955600000002"/>
    <n v="0"/>
    <n v="0"/>
  </r>
  <r>
    <n v="20"/>
    <x v="1245"/>
    <s v=""/>
    <x v="2752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2170"/>
    <n v="7.0405199999999999"/>
    <n v="7.0405199999999999"/>
    <n v="0"/>
    <n v="0"/>
    <n v="1"/>
    <n v="0"/>
    <n v="0"/>
    <x v="0"/>
    <x v="0"/>
    <m/>
    <m/>
    <m/>
    <m/>
    <m/>
    <m/>
    <n v="7.7094863999999994"/>
    <m/>
    <m/>
    <m/>
    <m/>
    <m/>
    <m/>
    <m/>
    <m/>
    <m/>
    <m/>
    <m/>
    <s v="666239,82"/>
    <s v="6199084,55"/>
    <n v="7.7094863999999994"/>
    <n v="0"/>
    <n v="0"/>
  </r>
  <r>
    <n v="20"/>
    <x v="1245"/>
    <s v=""/>
    <x v="2753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2171"/>
    <n v="4.4395199999999999"/>
    <n v="4.4395199999999999"/>
    <n v="0"/>
    <n v="0"/>
    <n v="1"/>
    <n v="0"/>
    <n v="0"/>
    <x v="0"/>
    <x v="0"/>
    <m/>
    <m/>
    <m/>
    <m/>
    <m/>
    <m/>
    <n v="4.7220623999999995"/>
    <m/>
    <m/>
    <m/>
    <m/>
    <m/>
    <m/>
    <m/>
    <m/>
    <m/>
    <m/>
    <m/>
    <s v="666239,82"/>
    <s v="6199084,55"/>
    <n v="4.7220623999999995"/>
    <n v="0"/>
    <n v="0"/>
  </r>
  <r>
    <n v="20"/>
    <x v="1246"/>
    <s v=""/>
    <x v="2754"/>
    <n v="2018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2172"/>
    <n v="13.22892"/>
    <n v="13.22892"/>
    <n v="0"/>
    <n v="0"/>
    <n v="1"/>
    <n v="0"/>
    <n v="0"/>
    <x v="0"/>
    <x v="0"/>
    <m/>
    <m/>
    <m/>
    <m/>
    <m/>
    <m/>
    <m/>
    <m/>
    <m/>
    <m/>
    <m/>
    <m/>
    <n v="15.011674999999999"/>
    <m/>
    <m/>
    <m/>
    <m/>
    <m/>
    <s v="666868"/>
    <s v="6200147"/>
    <n v="0"/>
    <n v="15.011674999999999"/>
    <n v="0"/>
  </r>
  <r>
    <n v="20"/>
    <x v="1247"/>
    <s v=""/>
    <x v="2755"/>
    <n v="2018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2173"/>
    <n v="33.917760000000001"/>
    <n v="33.917760000000001"/>
    <n v="0"/>
    <n v="0"/>
    <n v="1"/>
    <n v="0"/>
    <n v="0"/>
    <x v="0"/>
    <x v="0"/>
    <m/>
    <m/>
    <m/>
    <m/>
    <m/>
    <m/>
    <m/>
    <m/>
    <m/>
    <m/>
    <m/>
    <m/>
    <m/>
    <m/>
    <m/>
    <n v="36.899279999999997"/>
    <m/>
    <m/>
    <s v="665691,27"/>
    <s v="6200034,1"/>
    <n v="0"/>
    <n v="36.899279999999997"/>
    <n v="0"/>
  </r>
  <r>
    <n v="21"/>
    <x v="1248"/>
    <s v=""/>
    <x v="2756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2174"/>
    <n v="58.006799999999998"/>
    <n v="55.354104"/>
    <n v="0"/>
    <n v="0"/>
    <n v="1"/>
    <n v="0"/>
    <n v="0"/>
    <x v="0"/>
    <x v="0"/>
    <m/>
    <m/>
    <m/>
    <n v="0"/>
    <m/>
    <m/>
    <n v="55.244574"/>
    <m/>
    <m/>
    <m/>
    <m/>
    <m/>
    <m/>
    <m/>
    <m/>
    <m/>
    <m/>
    <m/>
    <s v="455256,35"/>
    <s v="6164261,23"/>
    <n v="55.244574"/>
    <n v="0"/>
    <n v="0"/>
  </r>
  <r>
    <n v="21"/>
    <x v="1248"/>
    <s v=""/>
    <x v="2757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2175"/>
    <n v="6.9119999999999999"/>
    <n v="6.5952000000000002"/>
    <n v="0"/>
    <n v="0"/>
    <n v="1"/>
    <n v="0"/>
    <n v="0"/>
    <x v="0"/>
    <x v="0"/>
    <m/>
    <m/>
    <m/>
    <m/>
    <m/>
    <m/>
    <n v="7.8581051999999998"/>
    <m/>
    <m/>
    <m/>
    <m/>
    <m/>
    <m/>
    <m/>
    <m/>
    <m/>
    <m/>
    <m/>
    <s v="455256,35"/>
    <s v="6164261,23"/>
    <n v="7.8581051999999998"/>
    <n v="0"/>
    <n v="0"/>
  </r>
  <r>
    <n v="21"/>
    <x v="1248"/>
    <s v=""/>
    <x v="2758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2176"/>
    <n v="9.9179999999999993"/>
    <n v="9.4643999999999995"/>
    <n v="7.7291999999999996"/>
    <n v="7.6971600000000002"/>
    <n v="0.26067726508200117"/>
    <n v="0.73932273491799883"/>
    <n v="0"/>
    <x v="0"/>
    <x v="0"/>
    <m/>
    <m/>
    <m/>
    <n v="0"/>
    <m/>
    <m/>
    <n v="19.0235232"/>
    <m/>
    <m/>
    <m/>
    <m/>
    <m/>
    <m/>
    <m/>
    <m/>
    <m/>
    <m/>
    <m/>
    <s v="455256,35"/>
    <s v="6164261,23"/>
    <n v="19.0235232"/>
    <n v="0"/>
    <n v="0"/>
  </r>
  <r>
    <n v="21"/>
    <x v="1248"/>
    <s v=""/>
    <x v="2759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2177"/>
    <n v="9.1980000000000004"/>
    <n v="8.7804000000000002"/>
    <n v="7.3872"/>
    <n v="7.3566000000000003"/>
    <n v="0.25294600419563668"/>
    <n v="0.74705399580436338"/>
    <n v="0"/>
    <x v="0"/>
    <x v="0"/>
    <m/>
    <m/>
    <m/>
    <m/>
    <m/>
    <m/>
    <n v="18.181746"/>
    <m/>
    <m/>
    <m/>
    <m/>
    <m/>
    <m/>
    <m/>
    <m/>
    <m/>
    <m/>
    <m/>
    <s v="455256,35"/>
    <s v="6164261,23"/>
    <n v="18.181746"/>
    <n v="0"/>
    <n v="0"/>
  </r>
  <r>
    <n v="21"/>
    <x v="1248"/>
    <s v=""/>
    <x v="2760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2178"/>
    <n v="0"/>
    <n v="0"/>
    <n v="0"/>
    <n v="0"/>
    <n v="1"/>
    <n v="0"/>
    <n v="0"/>
    <x v="0"/>
    <x v="0"/>
    <m/>
    <m/>
    <m/>
    <n v="5.7391999999999995E-5"/>
    <m/>
    <m/>
    <m/>
    <m/>
    <m/>
    <m/>
    <m/>
    <m/>
    <m/>
    <m/>
    <m/>
    <m/>
    <m/>
    <m/>
    <s v="455256,35"/>
    <s v="6164261,23"/>
    <n v="5.7391999999999995E-5"/>
    <n v="0"/>
    <n v="0"/>
  </r>
  <r>
    <n v="21"/>
    <x v="1248"/>
    <s v=""/>
    <x v="2761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2179"/>
    <n v="23.263200000000001"/>
    <n v="22.1004"/>
    <n v="0"/>
    <n v="0"/>
    <n v="1"/>
    <n v="0"/>
    <n v="0"/>
    <x v="0"/>
    <x v="0"/>
    <m/>
    <m/>
    <m/>
    <m/>
    <m/>
    <m/>
    <m/>
    <m/>
    <m/>
    <m/>
    <m/>
    <m/>
    <m/>
    <m/>
    <m/>
    <n v="23.263200000000001"/>
    <m/>
    <m/>
    <s v="455256,35"/>
    <s v="6164261,23"/>
    <n v="0"/>
    <n v="23.263200000000001"/>
    <n v="0"/>
  </r>
  <r>
    <n v="22"/>
    <x v="1249"/>
    <s v=""/>
    <x v="2762"/>
    <n v="2018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8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2180"/>
    <n v="113.52024"/>
    <n v="113.52024"/>
    <n v="0"/>
    <n v="0"/>
    <n v="1"/>
    <n v="0"/>
    <n v="0"/>
    <x v="0"/>
    <x v="0"/>
    <m/>
    <m/>
    <m/>
    <m/>
    <m/>
    <m/>
    <m/>
    <m/>
    <m/>
    <m/>
    <m/>
    <m/>
    <m/>
    <m/>
    <n v="116.52336"/>
    <m/>
    <m/>
    <m/>
    <s v="523238,67"/>
    <s v="6074774,42"/>
    <n v="0"/>
    <n v="116.52336"/>
    <n v="0"/>
  </r>
  <r>
    <n v="22"/>
    <x v="1250"/>
    <s v=""/>
    <x v="2764"/>
    <n v="2018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2181"/>
    <n v="23.369759999999999"/>
    <n v="23.369759999999999"/>
    <n v="0"/>
    <n v="0"/>
    <n v="1"/>
    <n v="0"/>
    <n v="0"/>
    <x v="0"/>
    <x v="0"/>
    <m/>
    <m/>
    <m/>
    <m/>
    <m/>
    <m/>
    <m/>
    <m/>
    <m/>
    <m/>
    <m/>
    <m/>
    <m/>
    <m/>
    <m/>
    <n v="26.177400000000002"/>
    <m/>
    <m/>
    <s v="523048,99"/>
    <s v="6075936,75"/>
    <n v="0"/>
    <n v="26.177400000000002"/>
    <n v="0"/>
  </r>
  <r>
    <n v="23"/>
    <x v="1251"/>
    <s v=""/>
    <x v="2765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2182"/>
    <n v="4.8239999999999998E-2"/>
    <n v="4.8239999999999998E-2"/>
    <n v="0"/>
    <n v="0"/>
    <n v="1"/>
    <n v="0"/>
    <n v="0"/>
    <x v="0"/>
    <x v="0"/>
    <m/>
    <m/>
    <m/>
    <n v="5.5490890000000001E-2"/>
    <m/>
    <m/>
    <m/>
    <m/>
    <m/>
    <m/>
    <m/>
    <m/>
    <m/>
    <m/>
    <m/>
    <m/>
    <m/>
    <m/>
    <s v="486331,26"/>
    <s v="6198481,61"/>
    <n v="5.5490890000000001E-2"/>
    <n v="0"/>
    <n v="0"/>
  </r>
  <r>
    <n v="23"/>
    <x v="1251"/>
    <s v=""/>
    <x v="2766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2183"/>
    <n v="50.338799999999999"/>
    <n v="50.338799999999999"/>
    <n v="0"/>
    <n v="0"/>
    <n v="1"/>
    <n v="0"/>
    <n v="0"/>
    <x v="0"/>
    <x v="0"/>
    <m/>
    <m/>
    <m/>
    <m/>
    <m/>
    <m/>
    <m/>
    <m/>
    <m/>
    <m/>
    <n v="50.472199999999994"/>
    <m/>
    <m/>
    <m/>
    <m/>
    <m/>
    <m/>
    <m/>
    <s v="486331,26"/>
    <s v="6198481,61"/>
    <n v="0"/>
    <n v="50.472199999999994"/>
    <n v="0"/>
  </r>
  <r>
    <n v="23"/>
    <x v="1251"/>
    <s v=""/>
    <x v="2767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2184"/>
    <n v="18.4572"/>
    <n v="18.4572"/>
    <n v="0"/>
    <n v="0"/>
    <n v="1"/>
    <n v="0"/>
    <n v="0"/>
    <x v="0"/>
    <x v="0"/>
    <m/>
    <m/>
    <m/>
    <m/>
    <m/>
    <m/>
    <m/>
    <m/>
    <m/>
    <m/>
    <n v="18.5061"/>
    <m/>
    <m/>
    <m/>
    <m/>
    <m/>
    <m/>
    <m/>
    <s v="486331,26"/>
    <s v="6198481,61"/>
    <n v="0"/>
    <n v="18.5061"/>
    <n v="0"/>
  </r>
  <r>
    <n v="24"/>
    <x v="1252"/>
    <s v=""/>
    <x v="2768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2185"/>
    <n v="36.602891999999997"/>
    <n v="36.316583999999999"/>
    <n v="0"/>
    <n v="0"/>
    <n v="1"/>
    <n v="0"/>
    <n v="0"/>
    <x v="0"/>
    <x v="0"/>
    <m/>
    <m/>
    <m/>
    <m/>
    <m/>
    <m/>
    <n v="35.807310000000001"/>
    <m/>
    <m/>
    <m/>
    <m/>
    <m/>
    <m/>
    <m/>
    <m/>
    <m/>
    <m/>
    <m/>
    <s v="475137,13"/>
    <s v="6174688,06"/>
    <n v="35.807310000000001"/>
    <n v="0"/>
    <n v="0"/>
  </r>
  <r>
    <n v="24"/>
    <x v="1252"/>
    <s v=""/>
    <x v="2769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2186"/>
    <n v="0.92556000000000005"/>
    <n v="0.91832400000000003"/>
    <n v="0.63144"/>
    <n v="0.62751599999999996"/>
    <n v="0.26472677848824638"/>
    <n v="0.73527322151175367"/>
    <n v="0"/>
    <x v="0"/>
    <x v="0"/>
    <m/>
    <m/>
    <m/>
    <m/>
    <m/>
    <m/>
    <n v="1.7481420000000001"/>
    <m/>
    <m/>
    <m/>
    <m/>
    <m/>
    <m/>
    <m/>
    <m/>
    <m/>
    <m/>
    <m/>
    <s v="475137,13"/>
    <s v="6174688,06"/>
    <n v="1.7481420000000001"/>
    <n v="0"/>
    <n v="0"/>
  </r>
  <r>
    <n v="24"/>
    <x v="1252"/>
    <s v=""/>
    <x v="2771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2187"/>
    <n v="0.94823999999999997"/>
    <n v="0.94082399999999999"/>
    <n v="0.617004"/>
    <n v="0.61307999999999996"/>
    <n v="0.27760914655739366"/>
    <n v="0.72239085344260634"/>
    <n v="0"/>
    <x v="0"/>
    <x v="0"/>
    <m/>
    <m/>
    <m/>
    <m/>
    <m/>
    <m/>
    <n v="1.7078688"/>
    <m/>
    <m/>
    <m/>
    <m/>
    <m/>
    <m/>
    <m/>
    <m/>
    <m/>
    <m/>
    <m/>
    <s v="475137,13"/>
    <s v="6174688,06"/>
    <n v="1.7078688"/>
    <n v="0"/>
    <n v="0"/>
  </r>
  <r>
    <n v="24"/>
    <x v="1252"/>
    <s v=""/>
    <x v="2772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2188"/>
    <n v="9.1615680000000008"/>
    <n v="8.9276400000000002"/>
    <n v="0"/>
    <n v="0"/>
    <n v="1"/>
    <n v="0"/>
    <n v="0"/>
    <x v="0"/>
    <x v="0"/>
    <m/>
    <m/>
    <m/>
    <m/>
    <m/>
    <m/>
    <m/>
    <m/>
    <m/>
    <m/>
    <m/>
    <m/>
    <m/>
    <m/>
    <m/>
    <n v="9.161567999999999"/>
    <m/>
    <m/>
    <s v="475137,13"/>
    <s v="6174688,06"/>
    <n v="0"/>
    <n v="9.161567999999999"/>
    <n v="0"/>
  </r>
  <r>
    <n v="25"/>
    <x v="1253"/>
    <s v=""/>
    <x v="2773"/>
    <n v="2018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2189"/>
    <n v="12.909599999999999"/>
    <n v="12.909599999999999"/>
    <n v="0"/>
    <n v="0"/>
    <n v="1"/>
    <n v="0"/>
    <n v="0"/>
    <x v="0"/>
    <x v="0"/>
    <m/>
    <m/>
    <m/>
    <m/>
    <m/>
    <m/>
    <n v="12.657981599999999"/>
    <m/>
    <m/>
    <m/>
    <m/>
    <m/>
    <m/>
    <m/>
    <m/>
    <m/>
    <m/>
    <m/>
    <s v="528056,1"/>
    <s v="6332280,23"/>
    <n v="12.657981599999999"/>
    <n v="0"/>
    <n v="0"/>
  </r>
  <r>
    <n v="25"/>
    <x v="1253"/>
    <s v=""/>
    <x v="2774"/>
    <n v="2018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2190"/>
    <n v="3.7511999999999999"/>
    <n v="3.7511999999999999"/>
    <n v="2.6280000000000001"/>
    <n v="2.6280000000000001"/>
    <n v="0.27316717149288217"/>
    <n v="0.72683282850711783"/>
    <n v="0"/>
    <x v="0"/>
    <x v="0"/>
    <m/>
    <m/>
    <m/>
    <m/>
    <m/>
    <m/>
    <n v="6.8661252000000008"/>
    <m/>
    <m/>
    <m/>
    <m/>
    <m/>
    <m/>
    <m/>
    <m/>
    <m/>
    <m/>
    <m/>
    <s v="528056,1"/>
    <s v="6332280,23"/>
    <n v="6.8661252000000008"/>
    <n v="0"/>
    <n v="0"/>
  </r>
  <r>
    <n v="28"/>
    <x v="1254"/>
    <s v=""/>
    <x v="2775"/>
    <n v="2018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8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2191"/>
    <n v="18.292000000000002"/>
    <n v="18.292000000000002"/>
    <n v="0"/>
    <n v="0"/>
    <n v="1"/>
    <n v="0"/>
    <n v="0"/>
    <x v="0"/>
    <x v="0"/>
    <m/>
    <m/>
    <m/>
    <n v="0"/>
    <m/>
    <m/>
    <n v="20.909988000000002"/>
    <m/>
    <m/>
    <m/>
    <m/>
    <m/>
    <m/>
    <m/>
    <m/>
    <m/>
    <m/>
    <m/>
    <s v="534074,2"/>
    <s v="6173967,01"/>
    <n v="20.909988000000002"/>
    <n v="0"/>
    <n v="0"/>
  </r>
  <r>
    <n v="29"/>
    <x v="1255"/>
    <s v=""/>
    <x v="2778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2192"/>
    <n v="6.9779999999999998"/>
    <n v="6.9779999999999998"/>
    <n v="0"/>
    <n v="0"/>
    <n v="1"/>
    <n v="0"/>
    <n v="0"/>
    <x v="0"/>
    <x v="0"/>
    <m/>
    <m/>
    <m/>
    <m/>
    <m/>
    <m/>
    <n v="8.8744788000000003"/>
    <m/>
    <m/>
    <m/>
    <m/>
    <m/>
    <m/>
    <m/>
    <m/>
    <m/>
    <m/>
    <m/>
    <s v="532050,52"/>
    <s v="6174464,24"/>
    <n v="8.8744788000000003"/>
    <n v="0"/>
    <n v="0"/>
  </r>
  <r>
    <n v="29"/>
    <x v="1256"/>
    <s v=""/>
    <x v="2783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8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2193"/>
    <n v="0.92600000000000005"/>
    <n v="0.92600000000000005"/>
    <n v="0"/>
    <n v="0"/>
    <n v="1"/>
    <n v="0"/>
    <n v="0"/>
    <x v="0"/>
    <x v="0"/>
    <m/>
    <m/>
    <m/>
    <n v="0.98577934"/>
    <m/>
    <m/>
    <m/>
    <m/>
    <m/>
    <m/>
    <m/>
    <m/>
    <m/>
    <m/>
    <m/>
    <m/>
    <m/>
    <m/>
    <s v="533851,73"/>
    <s v="6173051,83"/>
    <n v="0.98577934"/>
    <n v="0"/>
    <n v="0"/>
  </r>
  <r>
    <n v="29"/>
    <x v="1258"/>
    <s v=""/>
    <x v="2786"/>
    <n v="2018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29"/>
    <x v="1258"/>
    <s v=""/>
    <x v="2787"/>
    <n v="2018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2194"/>
    <n v="16.776"/>
    <n v="16.776"/>
    <n v="0"/>
    <n v="0"/>
    <n v="1"/>
    <n v="0"/>
    <n v="0"/>
    <x v="0"/>
    <x v="0"/>
    <m/>
    <m/>
    <m/>
    <m/>
    <m/>
    <m/>
    <n v="16.814080799999999"/>
    <m/>
    <m/>
    <m/>
    <m/>
    <m/>
    <m/>
    <m/>
    <m/>
    <m/>
    <m/>
    <m/>
    <s v="559808,55"/>
    <s v="6345362,61"/>
    <n v="16.814080799999999"/>
    <n v="0"/>
    <n v="0"/>
  </r>
  <r>
    <n v="31"/>
    <x v="1259"/>
    <s v=""/>
    <x v="2789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2195"/>
    <n v="5.4324000000000003"/>
    <n v="5.4324000000000003"/>
    <n v="3.4056000000000002"/>
    <n v="3.4056000000000002"/>
    <n v="0.27744101206951138"/>
    <n v="0.72255898793048856"/>
    <n v="0"/>
    <x v="0"/>
    <x v="0"/>
    <m/>
    <m/>
    <m/>
    <m/>
    <m/>
    <m/>
    <n v="9.7901892000000004"/>
    <m/>
    <m/>
    <m/>
    <m/>
    <m/>
    <m/>
    <m/>
    <m/>
    <m/>
    <m/>
    <m/>
    <s v="559808,55"/>
    <s v="6345362,61"/>
    <n v="9.7901892000000004"/>
    <n v="0"/>
    <n v="0"/>
  </r>
  <r>
    <n v="31"/>
    <x v="1259"/>
    <s v=""/>
    <x v="2790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1409"/>
    <x v="3"/>
    <s v="fvv"/>
    <d v="2018-01-01T00:00:00"/>
    <m/>
    <n v="2"/>
    <n v="0"/>
    <n v="2"/>
    <x v="2196"/>
    <n v="10.512"/>
    <n v="10.512"/>
    <n v="0"/>
    <n v="0"/>
    <n v="1"/>
    <n v="0"/>
    <n v="0"/>
    <x v="0"/>
    <x v="0"/>
    <m/>
    <m/>
    <m/>
    <m/>
    <m/>
    <m/>
    <m/>
    <m/>
    <m/>
    <m/>
    <m/>
    <m/>
    <m/>
    <m/>
    <m/>
    <n v="10.512"/>
    <m/>
    <m/>
    <s v="559808,55"/>
    <s v="6345362,61"/>
    <n v="0"/>
    <n v="10.512"/>
    <n v="0"/>
  </r>
  <r>
    <n v="32"/>
    <x v="1260"/>
    <s v=""/>
    <x v="2791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45,44"/>
    <s v="6356009,43"/>
    <n v="0"/>
    <n v="0"/>
    <n v="0"/>
  </r>
  <r>
    <n v="32"/>
    <x v="1260"/>
    <s v=""/>
    <x v="2792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2197"/>
    <n v="9.9036000000000008"/>
    <n v="9.9036000000000008"/>
    <n v="0"/>
    <n v="0"/>
    <n v="1"/>
    <n v="0"/>
    <n v="0"/>
    <x v="0"/>
    <x v="0"/>
    <m/>
    <m/>
    <m/>
    <m/>
    <m/>
    <m/>
    <n v="9.4748148000000008"/>
    <m/>
    <m/>
    <m/>
    <m/>
    <m/>
    <m/>
    <m/>
    <m/>
    <m/>
    <m/>
    <m/>
    <s v="574545,44"/>
    <s v="6356009,43"/>
    <n v="9.4748148000000008"/>
    <n v="0"/>
    <n v="0"/>
  </r>
  <r>
    <n v="32"/>
    <x v="1260"/>
    <s v=""/>
    <x v="2793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2198"/>
    <n v="13.8528"/>
    <n v="13.8528"/>
    <n v="10.720800000000001"/>
    <n v="10.720800000000001"/>
    <n v="0.26181212911365842"/>
    <n v="0.73818787088634163"/>
    <n v="0"/>
    <x v="0"/>
    <x v="0"/>
    <m/>
    <m/>
    <m/>
    <m/>
    <m/>
    <m/>
    <n v="26.455611600000001"/>
    <m/>
    <m/>
    <m/>
    <m/>
    <m/>
    <m/>
    <m/>
    <m/>
    <m/>
    <m/>
    <m/>
    <s v="574545,44"/>
    <s v="6356009,43"/>
    <n v="26.455611600000001"/>
    <n v="0"/>
    <n v="0"/>
  </r>
  <r>
    <n v="32"/>
    <x v="1260"/>
    <s v=""/>
    <x v="2794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2199"/>
    <n v="4.0103999999999997"/>
    <n v="4.010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05"/>
    <s v="574545,44"/>
    <s v="6356009,43"/>
    <n v="0"/>
    <n v="0"/>
    <n v="4.05"/>
  </r>
  <r>
    <n v="32"/>
    <x v="1260"/>
    <s v=""/>
    <x v="2795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2199"/>
    <n v="4.0103999999999997"/>
    <n v="4.010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05"/>
    <s v="574545,44"/>
    <s v="6356009,43"/>
    <n v="0"/>
    <n v="0"/>
    <n v="4.05"/>
  </r>
  <r>
    <n v="34"/>
    <x v="1261"/>
    <s v=""/>
    <x v="2796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2200"/>
    <n v="0"/>
    <n v="0"/>
    <n v="2.4119999999999999"/>
    <n v="0.58478399999999997"/>
    <n v="0"/>
    <n v="1"/>
    <n v="0"/>
    <x v="0"/>
    <x v="0"/>
    <m/>
    <m/>
    <m/>
    <n v="5.9982693600000001"/>
    <m/>
    <m/>
    <m/>
    <m/>
    <m/>
    <m/>
    <m/>
    <m/>
    <m/>
    <m/>
    <m/>
    <m/>
    <m/>
    <m/>
    <s v="863379"/>
    <s v="6119929,04"/>
    <n v="5.9982693600000001"/>
    <n v="0"/>
    <n v="0"/>
  </r>
  <r>
    <n v="34"/>
    <x v="1261"/>
    <s v=""/>
    <x v="2797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2201"/>
    <n v="0"/>
    <n v="0"/>
    <n v="14.144399999999999"/>
    <n v="10.89648"/>
    <n v="0"/>
    <n v="1"/>
    <n v="0"/>
    <x v="0"/>
    <x v="0"/>
    <m/>
    <n v="47.44195148"/>
    <m/>
    <m/>
    <m/>
    <n v="0"/>
    <m/>
    <m/>
    <m/>
    <m/>
    <m/>
    <m/>
    <m/>
    <m/>
    <m/>
    <m/>
    <m/>
    <m/>
    <s v="863379"/>
    <s v="6119929,04"/>
    <n v="47.44195148"/>
    <n v="0"/>
    <n v="0"/>
  </r>
  <r>
    <n v="34"/>
    <x v="1261"/>
    <s v=""/>
    <x v="2798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2202"/>
    <n v="412.339"/>
    <n v="406.45080000000002"/>
    <n v="134.33436"/>
    <n v="114.94908"/>
    <n v="0.32134494811615039"/>
    <n v="0.67865505188384967"/>
    <n v="0"/>
    <x v="14"/>
    <x v="0"/>
    <m/>
    <n v="26.698258999999997"/>
    <m/>
    <m/>
    <m/>
    <n v="0"/>
    <m/>
    <m/>
    <m/>
    <m/>
    <n v="473.647288"/>
    <m/>
    <m/>
    <m/>
    <m/>
    <m/>
    <m/>
    <m/>
    <s v="863379"/>
    <s v="6119929,04"/>
    <n v="167.9358494"/>
    <n v="473.647288"/>
    <n v="0"/>
  </r>
  <r>
    <n v="34"/>
    <x v="1261"/>
    <s v=""/>
    <x v="2799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2203"/>
    <n v="0"/>
    <n v="0"/>
    <n v="3.1381163999999999"/>
    <n v="2.2624344000000001"/>
    <n v="0"/>
    <n v="1"/>
    <n v="0"/>
    <x v="0"/>
    <x v="0"/>
    <m/>
    <m/>
    <m/>
    <n v="8.0770054400000006"/>
    <m/>
    <m/>
    <m/>
    <m/>
    <m/>
    <m/>
    <m/>
    <m/>
    <m/>
    <m/>
    <m/>
    <m/>
    <m/>
    <m/>
    <s v="863379"/>
    <s v="6119929,04"/>
    <n v="8.0770054400000006"/>
    <n v="0"/>
    <n v="0"/>
  </r>
  <r>
    <n v="34"/>
    <x v="1261"/>
    <s v=""/>
    <x v="2800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2204"/>
    <n v="0"/>
    <n v="0"/>
    <n v="0"/>
    <n v="0"/>
    <n v="1"/>
    <n v="0"/>
    <n v="0"/>
    <x v="0"/>
    <x v="0"/>
    <m/>
    <n v="21.516314910000002"/>
    <m/>
    <m/>
    <m/>
    <m/>
    <m/>
    <m/>
    <m/>
    <m/>
    <m/>
    <m/>
    <m/>
    <m/>
    <m/>
    <m/>
    <m/>
    <m/>
    <s v="863379"/>
    <s v="6119929,04"/>
    <n v="21.516314910000002"/>
    <n v="0"/>
    <n v="0"/>
  </r>
  <r>
    <n v="35"/>
    <x v="1262"/>
    <s v=""/>
    <x v="2801"/>
    <n v="2018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2205"/>
    <n v="6.2531999999999996"/>
    <n v="6.1307999999999998"/>
    <n v="0"/>
    <n v="0"/>
    <n v="1"/>
    <n v="0"/>
    <n v="0"/>
    <x v="0"/>
    <x v="0"/>
    <m/>
    <m/>
    <m/>
    <m/>
    <m/>
    <m/>
    <n v="6.2113392000000003"/>
    <m/>
    <m/>
    <m/>
    <m/>
    <m/>
    <m/>
    <m/>
    <m/>
    <m/>
    <m/>
    <m/>
    <s v="536677,27"/>
    <s v="6240592,1"/>
    <n v="6.2113392000000003"/>
    <n v="0"/>
    <n v="0"/>
  </r>
  <r>
    <n v="35"/>
    <x v="1262"/>
    <s v=""/>
    <x v="2802"/>
    <n v="2018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2206"/>
    <n v="47.581200000000003"/>
    <n v="47.127600000000001"/>
    <n v="36.964799999999997"/>
    <n v="36.133200000000002"/>
    <n v="0.26866207425334326"/>
    <n v="0.73133792574665679"/>
    <n v="0"/>
    <x v="0"/>
    <x v="0"/>
    <m/>
    <m/>
    <m/>
    <m/>
    <m/>
    <m/>
    <n v="88.552134000000009"/>
    <m/>
    <m/>
    <m/>
    <m/>
    <m/>
    <m/>
    <m/>
    <m/>
    <m/>
    <m/>
    <m/>
    <s v="536677,27"/>
    <s v="6240592,1"/>
    <n v="88.552134000000009"/>
    <n v="0"/>
    <n v="0"/>
  </r>
  <r>
    <n v="36"/>
    <x v="1263"/>
    <s v=""/>
    <x v="2803"/>
    <n v="2018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2207"/>
    <n v="0.97919999999999996"/>
    <n v="0.97919999999999996"/>
    <n v="0"/>
    <n v="0"/>
    <n v="1"/>
    <n v="0"/>
    <n v="0"/>
    <x v="0"/>
    <x v="0"/>
    <m/>
    <m/>
    <m/>
    <m/>
    <m/>
    <m/>
    <m/>
    <m/>
    <m/>
    <m/>
    <m/>
    <m/>
    <n v="0.94499999999999995"/>
    <m/>
    <m/>
    <m/>
    <m/>
    <m/>
    <s v="484435,62"/>
    <s v="6173452,54"/>
    <n v="0"/>
    <n v="0.94499999999999995"/>
    <n v="0"/>
  </r>
  <r>
    <n v="36"/>
    <x v="1264"/>
    <s v=""/>
    <x v="2804"/>
    <n v="2018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2208"/>
    <n v="52.390439999999998"/>
    <n v="50.750279999999997"/>
    <n v="0"/>
    <n v="0"/>
    <n v="1"/>
    <n v="0"/>
    <n v="0"/>
    <x v="0"/>
    <x v="0"/>
    <m/>
    <m/>
    <m/>
    <m/>
    <m/>
    <m/>
    <m/>
    <m/>
    <m/>
    <m/>
    <n v="50.662999999999997"/>
    <m/>
    <m/>
    <m/>
    <m/>
    <m/>
    <m/>
    <m/>
    <s v="484799"/>
    <s v="6174049"/>
    <n v="0"/>
    <n v="50.662999999999997"/>
    <n v="0"/>
  </r>
  <r>
    <n v="36"/>
    <x v="1264"/>
    <s v=""/>
    <x v="2805"/>
    <n v="2018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2209"/>
    <n v="1.5480000000000001E-2"/>
    <n v="1.5480000000000001E-2"/>
    <n v="0"/>
    <n v="0"/>
    <n v="1"/>
    <n v="0"/>
    <n v="0"/>
    <x v="0"/>
    <x v="0"/>
    <m/>
    <m/>
    <m/>
    <n v="5.1240000000000001E-2"/>
    <m/>
    <m/>
    <m/>
    <m/>
    <m/>
    <m/>
    <m/>
    <m/>
    <m/>
    <m/>
    <m/>
    <m/>
    <m/>
    <m/>
    <s v="484799"/>
    <s v="6174049"/>
    <n v="5.1240000000000001E-2"/>
    <n v="0"/>
    <n v="0"/>
  </r>
  <r>
    <n v="38"/>
    <x v="1265"/>
    <s v=""/>
    <x v="2806"/>
    <n v="2018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2210"/>
    <n v="11.271599999999999"/>
    <n v="11.271599999999999"/>
    <n v="7.5528000000000004"/>
    <n v="7.5528000000000004"/>
    <n v="0.27682976428356704"/>
    <n v="0.72317023571643291"/>
    <n v="0"/>
    <x v="0"/>
    <x v="0"/>
    <m/>
    <m/>
    <m/>
    <m/>
    <m/>
    <m/>
    <n v="20.358360000000001"/>
    <m/>
    <m/>
    <m/>
    <m/>
    <m/>
    <m/>
    <m/>
    <m/>
    <m/>
    <m/>
    <m/>
    <s v="551758,37"/>
    <s v="6290879,11"/>
    <n v="20.358360000000001"/>
    <n v="0"/>
    <n v="0"/>
  </r>
  <r>
    <n v="38"/>
    <x v="1265"/>
    <s v=""/>
    <x v="2807"/>
    <n v="2018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2211"/>
    <n v="18.4284"/>
    <n v="18.4284"/>
    <n v="0"/>
    <n v="0"/>
    <n v="1"/>
    <n v="0"/>
    <n v="0"/>
    <x v="0"/>
    <x v="0"/>
    <m/>
    <m/>
    <m/>
    <m/>
    <m/>
    <m/>
    <n v="18.394041600000001"/>
    <m/>
    <m/>
    <m/>
    <m/>
    <m/>
    <m/>
    <m/>
    <m/>
    <m/>
    <m/>
    <m/>
    <s v="551758,37"/>
    <s v="6290879,11"/>
    <n v="18.394041600000001"/>
    <n v="0"/>
    <n v="0"/>
  </r>
  <r>
    <n v="39"/>
    <x v="1266"/>
    <s v=""/>
    <x v="2808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2212"/>
    <n v="28.134"/>
    <n v="28.134"/>
    <n v="0"/>
    <n v="0"/>
    <n v="1"/>
    <n v="0"/>
    <n v="0"/>
    <x v="0"/>
    <x v="0"/>
    <m/>
    <m/>
    <m/>
    <m/>
    <m/>
    <m/>
    <n v="27.816346799999998"/>
    <m/>
    <m/>
    <m/>
    <m/>
    <m/>
    <m/>
    <m/>
    <m/>
    <m/>
    <m/>
    <m/>
    <s v="584869,94"/>
    <s v="6334814,15"/>
    <n v="27.816346799999998"/>
    <n v="0"/>
    <n v="0"/>
  </r>
  <r>
    <n v="39"/>
    <x v="1266"/>
    <s v=""/>
    <x v="2809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2213"/>
    <n v="8.7696000000000005"/>
    <n v="8.7696000000000005"/>
    <n v="7.3944000000000001"/>
    <n v="7.3944000000000001"/>
    <n v="0.23502338559870087"/>
    <n v="0.76497661440129916"/>
    <n v="0"/>
    <x v="0"/>
    <x v="0"/>
    <m/>
    <m/>
    <m/>
    <m/>
    <m/>
    <m/>
    <n v="18.6568668"/>
    <m/>
    <m/>
    <m/>
    <m/>
    <m/>
    <m/>
    <m/>
    <m/>
    <m/>
    <m/>
    <m/>
    <s v="584869,94"/>
    <s v="6334814,15"/>
    <n v="18.6568668"/>
    <n v="0"/>
    <n v="0"/>
  </r>
  <r>
    <n v="39"/>
    <x v="1266"/>
    <s v=""/>
    <x v="2810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2214"/>
    <n v="3.1859999999999999"/>
    <n v="3.1859999999999999"/>
    <n v="2.2464"/>
    <n v="2.2464"/>
    <n v="0.25135447399603061"/>
    <n v="0.74864552600396939"/>
    <n v="0"/>
    <x v="0"/>
    <x v="0"/>
    <m/>
    <m/>
    <m/>
    <m/>
    <m/>
    <m/>
    <n v="6.3376631999999997"/>
    <m/>
    <m/>
    <m/>
    <m/>
    <m/>
    <m/>
    <m/>
    <m/>
    <m/>
    <m/>
    <m/>
    <s v="584869,94"/>
    <s v="6334814,15"/>
    <n v="6.3376631999999997"/>
    <n v="0"/>
    <n v="0"/>
  </r>
  <r>
    <n v="39"/>
    <x v="1266"/>
    <s v=""/>
    <x v="2811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2215"/>
    <n v="9.9936000000000007"/>
    <n v="9.9936000000000007"/>
    <n v="0"/>
    <n v="0"/>
    <n v="1"/>
    <n v="0"/>
    <n v="0"/>
    <x v="0"/>
    <x v="0"/>
    <m/>
    <m/>
    <m/>
    <m/>
    <m/>
    <m/>
    <m/>
    <m/>
    <m/>
    <m/>
    <m/>
    <m/>
    <m/>
    <m/>
    <m/>
    <n v="9.9936000000000007"/>
    <m/>
    <m/>
    <s v="584869,94"/>
    <s v="6334814,15"/>
    <n v="0"/>
    <n v="9.9936000000000007"/>
    <n v="0"/>
  </r>
  <r>
    <n v="40"/>
    <x v="1267"/>
    <s v=""/>
    <x v="2812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2216"/>
    <n v="21.020399999999999"/>
    <n v="21.020399999999999"/>
    <n v="0"/>
    <n v="0"/>
    <n v="1"/>
    <n v="0"/>
    <n v="0"/>
    <x v="0"/>
    <x v="0"/>
    <m/>
    <m/>
    <m/>
    <m/>
    <m/>
    <m/>
    <n v="20.439497628000002"/>
    <m/>
    <m/>
    <m/>
    <m/>
    <m/>
    <m/>
    <m/>
    <m/>
    <m/>
    <m/>
    <m/>
    <s v="556227"/>
    <s v="6089331,49"/>
    <n v="20.439497628000002"/>
    <n v="0"/>
    <n v="0"/>
  </r>
  <r>
    <n v="40"/>
    <x v="1267"/>
    <s v=""/>
    <x v="2813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2217"/>
    <n v="51.051600000000001"/>
    <n v="51.051600000000001"/>
    <n v="0"/>
    <n v="0"/>
    <n v="1"/>
    <n v="0"/>
    <n v="0"/>
    <x v="0"/>
    <x v="0"/>
    <m/>
    <m/>
    <m/>
    <m/>
    <m/>
    <m/>
    <n v="49.640777999999997"/>
    <m/>
    <m/>
    <m/>
    <m/>
    <m/>
    <m/>
    <m/>
    <m/>
    <m/>
    <m/>
    <m/>
    <s v="556227"/>
    <s v="6089331,49"/>
    <n v="49.640777999999997"/>
    <n v="0"/>
    <n v="0"/>
  </r>
  <r>
    <n v="40"/>
    <x v="1267"/>
    <s v=""/>
    <x v="2814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2218"/>
    <n v="0.182"/>
    <n v="0.182"/>
    <n v="0"/>
    <n v="0"/>
    <n v="1"/>
    <n v="0"/>
    <n v="0"/>
    <x v="0"/>
    <x v="0"/>
    <m/>
    <m/>
    <m/>
    <n v="0.18215819999999999"/>
    <m/>
    <m/>
    <m/>
    <m/>
    <m/>
    <m/>
    <m/>
    <m/>
    <m/>
    <m/>
    <m/>
    <m/>
    <m/>
    <m/>
    <s v="556227"/>
    <s v="6089331,49"/>
    <n v="0.18215819999999999"/>
    <n v="0"/>
    <n v="0"/>
  </r>
  <r>
    <n v="40"/>
    <x v="1268"/>
    <s v=""/>
    <x v="2816"/>
    <n v="2018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2219"/>
    <n v="0.6804"/>
    <n v="0.6804"/>
    <n v="0.55079999999999996"/>
    <n v="0.55079999999999996"/>
    <n v="0.23301803978813851"/>
    <n v="0.76698196021186149"/>
    <n v="0"/>
    <x v="0"/>
    <x v="0"/>
    <m/>
    <m/>
    <m/>
    <m/>
    <m/>
    <m/>
    <n v="1.4599728000000001"/>
    <m/>
    <m/>
    <m/>
    <m/>
    <m/>
    <m/>
    <m/>
    <m/>
    <m/>
    <m/>
    <m/>
    <s v="556899,12"/>
    <s v="6089626,01"/>
    <n v="1.4599728000000001"/>
    <n v="0"/>
    <n v="0"/>
  </r>
  <r>
    <n v="40"/>
    <x v="1268"/>
    <s v=""/>
    <x v="2817"/>
    <n v="2018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2220"/>
    <n v="29.743200000000002"/>
    <n v="28.6416"/>
    <n v="0"/>
    <n v="0"/>
    <n v="1"/>
    <n v="0"/>
    <n v="0"/>
    <x v="0"/>
    <x v="0"/>
    <m/>
    <m/>
    <m/>
    <m/>
    <m/>
    <m/>
    <m/>
    <m/>
    <m/>
    <m/>
    <m/>
    <m/>
    <m/>
    <m/>
    <m/>
    <m/>
    <m/>
    <n v="29.743200000000002"/>
    <s v="556899,12"/>
    <s v="6089626,01"/>
    <n v="0"/>
    <n v="0"/>
    <n v="29.743200000000002"/>
  </r>
  <r>
    <n v="41"/>
    <x v="1269"/>
    <s v=""/>
    <x v="2818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2221"/>
    <n v="40.063899999999997"/>
    <n v="40.063899999999997"/>
    <n v="0"/>
    <n v="0"/>
    <n v="1"/>
    <n v="0"/>
    <n v="0"/>
    <x v="0"/>
    <x v="0"/>
    <m/>
    <m/>
    <m/>
    <m/>
    <m/>
    <m/>
    <m/>
    <m/>
    <m/>
    <n v="43.079500000000003"/>
    <m/>
    <m/>
    <m/>
    <m/>
    <m/>
    <m/>
    <m/>
    <m/>
    <s v="584969,2"/>
    <s v="6254127,23"/>
    <n v="0"/>
    <n v="43.079500000000003"/>
    <n v="0"/>
  </r>
  <r>
    <n v="41"/>
    <x v="1269"/>
    <s v=""/>
    <x v="2819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222"/>
    <n v="2.4542999999999999"/>
    <n v="2.4542999999999999"/>
    <n v="0"/>
    <n v="0"/>
    <n v="1"/>
    <n v="0"/>
    <n v="0"/>
    <x v="0"/>
    <x v="0"/>
    <m/>
    <m/>
    <m/>
    <m/>
    <m/>
    <m/>
    <m/>
    <m/>
    <m/>
    <m/>
    <m/>
    <m/>
    <n v="2.8875000000000002"/>
    <m/>
    <m/>
    <m/>
    <m/>
    <m/>
    <s v="584969,2"/>
    <s v="6254127,23"/>
    <n v="0"/>
    <n v="2.8875000000000002"/>
    <n v="0"/>
  </r>
  <r>
    <n v="41"/>
    <x v="1269"/>
    <s v=""/>
    <x v="2820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2223"/>
    <n v="103.17475"/>
    <n v="103.17475"/>
    <n v="0"/>
    <n v="0"/>
    <n v="1"/>
    <n v="0"/>
    <n v="0"/>
    <x v="0"/>
    <x v="0"/>
    <m/>
    <m/>
    <m/>
    <m/>
    <m/>
    <m/>
    <m/>
    <m/>
    <m/>
    <n v="108.605"/>
    <m/>
    <m/>
    <m/>
    <m/>
    <m/>
    <m/>
    <m/>
    <m/>
    <s v="584969,2"/>
    <s v="6254127,23"/>
    <n v="0"/>
    <n v="108.605"/>
    <n v="0"/>
  </r>
  <r>
    <n v="42"/>
    <x v="1270"/>
    <s v=""/>
    <x v="2823"/>
    <n v="2018"/>
    <n v="27173012"/>
    <x v="685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2224"/>
    <n v="42.098399999999998"/>
    <n v="42.098399999999998"/>
    <n v="0"/>
    <n v="0"/>
    <n v="1"/>
    <n v="0"/>
    <n v="0"/>
    <x v="0"/>
    <x v="0"/>
    <m/>
    <m/>
    <m/>
    <m/>
    <m/>
    <m/>
    <m/>
    <m/>
    <m/>
    <m/>
    <m/>
    <m/>
    <n v="50.753324999999997"/>
    <m/>
    <m/>
    <m/>
    <m/>
    <m/>
    <s v="492683,81"/>
    <s v="6274495,25"/>
    <n v="0"/>
    <n v="50.753324999999997"/>
    <n v="0"/>
  </r>
  <r>
    <n v="42"/>
    <x v="1270"/>
    <s v=""/>
    <x v="2824"/>
    <n v="2018"/>
    <n v="27173012"/>
    <x v="685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2225"/>
    <n v="4.3200000000000002E-2"/>
    <n v="4.3200000000000002E-2"/>
    <n v="0"/>
    <n v="0"/>
    <n v="1"/>
    <n v="0"/>
    <n v="0"/>
    <x v="0"/>
    <x v="0"/>
    <m/>
    <m/>
    <m/>
    <n v="4.5359999999999998E-2"/>
    <m/>
    <m/>
    <m/>
    <m/>
    <m/>
    <m/>
    <m/>
    <m/>
    <m/>
    <m/>
    <m/>
    <m/>
    <m/>
    <m/>
    <s v="492683,81"/>
    <s v="6274495,25"/>
    <n v="4.5359999999999998E-2"/>
    <n v="0"/>
    <n v="0"/>
  </r>
  <r>
    <n v="42"/>
    <x v="410"/>
    <s v=""/>
    <x v="1029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2226"/>
    <n v="37.030679999999997"/>
    <n v="37.030679999999997"/>
    <n v="0"/>
    <n v="0"/>
    <n v="1"/>
    <n v="0"/>
    <n v="0"/>
    <x v="0"/>
    <x v="0"/>
    <m/>
    <m/>
    <m/>
    <m/>
    <m/>
    <m/>
    <m/>
    <m/>
    <m/>
    <m/>
    <m/>
    <m/>
    <n v="43.850974999999998"/>
    <m/>
    <m/>
    <m/>
    <m/>
    <m/>
    <s v="488355,36"/>
    <s v="6277917,71"/>
    <n v="0"/>
    <n v="43.850974999999998"/>
    <n v="0"/>
  </r>
  <r>
    <n v="42"/>
    <x v="410"/>
    <s v=""/>
    <x v="1030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2"/>
    <x v="410"/>
    <s v=""/>
    <x v="1031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2227"/>
    <n v="5.7599999999999998E-2"/>
    <n v="5.7599999999999998E-2"/>
    <n v="0"/>
    <n v="0"/>
    <n v="1"/>
    <n v="0"/>
    <n v="0"/>
    <x v="0"/>
    <x v="0"/>
    <m/>
    <m/>
    <m/>
    <n v="6.336E-2"/>
    <m/>
    <m/>
    <m/>
    <m/>
    <m/>
    <m/>
    <m/>
    <m/>
    <m/>
    <m/>
    <m/>
    <m/>
    <m/>
    <m/>
    <s v="488355,36"/>
    <s v="6277917,71"/>
    <n v="6.336E-2"/>
    <n v="0"/>
    <n v="0"/>
  </r>
  <r>
    <n v="43"/>
    <x v="1271"/>
    <s v=""/>
    <x v="2825"/>
    <n v="2018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2228"/>
    <n v="37.6128"/>
    <n v="37.6128"/>
    <n v="0"/>
    <n v="0"/>
    <n v="1"/>
    <n v="0"/>
    <n v="0"/>
    <x v="0"/>
    <x v="0"/>
    <m/>
    <m/>
    <m/>
    <n v="0.36"/>
    <m/>
    <m/>
    <m/>
    <m/>
    <m/>
    <m/>
    <m/>
    <m/>
    <n v="37.252800000000001"/>
    <m/>
    <m/>
    <m/>
    <m/>
    <m/>
    <s v="463640,63"/>
    <s v="6296382,99"/>
    <n v="0.36"/>
    <n v="37.252800000000001"/>
    <n v="0"/>
  </r>
  <r>
    <n v="44"/>
    <x v="1272"/>
    <s v=""/>
    <x v="2826"/>
    <n v="2018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2229"/>
    <n v="1.2789360000000001"/>
    <n v="0.93963600000000003"/>
    <n v="0"/>
    <n v="0"/>
    <n v="1"/>
    <n v="0"/>
    <n v="0"/>
    <x v="0"/>
    <x v="0"/>
    <m/>
    <m/>
    <m/>
    <m/>
    <m/>
    <m/>
    <n v="1.2199967999999999"/>
    <m/>
    <m/>
    <m/>
    <m/>
    <m/>
    <m/>
    <m/>
    <m/>
    <m/>
    <m/>
    <m/>
    <s v="571780,94"/>
    <s v="6378451,4"/>
    <n v="1.2199967999999999"/>
    <n v="0"/>
    <n v="0"/>
  </r>
  <r>
    <n v="44"/>
    <x v="1272"/>
    <s v=""/>
    <x v="2827"/>
    <n v="2018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2230"/>
    <n v="1.972872"/>
    <n v="1.7610840000000001"/>
    <n v="1.6178399999999999"/>
    <n v="1.6178399999999999"/>
    <n v="0.23652401796481101"/>
    <n v="0.76347598203518896"/>
    <n v="0"/>
    <x v="0"/>
    <x v="0"/>
    <m/>
    <m/>
    <m/>
    <m/>
    <m/>
    <m/>
    <n v="4.1705532000000005"/>
    <m/>
    <m/>
    <m/>
    <m/>
    <m/>
    <m/>
    <m/>
    <m/>
    <m/>
    <m/>
    <m/>
    <s v="571780,94"/>
    <s v="6378451,4"/>
    <n v="4.1705532000000005"/>
    <n v="0"/>
    <n v="0"/>
  </r>
  <r>
    <n v="45"/>
    <x v="1273"/>
    <s v=""/>
    <x v="2828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2231"/>
    <n v="4.5251999999999999"/>
    <n v="4.5251999999999999"/>
    <n v="3.4236"/>
    <n v="3.4236"/>
    <n v="0.24173755647754724"/>
    <n v="0.75826244352245276"/>
    <n v="0"/>
    <x v="0"/>
    <x v="0"/>
    <m/>
    <m/>
    <m/>
    <m/>
    <m/>
    <m/>
    <n v="9.3597371999999996"/>
    <m/>
    <m/>
    <m/>
    <m/>
    <m/>
    <m/>
    <m/>
    <m/>
    <m/>
    <m/>
    <m/>
    <s v="480984,72"/>
    <s v="6147886,5"/>
    <n v="9.3597371999999996"/>
    <n v="0"/>
    <n v="0"/>
  </r>
  <r>
    <n v="45"/>
    <x v="1273"/>
    <s v=""/>
    <x v="2829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2232"/>
    <n v="4.6116000000000001"/>
    <n v="4.6116000000000001"/>
    <n v="3.5531999999999999"/>
    <n v="3.5531999999999999"/>
    <n v="0.23736780781101299"/>
    <n v="0.76263219218898703"/>
    <n v="0"/>
    <x v="0"/>
    <x v="0"/>
    <m/>
    <m/>
    <m/>
    <m/>
    <m/>
    <m/>
    <n v="9.7140383999999997"/>
    <m/>
    <m/>
    <m/>
    <m/>
    <m/>
    <m/>
    <m/>
    <m/>
    <m/>
    <m/>
    <m/>
    <s v="480984,72"/>
    <s v="6147886,5"/>
    <n v="9.7140383999999997"/>
    <n v="0"/>
    <n v="0"/>
  </r>
  <r>
    <n v="45"/>
    <x v="1273"/>
    <s v=""/>
    <x v="2830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2233"/>
    <n v="6.0839999999999996"/>
    <n v="6.0839999999999996"/>
    <n v="4.7267999999999999"/>
    <n v="4.7267999999999999"/>
    <n v="0.235402469970863"/>
    <n v="0.764597530029137"/>
    <n v="0"/>
    <x v="0"/>
    <x v="0"/>
    <m/>
    <m/>
    <m/>
    <m/>
    <m/>
    <m/>
    <n v="12.922549199999999"/>
    <m/>
    <m/>
    <m/>
    <m/>
    <m/>
    <m/>
    <m/>
    <m/>
    <m/>
    <m/>
    <m/>
    <s v="480984,72"/>
    <s v="6147886,5"/>
    <n v="12.922549199999999"/>
    <n v="0"/>
    <n v="0"/>
  </r>
  <r>
    <n v="45"/>
    <x v="1273"/>
    <s v=""/>
    <x v="2831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2234"/>
    <n v="3.0455999999999999"/>
    <n v="3.0455999999999999"/>
    <n v="0"/>
    <n v="0"/>
    <n v="1"/>
    <n v="0"/>
    <n v="0"/>
    <x v="0"/>
    <x v="0"/>
    <m/>
    <m/>
    <m/>
    <m/>
    <m/>
    <m/>
    <n v="2.9385972000000002"/>
    <m/>
    <m/>
    <m/>
    <m/>
    <m/>
    <m/>
    <n v="0"/>
    <m/>
    <m/>
    <m/>
    <m/>
    <s v="480984,72"/>
    <s v="6147886,5"/>
    <n v="2.9385972000000002"/>
    <n v="0"/>
    <n v="0"/>
  </r>
  <r>
    <n v="45"/>
    <x v="1273"/>
    <s v=""/>
    <x v="2832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2235"/>
    <n v="186.97319999999999"/>
    <n v="186.97319999999999"/>
    <n v="0"/>
    <n v="0"/>
    <n v="1"/>
    <n v="0"/>
    <n v="0"/>
    <x v="0"/>
    <x v="0"/>
    <m/>
    <m/>
    <m/>
    <m/>
    <m/>
    <m/>
    <n v="180.40461120000001"/>
    <m/>
    <m/>
    <m/>
    <m/>
    <m/>
    <m/>
    <n v="0"/>
    <m/>
    <m/>
    <m/>
    <m/>
    <s v="480984,72"/>
    <s v="6147886,5"/>
    <n v="180.40461120000001"/>
    <n v="0"/>
    <n v="0"/>
  </r>
  <r>
    <n v="45"/>
    <x v="1273"/>
    <s v=""/>
    <x v="2833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2236"/>
    <n v="3.8664000000000001"/>
    <n v="3.8664000000000001"/>
    <n v="3.4344000000000001"/>
    <n v="3.4344000000000001"/>
    <n v="0.23497278997589452"/>
    <n v="0.76502721002410545"/>
    <n v="0"/>
    <x v="0"/>
    <x v="0"/>
    <m/>
    <m/>
    <m/>
    <m/>
    <m/>
    <m/>
    <n v="8.2273356"/>
    <m/>
    <m/>
    <m/>
    <m/>
    <m/>
    <m/>
    <m/>
    <m/>
    <m/>
    <m/>
    <m/>
    <s v="480984,72"/>
    <s v="6147886,5"/>
    <n v="8.2273356"/>
    <n v="0"/>
    <n v="0"/>
  </r>
  <r>
    <n v="45"/>
    <x v="1273"/>
    <s v=""/>
    <x v="2834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2"/>
    <x v="5"/>
    <s v="kvt"/>
    <d v="2012-01-01T00:00:00"/>
    <d v="2018-02-01T00:00:00"/>
    <n v="0.2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0984,72"/>
    <s v="6147886,5"/>
    <n v="0"/>
    <n v="0"/>
    <n v="0"/>
  </r>
  <r>
    <n v="45"/>
    <x v="1273"/>
    <s v=""/>
    <x v="2835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57"/>
    <x v="2"/>
    <s v="fvv"/>
    <d v="2018-06-10T00:00:00"/>
    <m/>
    <n v="11.4"/>
    <n v="0"/>
    <n v="11.2"/>
    <x v="2237"/>
    <n v="31.2516"/>
    <n v="31.2516"/>
    <n v="0"/>
    <n v="0"/>
    <n v="1"/>
    <n v="0"/>
    <n v="0"/>
    <x v="0"/>
    <x v="0"/>
    <m/>
    <m/>
    <m/>
    <m/>
    <m/>
    <m/>
    <m/>
    <m/>
    <m/>
    <m/>
    <m/>
    <m/>
    <m/>
    <m/>
    <m/>
    <m/>
    <m/>
    <n v="31.784400000000002"/>
    <s v="480984,72"/>
    <s v="6147886,5"/>
    <n v="0"/>
    <n v="0"/>
    <n v="31.784400000000002"/>
  </r>
  <r>
    <n v="46"/>
    <x v="1274"/>
    <s v=""/>
    <x v="2836"/>
    <n v="2018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2238"/>
    <n v="8.61"/>
    <n v="8.61"/>
    <n v="0"/>
    <n v="0"/>
    <n v="1"/>
    <n v="0"/>
    <n v="0"/>
    <x v="0"/>
    <x v="0"/>
    <m/>
    <m/>
    <m/>
    <m/>
    <m/>
    <m/>
    <m/>
    <m/>
    <m/>
    <m/>
    <m/>
    <n v="8.61"/>
    <m/>
    <m/>
    <m/>
    <m/>
    <m/>
    <m/>
    <s v="571583,11"/>
    <s v="6377858,27"/>
    <n v="0"/>
    <n v="8.61"/>
    <n v="0"/>
  </r>
  <r>
    <n v="47"/>
    <x v="1275"/>
    <s v=""/>
    <x v="2837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3"/>
    <x v="0"/>
    <s v="fvv"/>
    <d v="1987-09-14T00:00:00"/>
    <d v="2018-01-25T00:00:00"/>
    <n v="11.63"/>
    <n v="0"/>
    <n v="11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0470,06"/>
    <s v="6248205,09"/>
    <n v="0"/>
    <n v="0"/>
    <n v="0"/>
  </r>
  <r>
    <n v="47"/>
    <x v="1275"/>
    <s v=""/>
    <x v="2838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6"/>
    <x v="0"/>
    <s v="fvv"/>
    <d v="1987-09-14T00:00:00"/>
    <m/>
    <n v="7.33"/>
    <n v="0"/>
    <n v="7.33"/>
    <x v="2239"/>
    <n v="3.5495999999999999"/>
    <n v="3.5495999999999999"/>
    <n v="0"/>
    <n v="0"/>
    <n v="1"/>
    <n v="0"/>
    <n v="0"/>
    <x v="0"/>
    <x v="0"/>
    <m/>
    <m/>
    <m/>
    <m/>
    <m/>
    <m/>
    <n v="3.5515656"/>
    <m/>
    <m/>
    <m/>
    <m/>
    <m/>
    <m/>
    <m/>
    <m/>
    <m/>
    <m/>
    <m/>
    <s v="540470,06"/>
    <s v="6248205,09"/>
    <n v="3.5515656"/>
    <n v="0"/>
    <n v="0"/>
  </r>
  <r>
    <n v="47"/>
    <x v="1275"/>
    <s v=""/>
    <x v="2839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76"/>
    <x v="0"/>
    <s v="fvv"/>
    <d v="1994-02-24T00:00:00"/>
    <m/>
    <n v="9"/>
    <n v="0"/>
    <n v="9"/>
    <x v="2240"/>
    <n v="35.874000000000002"/>
    <n v="35.874000000000002"/>
    <n v="0"/>
    <n v="0"/>
    <n v="1"/>
    <n v="0"/>
    <n v="0"/>
    <x v="0"/>
    <x v="0"/>
    <m/>
    <m/>
    <m/>
    <m/>
    <m/>
    <m/>
    <n v="35.873996400000003"/>
    <m/>
    <m/>
    <m/>
    <m/>
    <m/>
    <m/>
    <m/>
    <m/>
    <m/>
    <m/>
    <m/>
    <s v="540470,06"/>
    <s v="6248205,09"/>
    <n v="35.873996400000003"/>
    <n v="0"/>
    <n v="0"/>
  </r>
  <r>
    <n v="47"/>
    <x v="1275"/>
    <s v=""/>
    <x v="2840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2"/>
    <x v="4"/>
    <s v="fvv"/>
    <d v="2010-11-01T00:00:00"/>
    <m/>
    <n v="9.5000000000000001E-2"/>
    <n v="0"/>
    <n v="0.5"/>
    <x v="2241"/>
    <n v="1.242"/>
    <n v="1.242"/>
    <n v="0"/>
    <n v="0"/>
    <n v="1"/>
    <n v="0"/>
    <n v="0"/>
    <x v="0"/>
    <x v="0"/>
    <m/>
    <m/>
    <m/>
    <m/>
    <m/>
    <m/>
    <m/>
    <m/>
    <m/>
    <m/>
    <m/>
    <m/>
    <m/>
    <m/>
    <m/>
    <m/>
    <m/>
    <n v="0.252"/>
    <s v="540470,06"/>
    <s v="6248205,09"/>
    <n v="0"/>
    <n v="0"/>
    <n v="0.252"/>
  </r>
  <r>
    <n v="47"/>
    <x v="1276"/>
    <s v=""/>
    <x v="2841"/>
    <n v="2018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2242"/>
    <n v="5.7596400000000001"/>
    <n v="5.7596400000000001"/>
    <n v="0"/>
    <n v="0"/>
    <n v="1"/>
    <n v="0"/>
    <n v="0"/>
    <x v="0"/>
    <x v="0"/>
    <m/>
    <m/>
    <m/>
    <m/>
    <m/>
    <m/>
    <n v="5.3509500000000001"/>
    <m/>
    <m/>
    <m/>
    <m/>
    <m/>
    <m/>
    <m/>
    <m/>
    <m/>
    <m/>
    <m/>
    <s v="548973,31"/>
    <s v="6249691,49"/>
    <n v="5.3509500000000001"/>
    <n v="0"/>
    <n v="0"/>
  </r>
  <r>
    <n v="47"/>
    <x v="1276"/>
    <s v=""/>
    <x v="2842"/>
    <n v="2018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2243"/>
    <n v="38.169719999999998"/>
    <n v="38.169719999999998"/>
    <n v="31.898520000000001"/>
    <n v="31.898520000000001"/>
    <n v="0.26808989182242771"/>
    <n v="0.73191010817757229"/>
    <n v="0"/>
    <x v="0"/>
    <x v="0"/>
    <m/>
    <m/>
    <m/>
    <m/>
    <m/>
    <m/>
    <n v="71.188286399999996"/>
    <m/>
    <m/>
    <m/>
    <m/>
    <m/>
    <m/>
    <m/>
    <m/>
    <m/>
    <m/>
    <m/>
    <s v="548973,31"/>
    <s v="6249691,49"/>
    <n v="71.188286399999996"/>
    <n v="0"/>
    <n v="0"/>
  </r>
  <r>
    <n v="47"/>
    <x v="1277"/>
    <s v=""/>
    <x v="2843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2244"/>
    <n v="62.849159999999998"/>
    <n v="62.849159999999998"/>
    <n v="55.98"/>
    <n v="55.98"/>
    <n v="0.23992441421012847"/>
    <n v="0.76007558578987156"/>
    <n v="0"/>
    <x v="0"/>
    <x v="0"/>
    <m/>
    <m/>
    <m/>
    <m/>
    <m/>
    <m/>
    <n v="130.977"/>
    <m/>
    <m/>
    <m/>
    <m/>
    <m/>
    <m/>
    <m/>
    <m/>
    <m/>
    <m/>
    <m/>
    <s v="541392"/>
    <s v="6249020,6"/>
    <n v="130.977"/>
    <n v="0"/>
    <n v="0"/>
  </r>
  <r>
    <n v="47"/>
    <x v="1277"/>
    <s v=""/>
    <x v="2844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2245"/>
    <n v="36.398879999999998"/>
    <n v="36.398879999999998"/>
    <n v="27.97344"/>
    <n v="27.97344"/>
    <n v="0.264447858774779"/>
    <n v="0.73555214122522106"/>
    <n v="0"/>
    <x v="0"/>
    <x v="0"/>
    <m/>
    <m/>
    <m/>
    <m/>
    <m/>
    <m/>
    <n v="68.820523199999997"/>
    <m/>
    <m/>
    <m/>
    <m/>
    <m/>
    <m/>
    <m/>
    <m/>
    <m/>
    <m/>
    <m/>
    <s v="541392"/>
    <s v="6249020,6"/>
    <n v="68.820523199999997"/>
    <n v="0"/>
    <n v="0"/>
  </r>
  <r>
    <n v="47"/>
    <x v="1277"/>
    <s v=""/>
    <x v="2845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2246"/>
    <n v="28.79748"/>
    <n v="28.79748"/>
    <n v="22.25628"/>
    <n v="22.25628"/>
    <n v="0.26327627549428523"/>
    <n v="0.73672372450571477"/>
    <n v="0"/>
    <x v="0"/>
    <x v="0"/>
    <m/>
    <m/>
    <m/>
    <m/>
    <m/>
    <m/>
    <n v="54.690609600000002"/>
    <m/>
    <m/>
    <m/>
    <m/>
    <m/>
    <m/>
    <m/>
    <m/>
    <m/>
    <m/>
    <m/>
    <s v="541392"/>
    <s v="6249020,6"/>
    <n v="54.690609600000002"/>
    <n v="0"/>
    <n v="0"/>
  </r>
  <r>
    <n v="47"/>
    <x v="1277"/>
    <s v=""/>
    <x v="2846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2247"/>
    <n v="71.733239999999995"/>
    <n v="71.733239999999995"/>
    <n v="52.625520000000002"/>
    <n v="52.625520000000002"/>
    <n v="0.27383344114851976"/>
    <n v="0.72616655885148029"/>
    <n v="0"/>
    <x v="0"/>
    <x v="0"/>
    <m/>
    <m/>
    <m/>
    <m/>
    <m/>
    <m/>
    <n v="130.97969280000001"/>
    <m/>
    <m/>
    <m/>
    <m/>
    <m/>
    <m/>
    <m/>
    <m/>
    <m/>
    <m/>
    <m/>
    <s v="541392"/>
    <s v="6249020,6"/>
    <n v="130.97969280000001"/>
    <n v="0"/>
    <n v="0"/>
  </r>
  <r>
    <n v="47"/>
    <x v="1277"/>
    <s v=""/>
    <x v="2847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2248"/>
    <n v="7.1208"/>
    <n v="7.1208"/>
    <n v="0"/>
    <n v="0"/>
    <n v="1"/>
    <n v="0"/>
    <n v="0"/>
    <x v="0"/>
    <x v="0"/>
    <m/>
    <m/>
    <m/>
    <m/>
    <m/>
    <m/>
    <m/>
    <m/>
    <m/>
    <m/>
    <m/>
    <m/>
    <m/>
    <m/>
    <m/>
    <m/>
    <m/>
    <n v="1.3355999999999999"/>
    <s v="541392"/>
    <s v="6249020,6"/>
    <n v="0"/>
    <n v="0"/>
    <n v="1.3355999999999999"/>
  </r>
  <r>
    <n v="47"/>
    <x v="1278"/>
    <s v=""/>
    <x v="2848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47"/>
    <x v="1278"/>
    <s v=""/>
    <x v="2849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47"/>
    <x v="1278"/>
    <s v=""/>
    <x v="2850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55"/>
    <x v="8"/>
    <s v=""/>
    <x v="2851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2250"/>
    <n v="38.915999999999997"/>
    <n v="38.915999999999997"/>
    <n v="0"/>
    <n v="0"/>
    <n v="1"/>
    <n v="0"/>
    <n v="0"/>
    <x v="0"/>
    <x v="0"/>
    <m/>
    <m/>
    <m/>
    <m/>
    <m/>
    <m/>
    <n v="37.080766799999999"/>
    <m/>
    <m/>
    <m/>
    <m/>
    <m/>
    <m/>
    <m/>
    <m/>
    <m/>
    <m/>
    <m/>
    <s v="568632,93"/>
    <s v="6156806,72"/>
    <n v="37.080766799999999"/>
    <n v="0"/>
    <n v="0"/>
  </r>
  <r>
    <n v="55"/>
    <x v="8"/>
    <s v=""/>
    <x v="2852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2251"/>
    <n v="0.16919999999999999"/>
    <n v="0.16919999999999999"/>
    <n v="0.1386"/>
    <n v="0.1386"/>
    <n v="0.22773303873399811"/>
    <n v="0.77226696126600192"/>
    <n v="0"/>
    <x v="0"/>
    <x v="0"/>
    <m/>
    <m/>
    <m/>
    <m/>
    <m/>
    <m/>
    <n v="0.37148759999999997"/>
    <m/>
    <m/>
    <m/>
    <m/>
    <m/>
    <m/>
    <m/>
    <m/>
    <m/>
    <m/>
    <m/>
    <s v="568632,93"/>
    <s v="6156806,72"/>
    <n v="0.37148759999999997"/>
    <n v="0"/>
    <n v="0"/>
  </r>
  <r>
    <n v="55"/>
    <x v="8"/>
    <s v=""/>
    <x v="2853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1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2252"/>
    <n v="107.53919999999999"/>
    <n v="107.53919999999999"/>
    <n v="0"/>
    <n v="0"/>
    <n v="1"/>
    <n v="0"/>
    <n v="0"/>
    <x v="0"/>
    <x v="0"/>
    <m/>
    <m/>
    <m/>
    <m/>
    <m/>
    <m/>
    <m/>
    <m/>
    <m/>
    <m/>
    <n v="1.2678119999999999"/>
    <n v="102.04725599999999"/>
    <m/>
    <m/>
    <m/>
    <m/>
    <m/>
    <m/>
    <s v="568632,93"/>
    <s v="6156806,72"/>
    <n v="0"/>
    <n v="103.315068"/>
    <n v="0"/>
  </r>
  <r>
    <n v="55"/>
    <x v="8"/>
    <s v=""/>
    <x v="23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2251"/>
    <n v="0.16919999999999999"/>
    <n v="0.16919999999999999"/>
    <n v="0.1386"/>
    <n v="0.1386"/>
    <n v="0.22773303873399811"/>
    <n v="0.77226696126600192"/>
    <n v="0"/>
    <x v="0"/>
    <x v="0"/>
    <m/>
    <m/>
    <m/>
    <m/>
    <m/>
    <m/>
    <n v="0.37148759999999997"/>
    <m/>
    <m/>
    <m/>
    <m/>
    <m/>
    <m/>
    <m/>
    <m/>
    <m/>
    <m/>
    <m/>
    <s v="568632,93"/>
    <s v="6156806,72"/>
    <n v="0.37148759999999997"/>
    <n v="0"/>
    <n v="0"/>
  </r>
  <r>
    <n v="61"/>
    <x v="12"/>
    <s v=""/>
    <x v="27"/>
    <n v="2018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253"/>
    <n v="0.31103999999999998"/>
    <n v="0.31103999999999998"/>
    <n v="0"/>
    <n v="0"/>
    <n v="1"/>
    <n v="0"/>
    <n v="0"/>
    <x v="0"/>
    <x v="0"/>
    <m/>
    <m/>
    <m/>
    <n v="0.29518509999999998"/>
    <m/>
    <m/>
    <m/>
    <m/>
    <m/>
    <m/>
    <m/>
    <m/>
    <m/>
    <m/>
    <m/>
    <m/>
    <m/>
    <m/>
    <s v="687978,88"/>
    <s v="6153785,87"/>
    <n v="0.29518509999999998"/>
    <n v="0"/>
    <n v="0"/>
  </r>
  <r>
    <n v="61"/>
    <x v="0"/>
    <s v=""/>
    <x v="0"/>
    <n v="2018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2254"/>
    <n v="112.50324000000001"/>
    <n v="112.50324000000001"/>
    <n v="0"/>
    <n v="0"/>
    <n v="1"/>
    <n v="0"/>
    <n v="0"/>
    <x v="0"/>
    <x v="0"/>
    <m/>
    <m/>
    <m/>
    <m/>
    <m/>
    <m/>
    <m/>
    <m/>
    <m/>
    <n v="123.598"/>
    <m/>
    <m/>
    <m/>
    <m/>
    <m/>
    <m/>
    <m/>
    <m/>
    <s v="687704"/>
    <s v="6153098"/>
    <n v="0"/>
    <n v="123.598"/>
    <n v="0"/>
  </r>
  <r>
    <n v="61"/>
    <x v="0"/>
    <s v=""/>
    <x v="2855"/>
    <n v="2018"/>
    <n v="14898018"/>
    <x v="0"/>
    <x v="0"/>
    <x v="0"/>
    <n v="4140"/>
    <s v="Borup"/>
    <n v="259"/>
    <n v="23"/>
    <x v="0"/>
    <m/>
    <s v="FJ"/>
    <s v="Fjernvarmeværk"/>
    <n v="353000"/>
    <n v="350030"/>
    <x v="1438"/>
    <x v="0"/>
    <s v="fvv"/>
    <d v="2016-03-17T00:00:00"/>
    <m/>
    <n v="7.5"/>
    <n v="0"/>
    <n v="7.5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87704"/>
    <s v="6153098"/>
    <n v="0"/>
    <n v="0"/>
    <n v="0"/>
  </r>
  <r>
    <n v="65"/>
    <x v="1"/>
    <s v=""/>
    <x v="1"/>
    <n v="2018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2255"/>
    <n v="1.782"/>
    <n v="1.5804"/>
    <n v="1.4112"/>
    <n v="1.4112"/>
    <n v="0.23591829887178628"/>
    <n v="0.76408170112821372"/>
    <n v="0"/>
    <x v="0"/>
    <x v="0"/>
    <m/>
    <m/>
    <m/>
    <m/>
    <m/>
    <m/>
    <n v="3.7767312"/>
    <m/>
    <m/>
    <m/>
    <m/>
    <m/>
    <m/>
    <m/>
    <m/>
    <m/>
    <m/>
    <m/>
    <s v="489017"/>
    <s v="6101242"/>
    <n v="3.7767312"/>
    <n v="0"/>
    <n v="0"/>
  </r>
  <r>
    <n v="65"/>
    <x v="1"/>
    <s v=""/>
    <x v="2"/>
    <n v="2018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2256"/>
    <n v="2.8403999999999998"/>
    <n v="2.6387999999999998"/>
    <n v="0"/>
    <n v="0"/>
    <n v="1"/>
    <n v="0"/>
    <n v="0"/>
    <x v="0"/>
    <x v="0"/>
    <m/>
    <m/>
    <m/>
    <m/>
    <m/>
    <m/>
    <n v="3.0783456"/>
    <m/>
    <m/>
    <m/>
    <m/>
    <m/>
    <m/>
    <m/>
    <m/>
    <m/>
    <m/>
    <m/>
    <s v="489017"/>
    <s v="6101242"/>
    <n v="3.0783456"/>
    <n v="0"/>
    <n v="0"/>
  </r>
  <r>
    <n v="65"/>
    <x v="2"/>
    <s v=""/>
    <x v="3"/>
    <n v="2018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2257"/>
    <n v="49.204799999999999"/>
    <n v="48.502800000000001"/>
    <n v="0"/>
    <n v="0"/>
    <n v="1"/>
    <n v="0"/>
    <n v="0"/>
    <x v="0"/>
    <x v="0"/>
    <m/>
    <m/>
    <m/>
    <m/>
    <m/>
    <m/>
    <m/>
    <m/>
    <m/>
    <m/>
    <n v="44.119199999999999"/>
    <m/>
    <m/>
    <m/>
    <m/>
    <m/>
    <m/>
    <m/>
    <s v="488539"/>
    <s v="6101017"/>
    <n v="0"/>
    <n v="44.119199999999999"/>
    <n v="0"/>
  </r>
  <r>
    <n v="66"/>
    <x v="3"/>
    <s v=""/>
    <x v="4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2258"/>
    <n v="0.108"/>
    <n v="0.108"/>
    <n v="0"/>
    <n v="0"/>
    <n v="1"/>
    <n v="0"/>
    <n v="0"/>
    <x v="0"/>
    <x v="0"/>
    <m/>
    <m/>
    <m/>
    <m/>
    <m/>
    <m/>
    <n v="0.10656359999999999"/>
    <m/>
    <m/>
    <m/>
    <m/>
    <m/>
    <m/>
    <m/>
    <m/>
    <m/>
    <m/>
    <m/>
    <s v="523915,66"/>
    <s v="6173108,35"/>
    <n v="0.10656359999999999"/>
    <n v="0"/>
    <n v="0"/>
  </r>
  <r>
    <n v="66"/>
    <x v="3"/>
    <s v=""/>
    <x v="5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2259"/>
    <n v="1.1808000000000001"/>
    <n v="1.1808000000000001"/>
    <n v="0.97919999999999996"/>
    <n v="0.97919999999999996"/>
    <n v="0.23229757886431981"/>
    <n v="0.76770242113568021"/>
    <n v="0"/>
    <x v="0"/>
    <x v="0"/>
    <m/>
    <m/>
    <m/>
    <m/>
    <m/>
    <m/>
    <n v="2.5415676"/>
    <m/>
    <m/>
    <m/>
    <m/>
    <m/>
    <m/>
    <m/>
    <m/>
    <m/>
    <m/>
    <m/>
    <s v="523915,66"/>
    <s v="6173108,35"/>
    <n v="2.5415676"/>
    <n v="0"/>
    <n v="0"/>
  </r>
  <r>
    <n v="66"/>
    <x v="3"/>
    <s v=""/>
    <x v="6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2260"/>
    <n v="42.066000000000003"/>
    <n v="42.066000000000003"/>
    <n v="0"/>
    <n v="0"/>
    <n v="1"/>
    <n v="0"/>
    <n v="0"/>
    <x v="0"/>
    <x v="0"/>
    <m/>
    <m/>
    <m/>
    <m/>
    <m/>
    <m/>
    <n v="42.7121244"/>
    <m/>
    <m/>
    <m/>
    <m/>
    <m/>
    <m/>
    <m/>
    <m/>
    <m/>
    <m/>
    <m/>
    <s v="523915,66"/>
    <s v="6173108,35"/>
    <n v="42.7121244"/>
    <n v="0"/>
    <n v="0"/>
  </r>
  <r>
    <n v="66"/>
    <x v="3"/>
    <s v=""/>
    <x v="7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2261"/>
    <n v="3.3083999999999998"/>
    <n v="3.3083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.4668000000000001"/>
    <s v="523915,66"/>
    <s v="6173108,35"/>
    <n v="0"/>
    <n v="0"/>
    <n v="3.4668000000000001"/>
  </r>
  <r>
    <n v="66"/>
    <x v="3"/>
    <s v=""/>
    <x v="8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2262"/>
    <n v="11.52"/>
    <n v="11.505599999999999"/>
    <n v="0"/>
    <n v="0"/>
    <n v="1"/>
    <n v="0"/>
    <n v="0"/>
    <x v="0"/>
    <x v="0"/>
    <m/>
    <m/>
    <m/>
    <m/>
    <m/>
    <m/>
    <m/>
    <m/>
    <m/>
    <m/>
    <m/>
    <m/>
    <m/>
    <m/>
    <m/>
    <n v="11.52"/>
    <m/>
    <m/>
    <s v="523915,66"/>
    <s v="6173108,35"/>
    <n v="0"/>
    <n v="11.52"/>
    <n v="0"/>
  </r>
  <r>
    <n v="67"/>
    <x v="4"/>
    <s v=""/>
    <x v="9"/>
    <n v="2018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2263"/>
    <n v="0.48383999999999999"/>
    <n v="0.48383999999999999"/>
    <n v="0.44819999999999999"/>
    <n v="0.44819999999999999"/>
    <n v="0.22414569470155599"/>
    <n v="0.77585430529844401"/>
    <n v="0"/>
    <x v="0"/>
    <x v="0"/>
    <m/>
    <m/>
    <m/>
    <m/>
    <m/>
    <m/>
    <n v="1.0792980000000001"/>
    <m/>
    <m/>
    <m/>
    <m/>
    <m/>
    <m/>
    <m/>
    <m/>
    <m/>
    <m/>
    <m/>
    <s v="543391,84"/>
    <s v="6082639,78"/>
    <n v="1.0792980000000001"/>
    <n v="0"/>
    <n v="0"/>
  </r>
  <r>
    <n v="67"/>
    <x v="4"/>
    <s v=""/>
    <x v="10"/>
    <n v="2018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2264"/>
    <n v="32.529600000000002"/>
    <n v="32.529600000000002"/>
    <n v="0"/>
    <n v="0"/>
    <n v="1"/>
    <n v="0"/>
    <n v="0"/>
    <x v="0"/>
    <x v="0"/>
    <m/>
    <m/>
    <m/>
    <m/>
    <m/>
    <m/>
    <n v="32.5615752"/>
    <m/>
    <m/>
    <m/>
    <m/>
    <m/>
    <m/>
    <m/>
    <m/>
    <m/>
    <m/>
    <m/>
    <s v="543391,84"/>
    <s v="6082639,78"/>
    <n v="32.5615752"/>
    <n v="0"/>
    <n v="0"/>
  </r>
  <r>
    <n v="67"/>
    <x v="5"/>
    <s v=""/>
    <x v="11"/>
    <n v="2018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2265"/>
    <n v="17.95824"/>
    <n v="17.95824"/>
    <n v="0"/>
    <n v="0"/>
    <n v="1"/>
    <n v="0"/>
    <n v="0"/>
    <x v="0"/>
    <x v="0"/>
    <m/>
    <m/>
    <m/>
    <m/>
    <m/>
    <m/>
    <m/>
    <m/>
    <m/>
    <m/>
    <m/>
    <m/>
    <m/>
    <m/>
    <m/>
    <n v="17.95824"/>
    <m/>
    <m/>
    <s v="543432"/>
    <s v="6082213"/>
    <n v="0"/>
    <n v="17.95824"/>
    <n v="0"/>
  </r>
  <r>
    <n v="67"/>
    <x v="5"/>
    <s v=""/>
    <x v="12"/>
    <n v="2018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2266"/>
    <n v="46.006127999999997"/>
    <n v="46.006127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2.331008000000001"/>
    <s v="543432"/>
    <s v="6082213"/>
    <n v="0"/>
    <n v="0"/>
    <n v="12.331008000000001"/>
  </r>
  <r>
    <n v="68"/>
    <x v="6"/>
    <s v=""/>
    <x v="13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2267"/>
    <n v="59.345999999999997"/>
    <n v="59.345999999999997"/>
    <n v="0"/>
    <n v="0"/>
    <n v="1"/>
    <n v="0"/>
    <n v="0"/>
    <x v="0"/>
    <x v="0"/>
    <m/>
    <m/>
    <m/>
    <m/>
    <m/>
    <m/>
    <n v="55.511028064799994"/>
    <m/>
    <m/>
    <m/>
    <m/>
    <m/>
    <m/>
    <m/>
    <m/>
    <m/>
    <m/>
    <m/>
    <s v="531274,27"/>
    <s v="6328805,77"/>
    <n v="55.511028064799994"/>
    <n v="0"/>
    <n v="0"/>
  </r>
  <r>
    <n v="68"/>
    <x v="6"/>
    <s v=""/>
    <x v="14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2268"/>
    <n v="1.2096"/>
    <n v="1.2096"/>
    <n v="0.96875999999999995"/>
    <n v="0.95810399999999996"/>
    <n v="0.25202382054804795"/>
    <n v="0.74797617945195205"/>
    <n v="0"/>
    <x v="0"/>
    <x v="0"/>
    <m/>
    <m/>
    <m/>
    <m/>
    <m/>
    <m/>
    <n v="2.39977315908"/>
    <m/>
    <m/>
    <m/>
    <m/>
    <m/>
    <m/>
    <m/>
    <m/>
    <m/>
    <m/>
    <m/>
    <s v="531274,27"/>
    <s v="6328805,77"/>
    <n v="2.39977315908"/>
    <n v="0"/>
    <n v="0"/>
  </r>
  <r>
    <n v="68"/>
    <x v="6"/>
    <s v=""/>
    <x v="15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2269"/>
    <n v="0.93203999999999998"/>
    <n v="0.93203999999999998"/>
    <n v="0.71819999999999995"/>
    <n v="0.71028000000000002"/>
    <n v="0.26194201804869738"/>
    <n v="0.73805798195130268"/>
    <n v="0"/>
    <x v="0"/>
    <x v="0"/>
    <m/>
    <m/>
    <m/>
    <m/>
    <m/>
    <m/>
    <n v="1.7790960132"/>
    <m/>
    <m/>
    <m/>
    <m/>
    <m/>
    <m/>
    <m/>
    <m/>
    <m/>
    <m/>
    <m/>
    <s v="531274,27"/>
    <s v="6328805,77"/>
    <n v="1.7790960132"/>
    <n v="0"/>
    <n v="0"/>
  </r>
  <r>
    <n v="68"/>
    <x v="6"/>
    <s v=""/>
    <x v="16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2270"/>
    <n v="37.7136"/>
    <n v="37.7136"/>
    <n v="0"/>
    <n v="0"/>
    <n v="1"/>
    <n v="0"/>
    <n v="0"/>
    <x v="0"/>
    <x v="0"/>
    <m/>
    <m/>
    <m/>
    <n v="0"/>
    <m/>
    <m/>
    <n v="35.276525935199999"/>
    <m/>
    <m/>
    <m/>
    <m/>
    <m/>
    <m/>
    <m/>
    <m/>
    <m/>
    <m/>
    <m/>
    <s v="531274,27"/>
    <s v="6328805,77"/>
    <n v="35.276525935199999"/>
    <n v="0"/>
    <n v="0"/>
  </r>
  <r>
    <n v="68"/>
    <x v="6"/>
    <s v=""/>
    <x v="17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1274,27"/>
    <s v="6328805,77"/>
    <n v="1.7935000000000002E-4"/>
    <n v="0"/>
    <n v="0"/>
  </r>
  <r>
    <n v="68"/>
    <x v="6"/>
    <s v=""/>
    <x v="18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2272"/>
    <n v="25.6068"/>
    <n v="25.6068"/>
    <n v="0"/>
    <n v="0"/>
    <n v="1"/>
    <n v="0"/>
    <n v="0"/>
    <x v="0"/>
    <x v="0"/>
    <m/>
    <m/>
    <m/>
    <m/>
    <m/>
    <m/>
    <m/>
    <m/>
    <m/>
    <m/>
    <m/>
    <m/>
    <m/>
    <m/>
    <m/>
    <m/>
    <m/>
    <n v="25.6068"/>
    <s v="531274,27"/>
    <s v="6328805,77"/>
    <n v="0"/>
    <n v="0"/>
    <n v="25.6068"/>
  </r>
  <r>
    <n v="69"/>
    <x v="7"/>
    <s v=""/>
    <x v="19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2273"/>
    <n v="3.58"/>
    <n v="3.58"/>
    <n v="0"/>
    <n v="0"/>
    <n v="1"/>
    <n v="0"/>
    <n v="0"/>
    <x v="0"/>
    <x v="0"/>
    <m/>
    <m/>
    <m/>
    <n v="5.3804999999999999E-3"/>
    <m/>
    <m/>
    <n v="3.985344"/>
    <m/>
    <m/>
    <m/>
    <m/>
    <m/>
    <m/>
    <m/>
    <m/>
    <m/>
    <m/>
    <m/>
    <s v="716696,26"/>
    <s v="6173650,66"/>
    <n v="3.9907244999999998"/>
    <n v="0"/>
    <n v="0"/>
  </r>
  <r>
    <n v="69"/>
    <x v="7"/>
    <s v=""/>
    <x v="20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2274"/>
    <n v="9.7550000000000008"/>
    <n v="9.7550000000000008"/>
    <n v="0"/>
    <n v="0"/>
    <n v="1"/>
    <n v="0"/>
    <n v="0"/>
    <x v="0"/>
    <x v="0"/>
    <m/>
    <m/>
    <m/>
    <n v="5.3804999999999999E-3"/>
    <m/>
    <m/>
    <n v="11.03256"/>
    <m/>
    <m/>
    <m/>
    <m/>
    <m/>
    <m/>
    <m/>
    <m/>
    <m/>
    <m/>
    <m/>
    <s v="716696,26"/>
    <s v="6173650,66"/>
    <n v="11.037940499999999"/>
    <n v="0"/>
    <n v="0"/>
  </r>
  <r>
    <n v="69"/>
    <x v="7"/>
    <s v=""/>
    <x v="28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2275"/>
    <n v="11.39"/>
    <n v="11.39"/>
    <n v="0"/>
    <n v="0"/>
    <n v="1"/>
    <n v="0"/>
    <n v="0"/>
    <x v="0"/>
    <x v="0"/>
    <m/>
    <m/>
    <m/>
    <n v="5.7392000000000007E-3"/>
    <m/>
    <m/>
    <n v="12.885444"/>
    <m/>
    <m/>
    <m/>
    <m/>
    <m/>
    <m/>
    <m/>
    <m/>
    <m/>
    <m/>
    <m/>
    <s v="716696,26"/>
    <s v="6173650,66"/>
    <n v="12.8911832"/>
    <n v="0"/>
    <n v="0"/>
  </r>
  <r>
    <n v="69"/>
    <x v="13"/>
    <s v=""/>
    <x v="29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2276"/>
    <n v="4.4400000000000004"/>
    <n v="4.4400000000000004"/>
    <n v="0"/>
    <n v="0"/>
    <n v="1"/>
    <n v="0"/>
    <n v="0"/>
    <x v="0"/>
    <x v="0"/>
    <m/>
    <m/>
    <m/>
    <n v="4.7438075"/>
    <m/>
    <n v="0"/>
    <m/>
    <m/>
    <m/>
    <m/>
    <m/>
    <m/>
    <m/>
    <m/>
    <m/>
    <m/>
    <m/>
    <m/>
    <s v="713788,17"/>
    <s v="6172532,24"/>
    <n v="4.7438075"/>
    <n v="0"/>
    <n v="0"/>
  </r>
  <r>
    <n v="69"/>
    <x v="13"/>
    <s v=""/>
    <x v="30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2277"/>
    <n v="1.93"/>
    <n v="1.93"/>
    <n v="0"/>
    <n v="0"/>
    <n v="1"/>
    <n v="0"/>
    <n v="0"/>
    <x v="0"/>
    <x v="0"/>
    <m/>
    <m/>
    <m/>
    <n v="2.084047"/>
    <m/>
    <n v="0"/>
    <m/>
    <m/>
    <m/>
    <m/>
    <m/>
    <m/>
    <m/>
    <m/>
    <m/>
    <m/>
    <m/>
    <m/>
    <s v="713788,17"/>
    <s v="6172532,24"/>
    <n v="2.084047"/>
    <n v="0"/>
    <n v="0"/>
  </r>
  <r>
    <n v="69"/>
    <x v="13"/>
    <s v=""/>
    <x v="31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2278"/>
    <n v="0.40500000000000003"/>
    <n v="0.40500000000000003"/>
    <n v="0"/>
    <n v="0"/>
    <n v="1"/>
    <n v="0"/>
    <n v="0"/>
    <x v="0"/>
    <x v="0"/>
    <m/>
    <m/>
    <m/>
    <n v="0.45554899999999998"/>
    <m/>
    <n v="0"/>
    <m/>
    <m/>
    <m/>
    <m/>
    <m/>
    <m/>
    <m/>
    <m/>
    <m/>
    <m/>
    <m/>
    <m/>
    <s v="713788,17"/>
    <s v="6172532,24"/>
    <n v="0.45554899999999998"/>
    <n v="0"/>
    <n v="0"/>
  </r>
  <r>
    <n v="69"/>
    <x v="14"/>
    <s v=""/>
    <x v="32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1100"/>
    <n v="7.6999999999999999E-2"/>
    <n v="7.6999999999999999E-2"/>
    <n v="0"/>
    <n v="0"/>
    <n v="1"/>
    <n v="0"/>
    <n v="0"/>
    <x v="0"/>
    <x v="0"/>
    <m/>
    <m/>
    <m/>
    <n v="8.2501000000000005E-2"/>
    <m/>
    <n v="0"/>
    <n v="0"/>
    <m/>
    <m/>
    <m/>
    <m/>
    <m/>
    <m/>
    <m/>
    <m/>
    <m/>
    <m/>
    <m/>
    <s v="716423,68"/>
    <s v="6169318,81"/>
    <n v="8.2501000000000005E-2"/>
    <n v="0"/>
    <n v="0"/>
  </r>
  <r>
    <n v="69"/>
    <x v="14"/>
    <s v=""/>
    <x v="33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2279"/>
    <n v="0.64"/>
    <n v="0.64"/>
    <n v="0"/>
    <n v="0"/>
    <n v="1"/>
    <n v="0"/>
    <n v="0"/>
    <x v="0"/>
    <x v="0"/>
    <m/>
    <m/>
    <m/>
    <n v="0.699465"/>
    <m/>
    <n v="0"/>
    <m/>
    <m/>
    <m/>
    <m/>
    <m/>
    <m/>
    <m/>
    <m/>
    <m/>
    <m/>
    <m/>
    <m/>
    <s v="716423,68"/>
    <s v="6169318,81"/>
    <n v="0.699465"/>
    <n v="0"/>
    <n v="0"/>
  </r>
  <r>
    <n v="69"/>
    <x v="14"/>
    <s v=""/>
    <x v="34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2280"/>
    <n v="10.72"/>
    <n v="10.72"/>
    <n v="0"/>
    <n v="0"/>
    <n v="1"/>
    <n v="0"/>
    <n v="0"/>
    <x v="0"/>
    <x v="0"/>
    <m/>
    <m/>
    <m/>
    <m/>
    <m/>
    <n v="0"/>
    <n v="11.682"/>
    <m/>
    <m/>
    <m/>
    <m/>
    <m/>
    <m/>
    <m/>
    <m/>
    <m/>
    <m/>
    <m/>
    <s v="716423,68"/>
    <s v="6169318,81"/>
    <n v="11.682"/>
    <n v="0"/>
    <n v="0"/>
  </r>
  <r>
    <n v="69"/>
    <x v="15"/>
    <s v=""/>
    <x v="35"/>
    <n v="2018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2281"/>
    <n v="3.6999999999999998E-2"/>
    <n v="3.6999999999999998E-2"/>
    <n v="0"/>
    <n v="0"/>
    <n v="1"/>
    <n v="0"/>
    <n v="0"/>
    <x v="0"/>
    <x v="0"/>
    <m/>
    <m/>
    <m/>
    <n v="3.9456999999999999E-2"/>
    <m/>
    <m/>
    <m/>
    <m/>
    <m/>
    <m/>
    <m/>
    <m/>
    <m/>
    <m/>
    <m/>
    <m/>
    <m/>
    <m/>
    <s v="715093"/>
    <s v="6173454"/>
    <n v="3.9456999999999999E-2"/>
    <n v="0"/>
    <n v="0"/>
  </r>
  <r>
    <n v="69"/>
    <x v="16"/>
    <s v=""/>
    <x v="36"/>
    <n v="2018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999"/>
    <n v="1.2999999999999999E-2"/>
    <n v="1.2999999999999999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716162"/>
    <s v="6174465"/>
    <n v="1.4348000000000001E-2"/>
    <n v="0"/>
    <n v="0"/>
  </r>
  <r>
    <n v="73"/>
    <x v="17"/>
    <s v=""/>
    <x v="37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2282"/>
    <n v="5.1012000000000004"/>
    <n v="5.1012000000000004"/>
    <n v="3.2544"/>
    <n v="3.2544"/>
    <n v="0.28283433133732533"/>
    <n v="0.71716566866267462"/>
    <n v="0"/>
    <x v="0"/>
    <x v="0"/>
    <m/>
    <m/>
    <m/>
    <m/>
    <m/>
    <m/>
    <n v="9.0180000000000007"/>
    <m/>
    <m/>
    <m/>
    <m/>
    <m/>
    <m/>
    <m/>
    <m/>
    <m/>
    <m/>
    <m/>
    <s v="568140"/>
    <s v="6299439"/>
    <n v="9.0180000000000007"/>
    <n v="0"/>
    <n v="0"/>
  </r>
  <r>
    <n v="73"/>
    <x v="17"/>
    <s v=""/>
    <x v="38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2282"/>
    <n v="4.9104000000000001"/>
    <n v="4.9104000000000001"/>
    <n v="3.2544"/>
    <n v="3.2544"/>
    <n v="0.27225548902195607"/>
    <n v="0.72774451097804393"/>
    <n v="0"/>
    <x v="0"/>
    <x v="0"/>
    <m/>
    <m/>
    <m/>
    <m/>
    <m/>
    <m/>
    <n v="9.0180000000000007"/>
    <m/>
    <m/>
    <m/>
    <m/>
    <m/>
    <m/>
    <m/>
    <m/>
    <m/>
    <m/>
    <m/>
    <s v="568140"/>
    <s v="6299439"/>
    <n v="9.0180000000000007"/>
    <n v="0"/>
    <n v="0"/>
  </r>
  <r>
    <n v="73"/>
    <x v="17"/>
    <s v=""/>
    <x v="39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2283"/>
    <n v="23.500800000000002"/>
    <n v="23.500800000000002"/>
    <n v="0"/>
    <n v="0"/>
    <n v="1"/>
    <n v="0"/>
    <n v="0"/>
    <x v="0"/>
    <x v="0"/>
    <m/>
    <m/>
    <m/>
    <m/>
    <m/>
    <m/>
    <n v="22.032"/>
    <m/>
    <m/>
    <m/>
    <m/>
    <m/>
    <m/>
    <m/>
    <m/>
    <m/>
    <m/>
    <m/>
    <s v="568140"/>
    <s v="6299439"/>
    <n v="22.032"/>
    <n v="0"/>
    <n v="0"/>
  </r>
  <r>
    <n v="75"/>
    <x v="18"/>
    <s v=""/>
    <x v="40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32"/>
    <n v="6.1330000000000003E-2"/>
    <n v="6.1330000000000003E-2"/>
    <n v="0"/>
    <n v="0"/>
    <n v="1"/>
    <n v="0"/>
    <n v="0"/>
    <x v="0"/>
    <x v="0"/>
    <m/>
    <m/>
    <m/>
    <n v="6.8153000000000005E-2"/>
    <m/>
    <m/>
    <m/>
    <m/>
    <m/>
    <m/>
    <m/>
    <m/>
    <m/>
    <m/>
    <m/>
    <m/>
    <m/>
    <m/>
    <s v="450835,29"/>
    <s v="6254830,37"/>
    <n v="6.8153000000000005E-2"/>
    <n v="0"/>
    <n v="0"/>
  </r>
  <r>
    <n v="75"/>
    <x v="18"/>
    <s v=""/>
    <x v="41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2284"/>
    <n v="2.9590000000000001"/>
    <n v="2.9590000000000001"/>
    <n v="0"/>
    <n v="0"/>
    <n v="1"/>
    <n v="0"/>
    <n v="0"/>
    <x v="0"/>
    <x v="0"/>
    <m/>
    <m/>
    <m/>
    <m/>
    <m/>
    <m/>
    <m/>
    <m/>
    <m/>
    <m/>
    <m/>
    <m/>
    <n v="3.3250000000000002"/>
    <m/>
    <m/>
    <m/>
    <m/>
    <m/>
    <s v="450835,29"/>
    <s v="6254830,37"/>
    <n v="0"/>
    <n v="3.3250000000000002"/>
    <n v="0"/>
  </r>
  <r>
    <n v="75"/>
    <x v="18"/>
    <s v=""/>
    <x v="42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2285"/>
    <n v="27.062999999999999"/>
    <n v="27.062999999999999"/>
    <n v="0"/>
    <n v="0"/>
    <n v="1"/>
    <n v="0"/>
    <n v="0"/>
    <x v="0"/>
    <x v="0"/>
    <m/>
    <m/>
    <m/>
    <m/>
    <m/>
    <m/>
    <m/>
    <m/>
    <m/>
    <m/>
    <n v="27.062999999999999"/>
    <m/>
    <m/>
    <m/>
    <m/>
    <m/>
    <m/>
    <m/>
    <s v="450835,29"/>
    <s v="6254830,37"/>
    <n v="0"/>
    <n v="27.062999999999999"/>
    <n v="0"/>
  </r>
  <r>
    <n v="77"/>
    <x v="19"/>
    <s v=""/>
    <x v="43"/>
    <n v="2018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2286"/>
    <n v="2.4219999999999998E-2"/>
    <n v="2.4219999999999998E-2"/>
    <n v="0"/>
    <n v="0"/>
    <n v="1"/>
    <n v="0"/>
    <n v="0"/>
    <x v="0"/>
    <x v="0"/>
    <m/>
    <m/>
    <m/>
    <n v="2.5869444000000002E-2"/>
    <m/>
    <m/>
    <n v="0"/>
    <m/>
    <m/>
    <m/>
    <m/>
    <m/>
    <m/>
    <m/>
    <m/>
    <m/>
    <m/>
    <m/>
    <s v="720624,7"/>
    <s v="6184414,3"/>
    <n v="2.5869444000000002E-2"/>
    <n v="0"/>
    <n v="0"/>
  </r>
  <r>
    <n v="77"/>
    <x v="19"/>
    <s v=""/>
    <x v="44"/>
    <n v="2018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2287"/>
    <n v="2.7907799999999998"/>
    <n v="2.7907799999999998"/>
    <n v="0"/>
    <n v="0"/>
    <n v="1"/>
    <n v="0"/>
    <n v="0"/>
    <x v="0"/>
    <x v="0"/>
    <m/>
    <m/>
    <m/>
    <n v="2.9817547290000004"/>
    <m/>
    <m/>
    <m/>
    <m/>
    <m/>
    <m/>
    <m/>
    <m/>
    <m/>
    <m/>
    <m/>
    <m/>
    <m/>
    <m/>
    <s v="720624,7"/>
    <s v="6184414,3"/>
    <n v="2.9817547290000004"/>
    <n v="0"/>
    <n v="0"/>
  </r>
  <r>
    <n v="77"/>
    <x v="20"/>
    <s v=""/>
    <x v="45"/>
    <n v="2018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2288"/>
    <n v="8.9545100000000009"/>
    <n v="8.9545100000000009"/>
    <n v="0"/>
    <n v="0"/>
    <n v="1"/>
    <n v="0"/>
    <n v="0"/>
    <x v="0"/>
    <x v="0"/>
    <m/>
    <m/>
    <m/>
    <n v="9.3889760869999996"/>
    <m/>
    <m/>
    <m/>
    <m/>
    <m/>
    <m/>
    <m/>
    <m/>
    <m/>
    <m/>
    <m/>
    <m/>
    <m/>
    <m/>
    <s v="724094"/>
    <s v="6183493"/>
    <n v="9.3889760869999996"/>
    <n v="0"/>
    <n v="0"/>
  </r>
  <r>
    <n v="77"/>
    <x v="20"/>
    <s v=""/>
    <x v="46"/>
    <n v="2018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2289"/>
    <n v="5.2384899999999996"/>
    <n v="5.2384899999999996"/>
    <n v="0"/>
    <n v="0"/>
    <n v="1"/>
    <n v="0"/>
    <n v="0"/>
    <x v="0"/>
    <x v="0"/>
    <m/>
    <m/>
    <m/>
    <n v="5.492658316"/>
    <m/>
    <m/>
    <m/>
    <m/>
    <m/>
    <m/>
    <m/>
    <m/>
    <m/>
    <m/>
    <m/>
    <m/>
    <m/>
    <m/>
    <s v="724094"/>
    <s v="6183493"/>
    <n v="5.492658316"/>
    <n v="0"/>
    <n v="0"/>
  </r>
  <r>
    <n v="77"/>
    <x v="21"/>
    <s v=""/>
    <x v="47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2290"/>
    <n v="9.4727399999999999"/>
    <n v="9.4727399999999999"/>
    <n v="0"/>
    <n v="0"/>
    <n v="1"/>
    <n v="0"/>
    <n v="0"/>
    <x v="0"/>
    <x v="0"/>
    <m/>
    <m/>
    <m/>
    <n v="10.193586818"/>
    <m/>
    <n v="0"/>
    <m/>
    <m/>
    <m/>
    <m/>
    <m/>
    <m/>
    <m/>
    <m/>
    <m/>
    <m/>
    <m/>
    <m/>
    <s v="721311,96"/>
    <s v="6176543,12"/>
    <n v="10.193586818"/>
    <n v="0"/>
    <n v="0"/>
  </r>
  <r>
    <n v="77"/>
    <x v="21"/>
    <s v=""/>
    <x v="48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311,96"/>
    <s v="6176543,12"/>
    <n v="0"/>
    <n v="0"/>
    <n v="0"/>
  </r>
  <r>
    <n v="77"/>
    <x v="21"/>
    <s v=""/>
    <x v="49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2291"/>
    <n v="10.072570000000001"/>
    <n v="10.072570000000001"/>
    <n v="0"/>
    <n v="0"/>
    <n v="1"/>
    <n v="0"/>
    <n v="0"/>
    <x v="0"/>
    <x v="0"/>
    <m/>
    <m/>
    <m/>
    <n v="10.839060294000001"/>
    <m/>
    <n v="0"/>
    <m/>
    <m/>
    <m/>
    <m/>
    <m/>
    <m/>
    <m/>
    <m/>
    <m/>
    <m/>
    <m/>
    <m/>
    <s v="721311,96"/>
    <s v="6176543,12"/>
    <n v="10.839060294000001"/>
    <n v="0"/>
    <n v="0"/>
  </r>
  <r>
    <n v="77"/>
    <x v="21"/>
    <s v=""/>
    <x v="50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2292"/>
    <n v="9.2537099999999999"/>
    <n v="9.2537099999999999"/>
    <n v="0"/>
    <n v="0"/>
    <n v="1"/>
    <n v="0"/>
    <n v="0"/>
    <x v="0"/>
    <x v="0"/>
    <m/>
    <m/>
    <m/>
    <n v="9.957895809"/>
    <m/>
    <n v="0"/>
    <m/>
    <m/>
    <m/>
    <m/>
    <m/>
    <m/>
    <m/>
    <m/>
    <m/>
    <m/>
    <m/>
    <m/>
    <s v="721311,96"/>
    <s v="6176543,12"/>
    <n v="9.957895809"/>
    <n v="0"/>
    <n v="0"/>
  </r>
  <r>
    <n v="77"/>
    <x v="21"/>
    <s v=""/>
    <x v="51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2293"/>
    <n v="10.49098"/>
    <n v="10.49098"/>
    <n v="0"/>
    <n v="0"/>
    <n v="1"/>
    <n v="0"/>
    <n v="0"/>
    <x v="0"/>
    <x v="0"/>
    <m/>
    <m/>
    <m/>
    <n v="11.2893155994"/>
    <m/>
    <n v="0"/>
    <m/>
    <m/>
    <m/>
    <m/>
    <m/>
    <m/>
    <m/>
    <m/>
    <m/>
    <m/>
    <m/>
    <m/>
    <s v="721311,96"/>
    <s v="6176543,12"/>
    <n v="11.2893155994"/>
    <n v="0"/>
    <n v="0"/>
  </r>
  <r>
    <n v="77"/>
    <x v="22"/>
    <s v=""/>
    <x v="52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2294"/>
    <n v="72.661829999999995"/>
    <n v="72.661829999999995"/>
    <n v="0"/>
    <n v="0"/>
    <n v="1"/>
    <n v="0"/>
    <n v="0"/>
    <x v="0"/>
    <x v="0"/>
    <m/>
    <m/>
    <m/>
    <m/>
    <m/>
    <m/>
    <n v="79.815938399999993"/>
    <m/>
    <m/>
    <m/>
    <m/>
    <m/>
    <m/>
    <m/>
    <m/>
    <m/>
    <m/>
    <m/>
    <s v="718885,79"/>
    <s v="6181809,9"/>
    <n v="79.815938399999993"/>
    <n v="0"/>
    <n v="0"/>
  </r>
  <r>
    <n v="77"/>
    <x v="22"/>
    <s v=""/>
    <x v="53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2295"/>
    <n v="88.332930000000005"/>
    <n v="88.332930000000005"/>
    <n v="0"/>
    <n v="0"/>
    <n v="1"/>
    <n v="0"/>
    <n v="0"/>
    <x v="0"/>
    <x v="0"/>
    <m/>
    <m/>
    <m/>
    <m/>
    <m/>
    <m/>
    <n v="97.030018800000008"/>
    <m/>
    <m/>
    <m/>
    <m/>
    <m/>
    <m/>
    <m/>
    <m/>
    <m/>
    <m/>
    <m/>
    <s v="718885,79"/>
    <s v="6181809,9"/>
    <n v="97.030018800000008"/>
    <n v="0"/>
    <n v="0"/>
  </r>
  <r>
    <n v="77"/>
    <x v="22"/>
    <s v=""/>
    <x v="54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2296"/>
    <n v="90.07423"/>
    <n v="90.07423"/>
    <n v="0"/>
    <n v="0"/>
    <n v="1"/>
    <n v="0"/>
    <n v="0"/>
    <x v="0"/>
    <x v="0"/>
    <m/>
    <m/>
    <m/>
    <m/>
    <m/>
    <m/>
    <n v="98.942738399999996"/>
    <m/>
    <m/>
    <m/>
    <m/>
    <m/>
    <m/>
    <m/>
    <m/>
    <m/>
    <m/>
    <m/>
    <s v="718885,79"/>
    <s v="6181809,9"/>
    <n v="98.942738399999996"/>
    <n v="0"/>
    <n v="0"/>
  </r>
  <r>
    <n v="77"/>
    <x v="23"/>
    <s v=""/>
    <x v="55"/>
    <n v="2018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2297"/>
    <n v="92.43"/>
    <n v="92.43"/>
    <n v="0"/>
    <n v="0"/>
    <n v="1"/>
    <n v="0"/>
    <n v="0"/>
    <x v="0"/>
    <x v="0"/>
    <m/>
    <m/>
    <m/>
    <n v="0.14821484000000001"/>
    <m/>
    <m/>
    <n v="101.2424292"/>
    <m/>
    <m/>
    <m/>
    <m/>
    <m/>
    <m/>
    <m/>
    <m/>
    <m/>
    <m/>
    <m/>
    <s v="717530,86"/>
    <s v="6181956,63"/>
    <n v="101.39064404"/>
    <n v="0"/>
    <n v="0"/>
  </r>
  <r>
    <n v="77"/>
    <x v="24"/>
    <s v=""/>
    <x v="56"/>
    <n v="2018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2298"/>
    <n v="1.05955"/>
    <n v="1.05955"/>
    <n v="0"/>
    <n v="0"/>
    <n v="1"/>
    <n v="0"/>
    <n v="0"/>
    <x v="0"/>
    <x v="0"/>
    <m/>
    <m/>
    <m/>
    <n v="1.332366041"/>
    <m/>
    <n v="0"/>
    <m/>
    <m/>
    <m/>
    <m/>
    <m/>
    <m/>
    <m/>
    <m/>
    <m/>
    <m/>
    <m/>
    <m/>
    <s v="720560,13"/>
    <s v="6178623,54"/>
    <n v="1.332366041"/>
    <n v="0"/>
    <n v="0"/>
  </r>
  <r>
    <n v="77"/>
    <x v="24"/>
    <s v=""/>
    <x v="57"/>
    <n v="2018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2299"/>
    <n v="0.65044999999999997"/>
    <n v="0.65044999999999997"/>
    <n v="0"/>
    <n v="0"/>
    <n v="1"/>
    <n v="0"/>
    <n v="0"/>
    <x v="0"/>
    <x v="0"/>
    <m/>
    <m/>
    <m/>
    <n v="0.81792926200000005"/>
    <m/>
    <n v="0"/>
    <m/>
    <m/>
    <m/>
    <m/>
    <m/>
    <m/>
    <m/>
    <m/>
    <m/>
    <m/>
    <m/>
    <m/>
    <s v="720560,13"/>
    <s v="6178623,54"/>
    <n v="0.81792926200000005"/>
    <n v="0"/>
    <n v="0"/>
  </r>
  <r>
    <n v="77"/>
    <x v="25"/>
    <s v=""/>
    <x v="58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2300"/>
    <n v="4.9531099999999997"/>
    <n v="4.9531099999999997"/>
    <n v="0"/>
    <n v="0"/>
    <n v="1"/>
    <n v="0"/>
    <n v="0"/>
    <x v="0"/>
    <x v="0"/>
    <m/>
    <m/>
    <m/>
    <n v="5.45471503"/>
    <m/>
    <n v="0"/>
    <m/>
    <m/>
    <m/>
    <m/>
    <m/>
    <m/>
    <m/>
    <m/>
    <m/>
    <m/>
    <m/>
    <m/>
    <s v="731535,99"/>
    <s v="6170696,35"/>
    <n v="5.45471503"/>
    <n v="0"/>
    <n v="0"/>
  </r>
  <r>
    <n v="77"/>
    <x v="25"/>
    <s v=""/>
    <x v="59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2301"/>
    <n v="4.0596800000000002"/>
    <n v="4.0596800000000002"/>
    <n v="0"/>
    <n v="0"/>
    <n v="1"/>
    <n v="0"/>
    <n v="0"/>
    <x v="0"/>
    <x v="0"/>
    <m/>
    <m/>
    <m/>
    <n v="4.4708055930999997"/>
    <m/>
    <n v="0"/>
    <m/>
    <m/>
    <m/>
    <m/>
    <m/>
    <m/>
    <m/>
    <m/>
    <m/>
    <m/>
    <m/>
    <m/>
    <s v="731535,99"/>
    <s v="6170696,35"/>
    <n v="4.4708055930999997"/>
    <n v="0"/>
    <n v="0"/>
  </r>
  <r>
    <n v="77"/>
    <x v="25"/>
    <s v=""/>
    <x v="60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2302"/>
    <n v="1.0911999999999999"/>
    <n v="1.0911999999999999"/>
    <n v="0"/>
    <n v="0"/>
    <n v="1"/>
    <n v="0"/>
    <n v="0"/>
    <x v="0"/>
    <x v="0"/>
    <m/>
    <m/>
    <m/>
    <n v="1.201705979"/>
    <m/>
    <n v="0"/>
    <m/>
    <m/>
    <m/>
    <m/>
    <m/>
    <m/>
    <m/>
    <m/>
    <m/>
    <m/>
    <m/>
    <m/>
    <s v="731535,99"/>
    <s v="6170696,35"/>
    <n v="1.201705979"/>
    <n v="0"/>
    <n v="0"/>
  </r>
  <r>
    <n v="77"/>
    <x v="26"/>
    <s v=""/>
    <x v="61"/>
    <n v="2018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2303"/>
    <n v="50.015479999999997"/>
    <n v="50.015479999999997"/>
    <n v="0"/>
    <n v="0"/>
    <n v="1"/>
    <n v="0"/>
    <n v="0"/>
    <x v="0"/>
    <x v="0"/>
    <m/>
    <m/>
    <m/>
    <m/>
    <m/>
    <m/>
    <n v="50.555141999999996"/>
    <m/>
    <m/>
    <m/>
    <m/>
    <m/>
    <m/>
    <m/>
    <m/>
    <m/>
    <m/>
    <m/>
    <s v="718747,04"/>
    <s v="6182767,36"/>
    <n v="50.555141999999996"/>
    <n v="0"/>
    <n v="0"/>
  </r>
  <r>
    <n v="77"/>
    <x v="26"/>
    <s v=""/>
    <x v="62"/>
    <n v="2018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2304"/>
    <n v="46.655520000000003"/>
    <n v="46.655520000000003"/>
    <n v="0"/>
    <n v="0"/>
    <n v="1"/>
    <n v="0"/>
    <n v="0"/>
    <x v="0"/>
    <x v="0"/>
    <m/>
    <m/>
    <m/>
    <m/>
    <m/>
    <m/>
    <n v="47.158927200000001"/>
    <m/>
    <m/>
    <m/>
    <m/>
    <m/>
    <m/>
    <m/>
    <m/>
    <m/>
    <m/>
    <m/>
    <s v="718747,04"/>
    <s v="6182767,36"/>
    <n v="47.158927200000001"/>
    <n v="0"/>
    <n v="0"/>
  </r>
  <r>
    <n v="79"/>
    <x v="27"/>
    <s v=""/>
    <x v="63"/>
    <n v="2018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2305"/>
    <n v="9.1141199999999998"/>
    <n v="9.1141199999999998"/>
    <n v="0"/>
    <n v="0"/>
    <n v="1"/>
    <n v="0"/>
    <n v="0"/>
    <x v="0"/>
    <x v="0"/>
    <m/>
    <m/>
    <m/>
    <m/>
    <m/>
    <m/>
    <n v="8.963895599999999"/>
    <m/>
    <m/>
    <m/>
    <m/>
    <m/>
    <m/>
    <m/>
    <m/>
    <m/>
    <m/>
    <m/>
    <s v="530706,1"/>
    <s v="6134353,97"/>
    <n v="8.963895599999999"/>
    <n v="0"/>
    <n v="0"/>
  </r>
  <r>
    <n v="79"/>
    <x v="28"/>
    <s v=""/>
    <x v="64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2306"/>
    <n v="30.28068"/>
    <n v="30.28068"/>
    <n v="22.863959999999999"/>
    <n v="22.863959999999999"/>
    <n v="0.27048015831416256"/>
    <n v="0.7295198416858375"/>
    <n v="0"/>
    <x v="0"/>
    <x v="0"/>
    <m/>
    <m/>
    <m/>
    <m/>
    <m/>
    <m/>
    <n v="55.975788000000001"/>
    <m/>
    <m/>
    <m/>
    <m/>
    <m/>
    <m/>
    <m/>
    <m/>
    <m/>
    <m/>
    <m/>
    <s v="531048,28"/>
    <s v="6135413,21"/>
    <n v="55.975788000000001"/>
    <n v="0"/>
    <n v="0"/>
  </r>
  <r>
    <n v="79"/>
    <x v="28"/>
    <s v=""/>
    <x v="65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2307"/>
    <n v="20.05416"/>
    <n v="20.05416"/>
    <n v="0"/>
    <n v="0"/>
    <n v="1"/>
    <n v="0"/>
    <n v="0"/>
    <x v="0"/>
    <x v="0"/>
    <m/>
    <m/>
    <m/>
    <m/>
    <m/>
    <m/>
    <n v="18.753530399999999"/>
    <m/>
    <m/>
    <m/>
    <m/>
    <m/>
    <m/>
    <m/>
    <m/>
    <m/>
    <m/>
    <m/>
    <s v="531048,28"/>
    <s v="6135413,21"/>
    <n v="18.753530399999999"/>
    <n v="0"/>
    <n v="0"/>
  </r>
  <r>
    <n v="79"/>
    <x v="28"/>
    <s v=""/>
    <x v="66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2308"/>
    <n v="10.34604"/>
    <n v="10.34604"/>
    <n v="0"/>
    <n v="0"/>
    <n v="1"/>
    <n v="0"/>
    <n v="0"/>
    <x v="0"/>
    <x v="0"/>
    <m/>
    <m/>
    <m/>
    <m/>
    <m/>
    <m/>
    <m/>
    <m/>
    <m/>
    <m/>
    <m/>
    <m/>
    <m/>
    <m/>
    <m/>
    <m/>
    <m/>
    <n v="10.458"/>
    <s v="531048,28"/>
    <s v="6135413,21"/>
    <n v="0"/>
    <n v="0"/>
    <n v="10.458"/>
  </r>
  <r>
    <n v="79"/>
    <x v="28"/>
    <s v=""/>
    <x v="67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2309"/>
    <n v="18.695160000000001"/>
    <n v="18.695160000000001"/>
    <n v="0"/>
    <n v="0"/>
    <n v="1"/>
    <n v="0"/>
    <n v="0"/>
    <x v="0"/>
    <x v="0"/>
    <m/>
    <m/>
    <m/>
    <m/>
    <m/>
    <m/>
    <m/>
    <m/>
    <m/>
    <m/>
    <m/>
    <m/>
    <m/>
    <m/>
    <m/>
    <n v="18.695160000000001"/>
    <m/>
    <m/>
    <s v="531048,28"/>
    <s v="6135413,21"/>
    <n v="0"/>
    <n v="18.695160000000001"/>
    <n v="0"/>
  </r>
  <r>
    <n v="79"/>
    <x v="28"/>
    <s v=""/>
    <x v="2856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1439"/>
    <x v="4"/>
    <s v="fvv"/>
    <d v="2018-12-17T00:00:00"/>
    <m/>
    <n v="0.26900000000000002"/>
    <n v="0"/>
    <n v="1.6"/>
    <x v="2310"/>
    <n v="4.6440000000000002E-2"/>
    <n v="4.6440000000000002E-2"/>
    <n v="0"/>
    <n v="0"/>
    <n v="1"/>
    <n v="0"/>
    <n v="0"/>
    <x v="0"/>
    <x v="0"/>
    <m/>
    <m/>
    <m/>
    <m/>
    <m/>
    <m/>
    <m/>
    <m/>
    <m/>
    <m/>
    <m/>
    <m/>
    <m/>
    <m/>
    <m/>
    <m/>
    <m/>
    <n v="1.26E-2"/>
    <s v="531048,28"/>
    <s v="6135413,21"/>
    <n v="0"/>
    <n v="0"/>
    <n v="1.26E-2"/>
  </r>
  <r>
    <n v="81"/>
    <x v="29"/>
    <s v=""/>
    <x v="68"/>
    <n v="2018"/>
    <n v="38929119"/>
    <x v="691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2311"/>
    <n v="28.202400000000001"/>
    <n v="28.166399999999999"/>
    <n v="0"/>
    <n v="0"/>
    <n v="1"/>
    <n v="0"/>
    <n v="0"/>
    <x v="0"/>
    <x v="0"/>
    <m/>
    <m/>
    <m/>
    <m/>
    <m/>
    <m/>
    <n v="28.1301372"/>
    <m/>
    <m/>
    <m/>
    <m/>
    <m/>
    <m/>
    <m/>
    <m/>
    <m/>
    <m/>
    <m/>
    <s v="496949"/>
    <s v="6289053"/>
    <n v="28.1301372"/>
    <n v="0"/>
    <n v="0"/>
  </r>
  <r>
    <n v="81"/>
    <x v="29"/>
    <s v=""/>
    <x v="69"/>
    <n v="2018"/>
    <n v="38929119"/>
    <x v="691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2312"/>
    <n v="4.9463999999999997"/>
    <n v="4.9463999999999997"/>
    <n v="4.3091999999999997"/>
    <n v="4.3091999999999997"/>
    <n v="0.23395246167708836"/>
    <n v="0.76604753832291161"/>
    <n v="0"/>
    <x v="0"/>
    <x v="0"/>
    <m/>
    <m/>
    <m/>
    <m/>
    <m/>
    <m/>
    <n v="10.5713784"/>
    <m/>
    <m/>
    <m/>
    <m/>
    <m/>
    <m/>
    <m/>
    <m/>
    <m/>
    <m/>
    <m/>
    <s v="496949"/>
    <s v="6289053"/>
    <n v="10.5713784"/>
    <n v="0"/>
    <n v="0"/>
  </r>
  <r>
    <n v="85"/>
    <x v="30"/>
    <s v=""/>
    <x v="70"/>
    <n v="2018"/>
    <n v="10066921"/>
    <x v="13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597995"/>
    <s v="6132771"/>
    <n v="0"/>
    <n v="0"/>
    <n v="0"/>
  </r>
  <r>
    <n v="85"/>
    <x v="30"/>
    <s v=""/>
    <x v="71"/>
    <n v="2018"/>
    <n v="10066921"/>
    <x v="13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88"/>
    <x v="31"/>
    <s v=""/>
    <x v="72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2313"/>
    <n v="1.502"/>
    <n v="1.4890000000000001"/>
    <n v="0"/>
    <n v="0"/>
    <n v="1"/>
    <n v="0"/>
    <n v="0"/>
    <x v="0"/>
    <x v="0"/>
    <m/>
    <m/>
    <m/>
    <n v="0"/>
    <m/>
    <m/>
    <n v="1.5016715999999999"/>
    <m/>
    <m/>
    <m/>
    <m/>
    <m/>
    <m/>
    <m/>
    <m/>
    <m/>
    <m/>
    <m/>
    <s v="716751,66"/>
    <s v="6170291,7"/>
    <n v="1.5016715999999999"/>
    <n v="0"/>
    <n v="0"/>
  </r>
  <r>
    <n v="88"/>
    <x v="31"/>
    <s v=""/>
    <x v="73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8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2314"/>
    <n v="19.058399999999999"/>
    <n v="19.058399999999999"/>
    <n v="11.3652"/>
    <n v="10.7316"/>
    <n v="0.29138869887405294"/>
    <n v="0.70861130112594706"/>
    <n v="0"/>
    <x v="0"/>
    <x v="0"/>
    <m/>
    <m/>
    <m/>
    <m/>
    <m/>
    <m/>
    <n v="32.702709599999999"/>
    <m/>
    <m/>
    <m/>
    <m/>
    <m/>
    <m/>
    <m/>
    <m/>
    <m/>
    <m/>
    <m/>
    <s v="577962,47"/>
    <s v="6336304,84"/>
    <n v="32.702709599999999"/>
    <n v="0"/>
    <n v="0"/>
  </r>
  <r>
    <n v="91"/>
    <x v="33"/>
    <s v=""/>
    <x v="76"/>
    <n v="2018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77575"/>
    <s v="6335253"/>
    <n v="0"/>
    <n v="0"/>
    <n v="0"/>
  </r>
  <r>
    <n v="91"/>
    <x v="33"/>
    <s v=""/>
    <x v="77"/>
    <n v="2018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2315"/>
    <n v="47.7072"/>
    <n v="47.7072"/>
    <n v="0"/>
    <n v="0"/>
    <n v="1"/>
    <n v="0"/>
    <n v="0"/>
    <x v="0"/>
    <x v="0"/>
    <m/>
    <m/>
    <m/>
    <m/>
    <m/>
    <m/>
    <n v="52.604719199999998"/>
    <m/>
    <m/>
    <m/>
    <m/>
    <m/>
    <m/>
    <m/>
    <m/>
    <m/>
    <m/>
    <m/>
    <s v="577575"/>
    <s v="6335253"/>
    <n v="52.604719199999998"/>
    <n v="0"/>
    <n v="0"/>
  </r>
  <r>
    <n v="91"/>
    <x v="34"/>
    <s v=""/>
    <x v="78"/>
    <n v="2018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2316"/>
    <n v="55.497599999999998"/>
    <n v="55.497599999999998"/>
    <n v="0"/>
    <n v="0"/>
    <n v="1"/>
    <n v="0"/>
    <n v="0"/>
    <x v="0"/>
    <x v="0"/>
    <m/>
    <m/>
    <m/>
    <m/>
    <m/>
    <m/>
    <m/>
    <m/>
    <m/>
    <m/>
    <m/>
    <m/>
    <m/>
    <m/>
    <m/>
    <n v="67.644000000000005"/>
    <m/>
    <m/>
    <s v="575652,77"/>
    <s v="6336527,86"/>
    <n v="0"/>
    <n v="67.644000000000005"/>
    <n v="0"/>
  </r>
  <r>
    <n v="93"/>
    <x v="35"/>
    <s v=""/>
    <x v="79"/>
    <n v="2018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2317"/>
    <n v="34.408799999999999"/>
    <n v="34.408799999999999"/>
    <n v="0"/>
    <n v="0"/>
    <n v="1"/>
    <n v="0"/>
    <n v="0"/>
    <x v="0"/>
    <x v="0"/>
    <m/>
    <m/>
    <m/>
    <m/>
    <m/>
    <m/>
    <m/>
    <m/>
    <m/>
    <m/>
    <m/>
    <m/>
    <n v="36.3125"/>
    <m/>
    <m/>
    <m/>
    <m/>
    <m/>
    <s v="581956,1"/>
    <s v="6348764,07"/>
    <n v="0"/>
    <n v="36.3125"/>
    <n v="0"/>
  </r>
  <r>
    <n v="93"/>
    <x v="35"/>
    <s v=""/>
    <x v="80"/>
    <n v="2018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2318"/>
    <n v="31.799160000000001"/>
    <n v="31.799160000000001"/>
    <n v="0"/>
    <n v="0"/>
    <n v="1"/>
    <n v="0"/>
    <n v="0"/>
    <x v="0"/>
    <x v="0"/>
    <m/>
    <m/>
    <m/>
    <m/>
    <m/>
    <m/>
    <n v="31.146508799999999"/>
    <m/>
    <m/>
    <m/>
    <m/>
    <m/>
    <m/>
    <m/>
    <m/>
    <m/>
    <m/>
    <m/>
    <s v="558907,22"/>
    <s v="6142971,49"/>
    <n v="31.146508799999999"/>
    <n v="0"/>
    <n v="0"/>
  </r>
  <r>
    <n v="97"/>
    <x v="36"/>
    <s v=""/>
    <x v="83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2319"/>
    <n v="29.919599999999999"/>
    <n v="29.919599999999999"/>
    <n v="23.720400000000001"/>
    <n v="23.720400000000001"/>
    <n v="0.2706499989774504"/>
    <n v="0.72935000102254954"/>
    <n v="0"/>
    <x v="0"/>
    <x v="0"/>
    <m/>
    <m/>
    <m/>
    <m/>
    <m/>
    <m/>
    <n v="55.273600799999997"/>
    <m/>
    <m/>
    <m/>
    <m/>
    <m/>
    <m/>
    <m/>
    <m/>
    <m/>
    <m/>
    <m/>
    <s v="558907,22"/>
    <s v="6142971,49"/>
    <n v="55.273600799999997"/>
    <n v="0"/>
    <n v="0"/>
  </r>
  <r>
    <n v="101"/>
    <x v="37"/>
    <s v=""/>
    <x v="84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2320"/>
    <n v="24.360119999999998"/>
    <n v="23.386320000000001"/>
    <n v="0"/>
    <n v="0"/>
    <n v="1"/>
    <n v="0"/>
    <n v="0"/>
    <x v="0"/>
    <x v="0"/>
    <m/>
    <m/>
    <m/>
    <m/>
    <m/>
    <m/>
    <n v="22.6403496"/>
    <m/>
    <m/>
    <m/>
    <m/>
    <m/>
    <m/>
    <m/>
    <m/>
    <m/>
    <m/>
    <m/>
    <s v="518147,5"/>
    <s v="6204228,41"/>
    <n v="22.6403496"/>
    <n v="0"/>
    <n v="0"/>
  </r>
  <r>
    <n v="101"/>
    <x v="37"/>
    <s v=""/>
    <x v="85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2321"/>
    <n v="31.395600000000002"/>
    <n v="30.14424"/>
    <n v="25.405200000000001"/>
    <n v="24.89292"/>
    <n v="0.2589528009304129"/>
    <n v="0.74104719906958705"/>
    <n v="0"/>
    <x v="0"/>
    <x v="0"/>
    <m/>
    <m/>
    <m/>
    <m/>
    <m/>
    <m/>
    <n v="60.620313600000003"/>
    <m/>
    <m/>
    <m/>
    <m/>
    <m/>
    <m/>
    <m/>
    <m/>
    <m/>
    <m/>
    <m/>
    <s v="518147,5"/>
    <s v="6204228,41"/>
    <n v="60.620313600000003"/>
    <n v="0"/>
    <n v="0"/>
  </r>
  <r>
    <n v="101"/>
    <x v="37"/>
    <s v=""/>
    <x v="86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2322"/>
    <n v="10.63836"/>
    <n v="10.213200000000001"/>
    <n v="0"/>
    <n v="0"/>
    <n v="1"/>
    <n v="0"/>
    <n v="0"/>
    <x v="0"/>
    <x v="0"/>
    <m/>
    <m/>
    <m/>
    <m/>
    <m/>
    <m/>
    <m/>
    <m/>
    <m/>
    <m/>
    <m/>
    <m/>
    <m/>
    <m/>
    <m/>
    <n v="10.63836"/>
    <m/>
    <m/>
    <s v="518147,5"/>
    <s v="6204228,41"/>
    <n v="0"/>
    <n v="10.63836"/>
    <n v="0"/>
  </r>
  <r>
    <n v="107"/>
    <x v="38"/>
    <s v=""/>
    <x v="87"/>
    <n v="2018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2323"/>
    <n v="19.361339999999998"/>
    <n v="19.361339999999998"/>
    <n v="0"/>
    <n v="0"/>
    <n v="1"/>
    <n v="0"/>
    <n v="0"/>
    <x v="0"/>
    <x v="0"/>
    <m/>
    <m/>
    <m/>
    <m/>
    <m/>
    <m/>
    <n v="21.039282"/>
    <m/>
    <m/>
    <m/>
    <m/>
    <m/>
    <m/>
    <m/>
    <m/>
    <m/>
    <m/>
    <m/>
    <s v="708841,11"/>
    <s v="6196267"/>
    <n v="21.039282"/>
    <n v="0"/>
    <n v="0"/>
  </r>
  <r>
    <n v="107"/>
    <x v="858"/>
    <s v=""/>
    <x v="1961"/>
    <n v="2018"/>
    <n v="60183112"/>
    <x v="1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2324"/>
    <n v="6.9839999999999999E-2"/>
    <n v="6.9839999999999999E-2"/>
    <n v="3.78E-2"/>
    <n v="3.78E-2"/>
    <n v="0.29811196778177956"/>
    <n v="0.70188803221822038"/>
    <n v="0"/>
    <x v="0"/>
    <x v="0"/>
    <m/>
    <m/>
    <m/>
    <m/>
    <m/>
    <m/>
    <n v="0.117137196"/>
    <m/>
    <m/>
    <m/>
    <m/>
    <m/>
    <m/>
    <m/>
    <m/>
    <m/>
    <m/>
    <m/>
    <s v="709493,86"/>
    <s v="6197971,25"/>
    <n v="0.117137196"/>
    <n v="0"/>
    <n v="0"/>
  </r>
  <r>
    <n v="107"/>
    <x v="893"/>
    <s v=""/>
    <x v="2002"/>
    <n v="2018"/>
    <n v="60183112"/>
    <x v="1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2325"/>
    <n v="0.23616000000000001"/>
    <n v="0.23616000000000001"/>
    <n v="0.14688000000000001"/>
    <n v="0.14688000000000001"/>
    <n v="0.274447843153727"/>
    <n v="0.72555215684627306"/>
    <n v="0"/>
    <x v="0"/>
    <x v="0"/>
    <m/>
    <m/>
    <m/>
    <m/>
    <m/>
    <m/>
    <n v="0.43024568399999996"/>
    <m/>
    <m/>
    <m/>
    <m/>
    <m/>
    <m/>
    <m/>
    <m/>
    <m/>
    <m/>
    <m/>
    <s v="708923"/>
    <s v="6196474"/>
    <n v="0.43024568399999996"/>
    <n v="0"/>
    <n v="0"/>
  </r>
  <r>
    <n v="107"/>
    <x v="39"/>
    <s v=""/>
    <x v="88"/>
    <n v="2018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2326"/>
    <n v="28.450800000000001"/>
    <n v="28.450800000000001"/>
    <n v="0"/>
    <n v="0"/>
    <n v="1"/>
    <n v="0"/>
    <n v="0"/>
    <x v="0"/>
    <x v="0"/>
    <m/>
    <m/>
    <m/>
    <m/>
    <m/>
    <m/>
    <n v="31.2967908"/>
    <m/>
    <m/>
    <m/>
    <m/>
    <m/>
    <m/>
    <m/>
    <m/>
    <m/>
    <m/>
    <m/>
    <s v="709493,86"/>
    <s v="6197971,25"/>
    <n v="31.2967908"/>
    <n v="0"/>
    <n v="0"/>
  </r>
  <r>
    <n v="107"/>
    <x v="40"/>
    <s v=""/>
    <x v="89"/>
    <n v="2018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8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8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8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8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2327"/>
    <n v="44.76"/>
    <n v="44.76"/>
    <n v="0"/>
    <n v="0"/>
    <n v="1"/>
    <n v="0"/>
    <n v="0"/>
    <x v="0"/>
    <x v="0"/>
    <m/>
    <m/>
    <m/>
    <n v="0"/>
    <m/>
    <m/>
    <n v="45.258000000000003"/>
    <m/>
    <m/>
    <m/>
    <m/>
    <m/>
    <m/>
    <m/>
    <m/>
    <m/>
    <m/>
    <m/>
    <s v="712364,96"/>
    <s v="6190528,26"/>
    <n v="45.258000000000003"/>
    <n v="0"/>
    <n v="0"/>
  </r>
  <r>
    <n v="109"/>
    <x v="45"/>
    <s v=""/>
    <x v="95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2328"/>
    <n v="0.155"/>
    <n v="0.155"/>
    <n v="0"/>
    <n v="0"/>
    <n v="1"/>
    <n v="0"/>
    <n v="0"/>
    <x v="0"/>
    <x v="0"/>
    <m/>
    <m/>
    <m/>
    <n v="0"/>
    <m/>
    <m/>
    <n v="0.156"/>
    <m/>
    <m/>
    <m/>
    <m/>
    <m/>
    <m/>
    <m/>
    <m/>
    <m/>
    <m/>
    <m/>
    <s v="712364,96"/>
    <s v="6190528,26"/>
    <n v="0.156"/>
    <n v="0"/>
    <n v="0"/>
  </r>
  <r>
    <n v="109"/>
    <x v="45"/>
    <s v=""/>
    <x v="96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2329"/>
    <n v="40.591000000000001"/>
    <n v="40.591000000000001"/>
    <n v="0"/>
    <n v="0"/>
    <n v="1"/>
    <n v="0"/>
    <n v="0"/>
    <x v="0"/>
    <x v="0"/>
    <m/>
    <m/>
    <m/>
    <n v="0"/>
    <m/>
    <m/>
    <n v="39.646000000000001"/>
    <m/>
    <m/>
    <m/>
    <m/>
    <m/>
    <m/>
    <m/>
    <m/>
    <m/>
    <m/>
    <m/>
    <s v="712364,96"/>
    <s v="6190528,26"/>
    <n v="39.646000000000001"/>
    <n v="0"/>
    <n v="0"/>
  </r>
  <r>
    <n v="109"/>
    <x v="46"/>
    <s v=""/>
    <x v="97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2330"/>
    <n v="4.1360000000000001"/>
    <n v="4.1360000000000001"/>
    <n v="0"/>
    <n v="0"/>
    <n v="1"/>
    <n v="0"/>
    <n v="0"/>
    <x v="0"/>
    <x v="0"/>
    <m/>
    <m/>
    <m/>
    <m/>
    <m/>
    <m/>
    <n v="4.2610000000000001"/>
    <m/>
    <m/>
    <m/>
    <m/>
    <m/>
    <m/>
    <m/>
    <m/>
    <m/>
    <m/>
    <m/>
    <s v="711082,59"/>
    <s v="6190895,86"/>
    <n v="4.2610000000000001"/>
    <n v="0"/>
    <n v="0"/>
  </r>
  <r>
    <n v="109"/>
    <x v="46"/>
    <s v=""/>
    <x v="98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2331"/>
    <n v="71.683999999999997"/>
    <n v="71.683999999999997"/>
    <n v="0"/>
    <n v="0"/>
    <n v="1"/>
    <n v="0"/>
    <n v="0"/>
    <x v="0"/>
    <x v="0"/>
    <m/>
    <m/>
    <m/>
    <m/>
    <m/>
    <m/>
    <n v="73.855000000000004"/>
    <m/>
    <m/>
    <m/>
    <m/>
    <m/>
    <m/>
    <m/>
    <m/>
    <m/>
    <m/>
    <m/>
    <s v="711082,59"/>
    <s v="6190895,86"/>
    <n v="73.855000000000004"/>
    <n v="0"/>
    <n v="0"/>
  </r>
  <r>
    <n v="109"/>
    <x v="46"/>
    <s v=""/>
    <x v="99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2332"/>
    <n v="95.001000000000005"/>
    <n v="95.001000000000005"/>
    <n v="0"/>
    <n v="0"/>
    <n v="1"/>
    <n v="0"/>
    <n v="0"/>
    <x v="0"/>
    <x v="0"/>
    <m/>
    <m/>
    <m/>
    <m/>
    <m/>
    <m/>
    <n v="91.887"/>
    <m/>
    <m/>
    <m/>
    <m/>
    <m/>
    <m/>
    <m/>
    <m/>
    <m/>
    <m/>
    <m/>
    <s v="711082,59"/>
    <s v="6190895,86"/>
    <n v="91.887"/>
    <n v="0"/>
    <n v="0"/>
  </r>
  <r>
    <n v="110"/>
    <x v="47"/>
    <s v=""/>
    <x v="100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2333"/>
    <n v="0.245"/>
    <n v="0.245"/>
    <n v="0"/>
    <n v="0"/>
    <n v="1"/>
    <n v="0"/>
    <n v="0"/>
    <x v="0"/>
    <x v="0"/>
    <m/>
    <m/>
    <m/>
    <n v="0.28588389999999997"/>
    <m/>
    <m/>
    <m/>
    <m/>
    <m/>
    <m/>
    <m/>
    <m/>
    <m/>
    <m/>
    <m/>
    <m/>
    <m/>
    <m/>
    <s v="547937,91"/>
    <s v="6158171,81"/>
    <n v="0.28588389999999997"/>
    <n v="0"/>
    <n v="0"/>
  </r>
  <r>
    <n v="110"/>
    <x v="47"/>
    <s v=""/>
    <x v="101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2334"/>
    <n v="7.2999999999999995E-2"/>
    <n v="7.2999999999999995E-2"/>
    <n v="0"/>
    <n v="0"/>
    <n v="1"/>
    <n v="0"/>
    <n v="0"/>
    <x v="0"/>
    <x v="0"/>
    <m/>
    <m/>
    <m/>
    <n v="8.5370599999999991E-2"/>
    <m/>
    <m/>
    <m/>
    <m/>
    <m/>
    <m/>
    <m/>
    <m/>
    <m/>
    <m/>
    <m/>
    <m/>
    <m/>
    <m/>
    <s v="547937,91"/>
    <s v="6158171,81"/>
    <n v="8.5370599999999991E-2"/>
    <n v="0"/>
    <n v="0"/>
  </r>
  <r>
    <n v="110"/>
    <x v="47"/>
    <s v=""/>
    <x v="102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2335"/>
    <n v="0.22600000000000001"/>
    <n v="0.22600000000000001"/>
    <n v="0"/>
    <n v="0"/>
    <n v="1"/>
    <n v="0"/>
    <n v="0"/>
    <x v="0"/>
    <x v="0"/>
    <m/>
    <m/>
    <m/>
    <n v="0.26472059999999997"/>
    <m/>
    <m/>
    <m/>
    <m/>
    <m/>
    <m/>
    <m/>
    <m/>
    <m/>
    <m/>
    <m/>
    <m/>
    <m/>
    <m/>
    <s v="547937,91"/>
    <s v="6158171,81"/>
    <n v="0.26472059999999997"/>
    <n v="0"/>
    <n v="0"/>
  </r>
  <r>
    <n v="110"/>
    <x v="48"/>
    <s v=""/>
    <x v="103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2336"/>
    <n v="0.12759999999999999"/>
    <n v="0.12759999999999999"/>
    <n v="0"/>
    <n v="0"/>
    <n v="1"/>
    <n v="0"/>
    <n v="0"/>
    <x v="0"/>
    <x v="0"/>
    <m/>
    <m/>
    <m/>
    <n v="0.14563220000000002"/>
    <m/>
    <m/>
    <m/>
    <m/>
    <m/>
    <m/>
    <m/>
    <m/>
    <m/>
    <m/>
    <m/>
    <m/>
    <m/>
    <m/>
    <s v="545327,51"/>
    <s v="6158192,24"/>
    <n v="0.14563220000000002"/>
    <n v="0"/>
    <n v="0"/>
  </r>
  <r>
    <n v="110"/>
    <x v="48"/>
    <s v=""/>
    <x v="104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2337"/>
    <n v="0.98499999999999999"/>
    <n v="0.98499999999999999"/>
    <n v="0"/>
    <n v="0"/>
    <n v="1"/>
    <n v="0"/>
    <n v="0"/>
    <x v="0"/>
    <x v="0"/>
    <m/>
    <m/>
    <m/>
    <n v="1.1245244999999999"/>
    <m/>
    <m/>
    <m/>
    <m/>
    <m/>
    <m/>
    <m/>
    <m/>
    <m/>
    <m/>
    <m/>
    <m/>
    <m/>
    <m/>
    <s v="545327,51"/>
    <s v="6158192,24"/>
    <n v="1.1245244999999999"/>
    <n v="0"/>
    <n v="0"/>
  </r>
  <r>
    <n v="110"/>
    <x v="48"/>
    <s v=""/>
    <x v="105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2338"/>
    <n v="0.64329999999999998"/>
    <n v="0.64329999999999998"/>
    <n v="0"/>
    <n v="0"/>
    <n v="1"/>
    <n v="0"/>
    <n v="0"/>
    <x v="0"/>
    <x v="0"/>
    <m/>
    <m/>
    <m/>
    <n v="0.73533500000000007"/>
    <m/>
    <m/>
    <m/>
    <m/>
    <m/>
    <m/>
    <m/>
    <m/>
    <m/>
    <m/>
    <m/>
    <m/>
    <m/>
    <m/>
    <s v="545327,51"/>
    <s v="6158192,24"/>
    <n v="0.73533500000000007"/>
    <n v="0"/>
    <n v="0"/>
  </r>
  <r>
    <n v="110"/>
    <x v="48"/>
    <s v=""/>
    <x v="106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2339"/>
    <n v="2.316E-2"/>
    <n v="2.316E-2"/>
    <n v="0"/>
    <n v="0"/>
    <n v="1"/>
    <n v="0"/>
    <n v="0"/>
    <x v="0"/>
    <x v="0"/>
    <m/>
    <m/>
    <m/>
    <n v="2.7619900000000003E-2"/>
    <m/>
    <m/>
    <m/>
    <m/>
    <m/>
    <m/>
    <m/>
    <m/>
    <m/>
    <m/>
    <m/>
    <m/>
    <m/>
    <m/>
    <s v="545327,51"/>
    <s v="6158192,24"/>
    <n v="2.7619900000000003E-2"/>
    <n v="0"/>
    <n v="0"/>
  </r>
  <r>
    <n v="110"/>
    <x v="49"/>
    <s v=""/>
    <x v="107"/>
    <n v="2018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2340"/>
    <n v="0.46663100000000002"/>
    <n v="0.46663100000000002"/>
    <n v="0"/>
    <n v="0"/>
    <n v="1"/>
    <n v="0"/>
    <n v="0"/>
    <x v="0"/>
    <x v="0"/>
    <m/>
    <m/>
    <m/>
    <n v="0.52477810000000003"/>
    <m/>
    <m/>
    <m/>
    <m/>
    <m/>
    <m/>
    <m/>
    <m/>
    <m/>
    <m/>
    <m/>
    <m/>
    <m/>
    <m/>
    <s v="547270,22"/>
    <s v="6159271,94"/>
    <n v="0.52477810000000003"/>
    <n v="0"/>
    <n v="0"/>
  </r>
  <r>
    <n v="110"/>
    <x v="49"/>
    <s v=""/>
    <x v="108"/>
    <n v="2018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2341"/>
    <n v="0.82735999999999998"/>
    <n v="0.82735999999999998"/>
    <n v="0"/>
    <n v="0"/>
    <n v="1"/>
    <n v="0"/>
    <n v="0"/>
    <x v="0"/>
    <x v="0"/>
    <m/>
    <m/>
    <m/>
    <n v="0.93046779999999996"/>
    <m/>
    <m/>
    <m/>
    <m/>
    <m/>
    <m/>
    <m/>
    <m/>
    <m/>
    <m/>
    <m/>
    <m/>
    <m/>
    <m/>
    <s v="547270,22"/>
    <s v="6159271,94"/>
    <n v="0.93046779999999996"/>
    <n v="0"/>
    <n v="0"/>
  </r>
  <r>
    <n v="110"/>
    <x v="50"/>
    <s v=""/>
    <x v="109"/>
    <n v="2018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1051"/>
    <n v="6.5040000000000002E-3"/>
    <n v="6.5040000000000002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48425,62"/>
    <s v="6160707,68"/>
    <n v="8.9674999999999998E-3"/>
    <n v="0"/>
    <n v="0"/>
  </r>
  <r>
    <n v="110"/>
    <x v="50"/>
    <s v=""/>
    <x v="110"/>
    <n v="2018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317"/>
    <n v="2.5489999999999999E-2"/>
    <n v="2.5489999999999999E-2"/>
    <n v="0"/>
    <n v="0"/>
    <n v="1"/>
    <n v="0"/>
    <n v="0"/>
    <x v="0"/>
    <x v="0"/>
    <m/>
    <m/>
    <m/>
    <n v="3.5152599999999999E-2"/>
    <m/>
    <m/>
    <m/>
    <m/>
    <m/>
    <m/>
    <m/>
    <m/>
    <m/>
    <m/>
    <m/>
    <m/>
    <m/>
    <m/>
    <s v="548425,62"/>
    <s v="6160707,68"/>
    <n v="3.5152599999999999E-2"/>
    <n v="0"/>
    <n v="0"/>
  </r>
  <r>
    <n v="111"/>
    <x v="51"/>
    <s v=""/>
    <x v="111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2342"/>
    <n v="1.9692000000000001"/>
    <n v="1.8720000000000001"/>
    <n v="1.6460676000000001"/>
    <n v="1.6460676000000001"/>
    <n v="0.2213081591368847"/>
    <n v="0.77869184086311527"/>
    <n v="0"/>
    <x v="0"/>
    <x v="0"/>
    <m/>
    <m/>
    <m/>
    <m/>
    <m/>
    <m/>
    <m/>
    <m/>
    <n v="4.4489999999999998"/>
    <m/>
    <m/>
    <m/>
    <m/>
    <m/>
    <m/>
    <m/>
    <m/>
    <m/>
    <s v="585167,11"/>
    <s v="6131956,71"/>
    <n v="0"/>
    <n v="4.4489999999999998"/>
    <n v="0"/>
  </r>
  <r>
    <n v="111"/>
    <x v="51"/>
    <s v=""/>
    <x v="113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2343"/>
    <n v="48.69"/>
    <n v="46.256399999999999"/>
    <n v="42.438826800000001"/>
    <n v="42.438826800000001"/>
    <n v="0.24093225790489384"/>
    <n v="0.75906774209510619"/>
    <n v="0"/>
    <x v="0"/>
    <x v="0"/>
    <m/>
    <m/>
    <m/>
    <m/>
    <m/>
    <m/>
    <m/>
    <m/>
    <n v="101.045"/>
    <m/>
    <m/>
    <m/>
    <m/>
    <m/>
    <m/>
    <m/>
    <m/>
    <m/>
    <s v="585167,11"/>
    <s v="6131956,71"/>
    <n v="0"/>
    <n v="101.045"/>
    <n v="0"/>
  </r>
  <r>
    <n v="111"/>
    <x v="51"/>
    <s v=""/>
    <x v="114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2344"/>
    <n v="93.366"/>
    <n v="88.696799999999996"/>
    <n v="85.050471599999995"/>
    <n v="85.050471599999995"/>
    <n v="0.23602066817667045"/>
    <n v="0.76397933182332955"/>
    <n v="0"/>
    <x v="0"/>
    <x v="0"/>
    <m/>
    <m/>
    <m/>
    <m/>
    <m/>
    <m/>
    <m/>
    <m/>
    <n v="197.792"/>
    <m/>
    <m/>
    <m/>
    <m/>
    <m/>
    <m/>
    <m/>
    <m/>
    <m/>
    <s v="585167,11"/>
    <s v="6131956,71"/>
    <n v="0"/>
    <n v="197.792"/>
    <n v="0"/>
  </r>
  <r>
    <n v="112"/>
    <x v="52"/>
    <s v=""/>
    <x v="115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2345"/>
    <n v="2.52E-2"/>
    <n v="2.52E-2"/>
    <n v="0"/>
    <n v="0"/>
    <n v="1"/>
    <n v="0"/>
    <n v="0"/>
    <x v="0"/>
    <x v="0"/>
    <m/>
    <m/>
    <m/>
    <m/>
    <m/>
    <m/>
    <n v="2.6928000000000001E-2"/>
    <m/>
    <m/>
    <m/>
    <m/>
    <m/>
    <m/>
    <m/>
    <m/>
    <m/>
    <m/>
    <m/>
    <s v="520549,81"/>
    <s v="6291618,14"/>
    <n v="2.6928000000000001E-2"/>
    <n v="0"/>
    <n v="0"/>
  </r>
  <r>
    <n v="112"/>
    <x v="52"/>
    <s v=""/>
    <x v="116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2346"/>
    <n v="43.92"/>
    <n v="43.92"/>
    <n v="0"/>
    <n v="0"/>
    <n v="1"/>
    <n v="0"/>
    <n v="0"/>
    <x v="0"/>
    <x v="0"/>
    <m/>
    <m/>
    <m/>
    <m/>
    <m/>
    <m/>
    <m/>
    <m/>
    <m/>
    <m/>
    <n v="41.414999999999999"/>
    <m/>
    <m/>
    <m/>
    <m/>
    <m/>
    <m/>
    <m/>
    <s v="520549,81"/>
    <s v="6291618,14"/>
    <n v="0"/>
    <n v="41.414999999999999"/>
    <n v="0"/>
  </r>
  <r>
    <n v="112"/>
    <x v="52"/>
    <s v=""/>
    <x v="117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2347"/>
    <n v="77.875200000000007"/>
    <n v="77.875200000000007"/>
    <n v="0"/>
    <n v="0"/>
    <n v="1"/>
    <n v="0"/>
    <n v="0"/>
    <x v="0"/>
    <x v="0"/>
    <m/>
    <m/>
    <m/>
    <m/>
    <m/>
    <m/>
    <m/>
    <m/>
    <m/>
    <m/>
    <n v="73.891199999999998"/>
    <m/>
    <m/>
    <m/>
    <m/>
    <m/>
    <m/>
    <m/>
    <s v="520549,81"/>
    <s v="6291618,14"/>
    <n v="0"/>
    <n v="73.891199999999998"/>
    <n v="0"/>
  </r>
  <r>
    <n v="112"/>
    <x v="53"/>
    <s v=""/>
    <x v="118"/>
    <n v="2018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2348"/>
    <n v="10.605600000000001"/>
    <n v="10.605600000000001"/>
    <n v="0"/>
    <n v="0"/>
    <n v="1"/>
    <n v="0"/>
    <n v="0"/>
    <x v="0"/>
    <x v="0"/>
    <m/>
    <m/>
    <m/>
    <m/>
    <m/>
    <m/>
    <m/>
    <m/>
    <m/>
    <m/>
    <n v="11.776"/>
    <m/>
    <m/>
    <m/>
    <m/>
    <m/>
    <m/>
    <m/>
    <s v="520201,69"/>
    <s v="6292562,91"/>
    <n v="0"/>
    <n v="11.776"/>
    <n v="0"/>
  </r>
  <r>
    <n v="112"/>
    <x v="53"/>
    <s v=""/>
    <x v="119"/>
    <n v="2018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2349"/>
    <n v="26.553599999999999"/>
    <n v="26.553599999999999"/>
    <n v="0"/>
    <n v="0"/>
    <n v="1"/>
    <n v="0"/>
    <n v="0"/>
    <x v="0"/>
    <x v="0"/>
    <m/>
    <m/>
    <m/>
    <m/>
    <m/>
    <m/>
    <m/>
    <m/>
    <m/>
    <m/>
    <m/>
    <m/>
    <m/>
    <m/>
    <m/>
    <n v="26.553599999999999"/>
    <m/>
    <m/>
    <s v="520201,69"/>
    <s v="6292562,91"/>
    <n v="0"/>
    <n v="26.553599999999999"/>
    <n v="0"/>
  </r>
  <r>
    <n v="113"/>
    <x v="54"/>
    <s v=""/>
    <x v="120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2350"/>
    <n v="0.43559999999999999"/>
    <n v="0.43559999999999999"/>
    <n v="0"/>
    <n v="0"/>
    <n v="1"/>
    <n v="0"/>
    <n v="0"/>
    <x v="0"/>
    <x v="0"/>
    <m/>
    <m/>
    <m/>
    <m/>
    <m/>
    <m/>
    <n v="0.45539999999999997"/>
    <m/>
    <m/>
    <m/>
    <m/>
    <m/>
    <m/>
    <m/>
    <m/>
    <m/>
    <m/>
    <m/>
    <s v="698003,61"/>
    <s v="6127611,29"/>
    <n v="0.45539999999999997"/>
    <n v="0"/>
    <n v="0"/>
  </r>
  <r>
    <n v="113"/>
    <x v="54"/>
    <s v=""/>
    <x v="121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2351"/>
    <n v="3.5999999999999999E-3"/>
    <n v="3.5999999999999999E-3"/>
    <n v="0"/>
    <n v="0"/>
    <n v="1"/>
    <n v="0"/>
    <n v="0"/>
    <x v="0"/>
    <x v="0"/>
    <m/>
    <m/>
    <m/>
    <m/>
    <m/>
    <m/>
    <n v="3.9204000000000001E-3"/>
    <m/>
    <m/>
    <m/>
    <m/>
    <m/>
    <m/>
    <m/>
    <m/>
    <m/>
    <m/>
    <m/>
    <s v="698003,61"/>
    <s v="6127611,29"/>
    <n v="3.9204000000000001E-3"/>
    <n v="0"/>
    <n v="0"/>
  </r>
  <r>
    <n v="113"/>
    <x v="54"/>
    <s v=""/>
    <x v="122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2352"/>
    <n v="0.26207999999999998"/>
    <n v="0.26207999999999998"/>
    <n v="0"/>
    <n v="0"/>
    <n v="1"/>
    <n v="0"/>
    <n v="0"/>
    <x v="0"/>
    <x v="0"/>
    <m/>
    <m/>
    <m/>
    <m/>
    <m/>
    <m/>
    <n v="0.27545760000000002"/>
    <m/>
    <m/>
    <m/>
    <m/>
    <m/>
    <m/>
    <m/>
    <m/>
    <m/>
    <m/>
    <m/>
    <s v="698003,61"/>
    <s v="6127611,29"/>
    <n v="0.27545760000000002"/>
    <n v="0"/>
    <n v="0"/>
  </r>
  <r>
    <n v="113"/>
    <x v="55"/>
    <s v=""/>
    <x v="123"/>
    <n v="2018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2353"/>
    <n v="74.1096"/>
    <n v="73.011600000000001"/>
    <n v="0"/>
    <n v="0"/>
    <n v="1"/>
    <n v="0"/>
    <n v="0"/>
    <x v="0"/>
    <x v="0"/>
    <m/>
    <m/>
    <m/>
    <m/>
    <m/>
    <m/>
    <m/>
    <m/>
    <m/>
    <m/>
    <n v="76.76639999999999"/>
    <m/>
    <m/>
    <m/>
    <m/>
    <m/>
    <m/>
    <m/>
    <s v="699004"/>
    <s v="6126725"/>
    <n v="0"/>
    <n v="76.76639999999999"/>
    <n v="0"/>
  </r>
  <r>
    <n v="114"/>
    <x v="56"/>
    <s v=""/>
    <x v="124"/>
    <n v="2018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2354"/>
    <n v="18.273599999999998"/>
    <n v="18.273599999999998"/>
    <n v="0"/>
    <n v="0"/>
    <n v="1"/>
    <n v="0"/>
    <n v="0"/>
    <x v="0"/>
    <x v="0"/>
    <m/>
    <m/>
    <m/>
    <m/>
    <m/>
    <m/>
    <m/>
    <m/>
    <m/>
    <m/>
    <m/>
    <m/>
    <m/>
    <m/>
    <n v="18.273599999999998"/>
    <m/>
    <m/>
    <m/>
    <s v="699225,4"/>
    <s v="6126487,41"/>
    <n v="0"/>
    <n v="18.273599999999998"/>
    <n v="0"/>
  </r>
  <r>
    <n v="115"/>
    <x v="57"/>
    <s v=""/>
    <x v="125"/>
    <n v="2018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2355"/>
    <n v="0.33119999999999999"/>
    <n v="0.33119999999999999"/>
    <n v="0.23760000000000001"/>
    <n v="0.23760000000000001"/>
    <n v="0.24250859323928217"/>
    <n v="0.7574914067607178"/>
    <n v="0"/>
    <x v="0"/>
    <x v="0"/>
    <m/>
    <m/>
    <m/>
    <m/>
    <m/>
    <m/>
    <n v="0.68286239999999998"/>
    <m/>
    <m/>
    <m/>
    <m/>
    <m/>
    <m/>
    <m/>
    <m/>
    <m/>
    <m/>
    <m/>
    <s v="678675,36"/>
    <s v="6130043,98"/>
    <n v="0.68286239999999998"/>
    <n v="0"/>
    <n v="0"/>
  </r>
  <r>
    <n v="115"/>
    <x v="57"/>
    <s v=""/>
    <x v="126"/>
    <n v="2018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2356"/>
    <n v="48.427199999999999"/>
    <n v="48.427199999999999"/>
    <n v="0"/>
    <n v="0"/>
    <n v="1"/>
    <n v="0"/>
    <n v="0"/>
    <x v="0"/>
    <x v="0"/>
    <m/>
    <m/>
    <m/>
    <m/>
    <m/>
    <m/>
    <n v="48.135106800000003"/>
    <m/>
    <m/>
    <m/>
    <m/>
    <m/>
    <m/>
    <m/>
    <m/>
    <m/>
    <m/>
    <m/>
    <s v="678675,36"/>
    <s v="6130043,98"/>
    <n v="48.135106800000003"/>
    <n v="0"/>
    <n v="0"/>
  </r>
  <r>
    <n v="117"/>
    <x v="59"/>
    <s v=""/>
    <x v="129"/>
    <n v="2018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2357"/>
    <n v="78.641999999999996"/>
    <n v="78.641999999999996"/>
    <n v="0"/>
    <n v="0"/>
    <n v="1"/>
    <n v="0"/>
    <n v="0"/>
    <x v="0"/>
    <x v="0"/>
    <m/>
    <m/>
    <m/>
    <m/>
    <m/>
    <m/>
    <m/>
    <m/>
    <m/>
    <m/>
    <m/>
    <m/>
    <m/>
    <m/>
    <n v="78.641999999999996"/>
    <m/>
    <m/>
    <m/>
    <s v="595159,565"/>
    <s v="6398809,746"/>
    <n v="0"/>
    <n v="78.641999999999996"/>
    <n v="0"/>
  </r>
  <r>
    <n v="117"/>
    <x v="59"/>
    <s v=""/>
    <x v="130"/>
    <n v="2018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2358"/>
    <n v="4.8000000000000001E-2"/>
    <n v="0"/>
    <n v="2.7576E-2"/>
    <n v="2.7576E-2"/>
    <n v="0"/>
    <n v="0.76167494846220762"/>
    <n v="0.23832505153779238"/>
    <x v="0"/>
    <x v="0"/>
    <m/>
    <m/>
    <m/>
    <m/>
    <m/>
    <m/>
    <n v="0.1007028"/>
    <m/>
    <m/>
    <m/>
    <m/>
    <m/>
    <m/>
    <m/>
    <m/>
    <m/>
    <m/>
    <m/>
    <s v="595159,565"/>
    <s v="6398809,746"/>
    <n v="0.1007028"/>
    <n v="0"/>
    <n v="0"/>
  </r>
  <r>
    <n v="117"/>
    <x v="60"/>
    <s v=""/>
    <x v="131"/>
    <n v="2018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2359"/>
    <n v="30.797000000000001"/>
    <n v="30.797000000000001"/>
    <n v="0"/>
    <n v="0"/>
    <n v="1"/>
    <n v="0"/>
    <n v="0"/>
    <x v="0"/>
    <x v="0"/>
    <m/>
    <m/>
    <m/>
    <m/>
    <m/>
    <m/>
    <m/>
    <m/>
    <m/>
    <m/>
    <m/>
    <m/>
    <m/>
    <m/>
    <n v="30.797000000000001"/>
    <m/>
    <m/>
    <m/>
    <s v="477135,97"/>
    <s v="6331285,75"/>
    <n v="0"/>
    <n v="30.797000000000001"/>
    <n v="0"/>
  </r>
  <r>
    <n v="120"/>
    <x v="61"/>
    <s v=""/>
    <x v="132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2360"/>
    <n v="73.076688000000004"/>
    <n v="73.076688000000004"/>
    <n v="0"/>
    <n v="0"/>
    <n v="1"/>
    <n v="0"/>
    <n v="0"/>
    <x v="0"/>
    <x v="0"/>
    <m/>
    <m/>
    <m/>
    <m/>
    <m/>
    <m/>
    <m/>
    <m/>
    <m/>
    <m/>
    <n v="61.008000000000003"/>
    <m/>
    <m/>
    <m/>
    <m/>
    <m/>
    <m/>
    <m/>
    <s v="515743,89"/>
    <s v="6326629,18"/>
    <n v="0"/>
    <n v="61.008000000000003"/>
    <n v="0"/>
  </r>
  <r>
    <n v="120"/>
    <x v="61"/>
    <s v=""/>
    <x v="133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2361"/>
    <n v="170.512272"/>
    <n v="170.512272"/>
    <n v="0"/>
    <n v="0"/>
    <n v="1"/>
    <n v="0"/>
    <n v="0"/>
    <x v="0"/>
    <x v="0"/>
    <m/>
    <m/>
    <m/>
    <m/>
    <m/>
    <m/>
    <m/>
    <m/>
    <m/>
    <m/>
    <n v="142.35509999999999"/>
    <m/>
    <m/>
    <m/>
    <m/>
    <m/>
    <m/>
    <m/>
    <s v="515743,89"/>
    <s v="6326629,18"/>
    <n v="0"/>
    <n v="142.35509999999999"/>
    <n v="0"/>
  </r>
  <r>
    <n v="120"/>
    <x v="61"/>
    <s v=""/>
    <x v="134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2362"/>
    <n v="0.65015999999999996"/>
    <n v="0.65015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0.65015999999999996"/>
    <s v="515743,89"/>
    <s v="6326629,18"/>
    <n v="0"/>
    <n v="0"/>
    <n v="0.65015999999999996"/>
  </r>
  <r>
    <n v="127"/>
    <x v="62"/>
    <s v=""/>
    <x v="135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2363"/>
    <n v="15.9876"/>
    <n v="15.62724"/>
    <n v="0"/>
    <n v="0"/>
    <n v="1"/>
    <n v="0"/>
    <n v="0"/>
    <x v="0"/>
    <x v="0"/>
    <m/>
    <m/>
    <m/>
    <m/>
    <m/>
    <m/>
    <n v="16.443662400000001"/>
    <m/>
    <m/>
    <m/>
    <m/>
    <m/>
    <m/>
    <m/>
    <m/>
    <m/>
    <m/>
    <m/>
    <s v="515494,72"/>
    <s v="6243958,02"/>
    <n v="16.443662400000001"/>
    <n v="0"/>
    <n v="0"/>
  </r>
  <r>
    <n v="127"/>
    <x v="62"/>
    <s v=""/>
    <x v="136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2364"/>
    <n v="17.592120000000001"/>
    <n v="17.416799999999999"/>
    <n v="13.591799999999999"/>
    <n v="13.446"/>
    <n v="0.27070310682322285"/>
    <n v="0.72929689317677715"/>
    <n v="0"/>
    <x v="0"/>
    <x v="0"/>
    <m/>
    <m/>
    <m/>
    <m/>
    <m/>
    <m/>
    <n v="32.493383999999999"/>
    <m/>
    <m/>
    <m/>
    <m/>
    <m/>
    <m/>
    <m/>
    <m/>
    <m/>
    <m/>
    <m/>
    <s v="515494,72"/>
    <s v="6243958,02"/>
    <n v="32.493383999999999"/>
    <n v="0"/>
    <n v="0"/>
  </r>
  <r>
    <n v="127"/>
    <x v="62"/>
    <s v=""/>
    <x v="137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2365"/>
    <n v="15.684480000000001"/>
    <n v="15.31944"/>
    <n v="11.6334"/>
    <n v="11.22912"/>
    <n v="0.27849455437291681"/>
    <n v="0.72150544562708319"/>
    <n v="0"/>
    <x v="0"/>
    <x v="0"/>
    <m/>
    <m/>
    <m/>
    <m/>
    <m/>
    <m/>
    <n v="28.159401600000002"/>
    <m/>
    <m/>
    <m/>
    <m/>
    <m/>
    <m/>
    <m/>
    <m/>
    <m/>
    <m/>
    <m/>
    <s v="515494,72"/>
    <s v="6243958,02"/>
    <n v="28.159401600000002"/>
    <n v="0"/>
    <n v="0"/>
  </r>
  <r>
    <n v="127"/>
    <x v="62"/>
    <s v=""/>
    <x v="138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2366"/>
    <n v="13.87872"/>
    <n v="13.52664"/>
    <n v="0"/>
    <n v="0"/>
    <n v="1"/>
    <n v="0"/>
    <n v="0"/>
    <x v="0"/>
    <x v="0"/>
    <m/>
    <m/>
    <m/>
    <m/>
    <m/>
    <m/>
    <m/>
    <m/>
    <m/>
    <m/>
    <m/>
    <m/>
    <m/>
    <m/>
    <m/>
    <n v="13.87872"/>
    <m/>
    <m/>
    <s v="515494,72"/>
    <s v="6243958,02"/>
    <n v="0"/>
    <n v="13.87872"/>
    <n v="0"/>
  </r>
  <r>
    <n v="134"/>
    <x v="63"/>
    <s v=""/>
    <x v="139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2367"/>
    <n v="52.365600000000001"/>
    <n v="52.365600000000001"/>
    <n v="0"/>
    <n v="0"/>
    <n v="1"/>
    <n v="0"/>
    <n v="0"/>
    <x v="0"/>
    <x v="0"/>
    <m/>
    <m/>
    <m/>
    <m/>
    <m/>
    <m/>
    <m/>
    <m/>
    <m/>
    <m/>
    <n v="51.015999999999998"/>
    <m/>
    <m/>
    <m/>
    <m/>
    <m/>
    <m/>
    <m/>
    <s v="661265,67"/>
    <s v="6131134,35"/>
    <n v="0"/>
    <n v="51.015999999999998"/>
    <n v="0"/>
  </r>
  <r>
    <n v="134"/>
    <x v="63"/>
    <s v=""/>
    <x v="140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2368"/>
    <n v="21.376799999999999"/>
    <n v="21.376799999999999"/>
    <n v="0"/>
    <n v="0"/>
    <n v="1"/>
    <n v="0"/>
    <n v="0"/>
    <x v="0"/>
    <x v="0"/>
    <m/>
    <m/>
    <m/>
    <m/>
    <m/>
    <m/>
    <m/>
    <m/>
    <m/>
    <m/>
    <n v="20.135999999999999"/>
    <m/>
    <m/>
    <m/>
    <m/>
    <m/>
    <m/>
    <m/>
    <s v="661265,67"/>
    <s v="6131134,35"/>
    <n v="0"/>
    <n v="20.135999999999999"/>
    <n v="0"/>
  </r>
  <r>
    <n v="134"/>
    <x v="63"/>
    <s v=""/>
    <x v="141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2369"/>
    <n v="20.7"/>
    <n v="20.7"/>
    <n v="0"/>
    <n v="0"/>
    <n v="1"/>
    <n v="0"/>
    <n v="0"/>
    <x v="0"/>
    <x v="0"/>
    <m/>
    <m/>
    <m/>
    <m/>
    <m/>
    <m/>
    <m/>
    <m/>
    <m/>
    <m/>
    <m/>
    <m/>
    <m/>
    <m/>
    <m/>
    <n v="20.7"/>
    <m/>
    <m/>
    <s v="661265,67"/>
    <s v="6131134,35"/>
    <n v="0"/>
    <n v="20.7"/>
    <n v="0"/>
  </r>
  <r>
    <n v="135"/>
    <x v="64"/>
    <s v=""/>
    <x v="142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2370"/>
    <n v="42.739199999999997"/>
    <n v="42.739199999999997"/>
    <n v="0"/>
    <n v="0"/>
    <n v="1"/>
    <n v="0"/>
    <n v="0"/>
    <x v="0"/>
    <x v="0"/>
    <m/>
    <m/>
    <m/>
    <m/>
    <m/>
    <m/>
    <n v="43.134062400000005"/>
    <m/>
    <m/>
    <m/>
    <m/>
    <m/>
    <m/>
    <m/>
    <m/>
    <m/>
    <m/>
    <m/>
    <s v="579654,3"/>
    <s v="6106095,84"/>
    <n v="43.134062400000005"/>
    <n v="0"/>
    <n v="0"/>
  </r>
  <r>
    <n v="135"/>
    <x v="64"/>
    <s v=""/>
    <x v="144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2371"/>
    <n v="11.739599999999999"/>
    <n v="11.422800000000001"/>
    <n v="9.36"/>
    <n v="9.36"/>
    <n v="0.23782879594012168"/>
    <n v="0.76217120405987826"/>
    <n v="0"/>
    <x v="0"/>
    <x v="0"/>
    <m/>
    <m/>
    <m/>
    <m/>
    <m/>
    <m/>
    <n v="24.6807792"/>
    <m/>
    <m/>
    <m/>
    <m/>
    <m/>
    <m/>
    <m/>
    <m/>
    <m/>
    <m/>
    <m/>
    <s v="579654,3"/>
    <s v="6106095,84"/>
    <n v="24.6807792"/>
    <n v="0"/>
    <n v="0"/>
  </r>
  <r>
    <n v="135"/>
    <x v="64"/>
    <s v=""/>
    <x v="145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2372"/>
    <n v="14.634"/>
    <n v="14.2416"/>
    <n v="12.1212"/>
    <n v="12.1212"/>
    <n v="0.23782906122521574"/>
    <n v="0.76217093877478426"/>
    <n v="0"/>
    <x v="0"/>
    <x v="0"/>
    <m/>
    <m/>
    <m/>
    <m/>
    <m/>
    <m/>
    <n v="30.765794399999997"/>
    <m/>
    <m/>
    <m/>
    <m/>
    <m/>
    <m/>
    <m/>
    <m/>
    <m/>
    <m/>
    <m/>
    <s v="579654,3"/>
    <s v="6106095,84"/>
    <n v="30.765794399999997"/>
    <n v="0"/>
    <n v="0"/>
  </r>
  <r>
    <n v="135"/>
    <x v="64"/>
    <s v=""/>
    <x v="146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2373"/>
    <n v="93.121200000000002"/>
    <n v="93.121200000000002"/>
    <n v="0"/>
    <n v="0"/>
    <n v="1"/>
    <n v="0"/>
    <n v="0"/>
    <x v="0"/>
    <x v="0"/>
    <m/>
    <m/>
    <m/>
    <n v="0"/>
    <m/>
    <m/>
    <n v="93.981571200000005"/>
    <m/>
    <m/>
    <m/>
    <m/>
    <m/>
    <m/>
    <m/>
    <m/>
    <m/>
    <m/>
    <m/>
    <s v="579654,3"/>
    <s v="6106095,84"/>
    <n v="93.981571200000005"/>
    <n v="0"/>
    <n v="0"/>
  </r>
  <r>
    <n v="135"/>
    <x v="65"/>
    <s v=""/>
    <x v="147"/>
    <n v="2018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8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2374"/>
    <n v="28.407599999999999"/>
    <n v="28.407599999999999"/>
    <n v="0"/>
    <n v="0"/>
    <n v="1"/>
    <n v="0"/>
    <n v="0"/>
    <x v="0"/>
    <x v="0"/>
    <m/>
    <m/>
    <m/>
    <m/>
    <m/>
    <m/>
    <n v="26.541900000000002"/>
    <m/>
    <m/>
    <m/>
    <m/>
    <m/>
    <m/>
    <m/>
    <m/>
    <m/>
    <m/>
    <m/>
    <s v="578741,74"/>
    <s v="6107551,73"/>
    <n v="26.541900000000002"/>
    <n v="0"/>
    <n v="0"/>
  </r>
  <r>
    <n v="138"/>
    <x v="66"/>
    <s v=""/>
    <x v="149"/>
    <n v="2018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1497"/>
    <n v="0.34"/>
    <n v="0.34"/>
    <n v="0"/>
    <n v="0"/>
    <n v="1"/>
    <n v="0"/>
    <n v="0"/>
    <x v="0"/>
    <x v="0"/>
    <m/>
    <m/>
    <m/>
    <n v="0.36"/>
    <m/>
    <m/>
    <m/>
    <m/>
    <m/>
    <m/>
    <m/>
    <m/>
    <m/>
    <m/>
    <m/>
    <m/>
    <m/>
    <m/>
    <s v="541407,27"/>
    <s v="6166790,62"/>
    <n v="0.36"/>
    <n v="0"/>
    <n v="0"/>
  </r>
  <r>
    <n v="138"/>
    <x v="67"/>
    <s v=""/>
    <x v="150"/>
    <n v="2018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2375"/>
    <n v="1.0999999999999999E-2"/>
    <n v="1.0999999999999999E-2"/>
    <n v="0"/>
    <n v="0"/>
    <n v="1"/>
    <n v="0"/>
    <n v="0"/>
    <x v="0"/>
    <x v="0"/>
    <m/>
    <m/>
    <m/>
    <n v="1.2E-2"/>
    <m/>
    <m/>
    <m/>
    <m/>
    <m/>
    <m/>
    <m/>
    <m/>
    <m/>
    <m/>
    <m/>
    <m/>
    <m/>
    <m/>
    <s v="542436"/>
    <s v="6168972"/>
    <n v="1.2E-2"/>
    <n v="0"/>
    <n v="0"/>
  </r>
  <r>
    <n v="138"/>
    <x v="68"/>
    <s v=""/>
    <x v="151"/>
    <n v="2018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058,47"/>
    <s v="6169562,93"/>
    <n v="0"/>
    <n v="0"/>
    <n v="0"/>
  </r>
  <r>
    <n v="139"/>
    <x v="69"/>
    <s v=""/>
    <x v="152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2376"/>
    <n v="80.683199999999999"/>
    <n v="80.683199999999999"/>
    <n v="0"/>
    <n v="0"/>
    <n v="1"/>
    <n v="0"/>
    <n v="0"/>
    <x v="0"/>
    <x v="0"/>
    <m/>
    <m/>
    <m/>
    <m/>
    <m/>
    <m/>
    <m/>
    <m/>
    <m/>
    <m/>
    <n v="88.897000000000006"/>
    <m/>
    <m/>
    <m/>
    <m/>
    <m/>
    <m/>
    <m/>
    <s v="706827,38"/>
    <s v="6223349,23"/>
    <n v="0"/>
    <n v="88.897000000000006"/>
    <n v="0"/>
  </r>
  <r>
    <n v="139"/>
    <x v="69"/>
    <s v=""/>
    <x v="153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2377"/>
    <n v="72.093599999999995"/>
    <n v="72.093599999999995"/>
    <n v="0"/>
    <n v="0"/>
    <n v="1"/>
    <n v="0"/>
    <n v="0"/>
    <x v="0"/>
    <x v="0"/>
    <m/>
    <m/>
    <m/>
    <m/>
    <m/>
    <m/>
    <m/>
    <m/>
    <m/>
    <m/>
    <n v="79.433000000000007"/>
    <m/>
    <m/>
    <m/>
    <m/>
    <m/>
    <m/>
    <m/>
    <s v="706827,38"/>
    <s v="6223349,23"/>
    <n v="0"/>
    <n v="79.433000000000007"/>
    <n v="0"/>
  </r>
  <r>
    <n v="139"/>
    <x v="69"/>
    <s v=""/>
    <x v="154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8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2378"/>
    <n v="16.0884"/>
    <n v="15.9336"/>
    <n v="0"/>
    <n v="0"/>
    <n v="1"/>
    <n v="0"/>
    <n v="0"/>
    <x v="0"/>
    <x v="0"/>
    <m/>
    <m/>
    <m/>
    <m/>
    <m/>
    <m/>
    <n v="19.819285199999999"/>
    <m/>
    <m/>
    <m/>
    <m/>
    <m/>
    <m/>
    <m/>
    <m/>
    <m/>
    <m/>
    <m/>
    <s v="514675,04"/>
    <s v="6188564,88"/>
    <n v="19.819285199999999"/>
    <n v="0"/>
    <n v="0"/>
  </r>
  <r>
    <n v="141"/>
    <x v="71"/>
    <s v=""/>
    <x v="157"/>
    <n v="2018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2379"/>
    <n v="1.98E-3"/>
    <n v="1.98E-3"/>
    <n v="0"/>
    <n v="0"/>
    <n v="1"/>
    <n v="0"/>
    <n v="0"/>
    <x v="0"/>
    <x v="0"/>
    <m/>
    <m/>
    <m/>
    <m/>
    <m/>
    <m/>
    <n v="1.98E-3"/>
    <m/>
    <m/>
    <m/>
    <m/>
    <m/>
    <m/>
    <m/>
    <m/>
    <m/>
    <m/>
    <m/>
    <s v="556278,42"/>
    <s v="6223383,48"/>
    <n v="1.98E-3"/>
    <n v="0"/>
    <n v="0"/>
  </r>
  <r>
    <n v="141"/>
    <x v="72"/>
    <s v=""/>
    <x v="158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2380"/>
    <n v="81.683999999999997"/>
    <n v="81.683999999999997"/>
    <n v="0"/>
    <n v="0"/>
    <n v="1"/>
    <n v="0"/>
    <n v="0"/>
    <x v="0"/>
    <x v="0"/>
    <m/>
    <m/>
    <m/>
    <m/>
    <m/>
    <m/>
    <m/>
    <m/>
    <m/>
    <m/>
    <n v="81.681899999999999"/>
    <m/>
    <m/>
    <m/>
    <m/>
    <m/>
    <m/>
    <m/>
    <s v="557539,47"/>
    <s v="6223204,32"/>
    <n v="0"/>
    <n v="81.681899999999999"/>
    <n v="0"/>
  </r>
  <r>
    <n v="141"/>
    <x v="72"/>
    <s v=""/>
    <x v="159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2379"/>
    <n v="1.98E-3"/>
    <n v="1.98E-3"/>
    <n v="0"/>
    <n v="0"/>
    <n v="1"/>
    <n v="0"/>
    <n v="0"/>
    <x v="0"/>
    <x v="0"/>
    <m/>
    <m/>
    <m/>
    <m/>
    <m/>
    <m/>
    <n v="1.98E-3"/>
    <m/>
    <m/>
    <m/>
    <m/>
    <m/>
    <m/>
    <m/>
    <m/>
    <m/>
    <m/>
    <m/>
    <s v="557539,47"/>
    <s v="6223204,32"/>
    <n v="1.98E-3"/>
    <n v="0"/>
    <n v="0"/>
  </r>
  <r>
    <n v="141"/>
    <x v="72"/>
    <s v=""/>
    <x v="160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2381"/>
    <n v="79.236000000000004"/>
    <n v="79.236000000000004"/>
    <n v="0"/>
    <n v="0"/>
    <n v="1"/>
    <n v="0"/>
    <n v="0"/>
    <x v="0"/>
    <x v="0"/>
    <m/>
    <m/>
    <m/>
    <m/>
    <m/>
    <m/>
    <m/>
    <m/>
    <m/>
    <m/>
    <n v="79.236000000000004"/>
    <m/>
    <m/>
    <m/>
    <m/>
    <m/>
    <m/>
    <m/>
    <s v="557539,47"/>
    <s v="6223204,32"/>
    <n v="0"/>
    <n v="79.236000000000004"/>
    <n v="0"/>
  </r>
  <r>
    <n v="147"/>
    <x v="75"/>
    <s v=""/>
    <x v="164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2382"/>
    <n v="2.1600000000000001E-2"/>
    <n v="2.1600000000000001E-2"/>
    <n v="1.7999999999999999E-2"/>
    <n v="1.7999999999999999E-2"/>
    <n v="0.23592324630386916"/>
    <n v="0.76407675369613082"/>
    <n v="0"/>
    <x v="0"/>
    <x v="0"/>
    <m/>
    <m/>
    <m/>
    <m/>
    <m/>
    <m/>
    <n v="4.5777600000000002E-2"/>
    <m/>
    <n v="0"/>
    <m/>
    <m/>
    <m/>
    <m/>
    <m/>
    <m/>
    <m/>
    <m/>
    <m/>
    <s v="520665"/>
    <s v="6283165"/>
    <n v="4.5777600000000002E-2"/>
    <n v="0"/>
    <n v="0"/>
  </r>
  <r>
    <n v="147"/>
    <x v="75"/>
    <s v=""/>
    <x v="165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2383"/>
    <n v="0.252"/>
    <n v="0.252"/>
    <n v="0"/>
    <n v="0"/>
    <n v="1"/>
    <n v="0"/>
    <n v="0"/>
    <x v="0"/>
    <x v="0"/>
    <m/>
    <m/>
    <m/>
    <m/>
    <m/>
    <m/>
    <n v="0.27506160000000002"/>
    <m/>
    <m/>
    <m/>
    <m/>
    <m/>
    <m/>
    <m/>
    <m/>
    <m/>
    <m/>
    <m/>
    <s v="520665"/>
    <s v="6283165"/>
    <n v="0.27506160000000002"/>
    <n v="0"/>
    <n v="0"/>
  </r>
  <r>
    <n v="147"/>
    <x v="75"/>
    <s v=""/>
    <x v="166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1549"/>
    <n v="0.51119999999999999"/>
    <n v="0.51119999999999999"/>
    <n v="0.34127999999999997"/>
    <n v="0.34127999999999997"/>
    <n v="0.29338842975206614"/>
    <n v="0.70661157024793386"/>
    <n v="0"/>
    <x v="0"/>
    <x v="0"/>
    <m/>
    <m/>
    <m/>
    <m/>
    <m/>
    <m/>
    <n v="0.87120000000000009"/>
    <m/>
    <n v="0"/>
    <m/>
    <m/>
    <m/>
    <m/>
    <m/>
    <m/>
    <m/>
    <m/>
    <m/>
    <s v="520665"/>
    <s v="6283165"/>
    <n v="0.87120000000000009"/>
    <n v="0"/>
    <n v="0"/>
  </r>
  <r>
    <n v="147"/>
    <x v="75"/>
    <s v=""/>
    <x v="168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2384"/>
    <n v="34.9056"/>
    <n v="34.9056"/>
    <n v="0"/>
    <n v="0"/>
    <n v="1"/>
    <n v="0"/>
    <n v="0"/>
    <x v="0"/>
    <x v="0"/>
    <m/>
    <m/>
    <m/>
    <m/>
    <m/>
    <m/>
    <m/>
    <m/>
    <m/>
    <m/>
    <n v="33.465000000000003"/>
    <m/>
    <m/>
    <m/>
    <m/>
    <m/>
    <m/>
    <m/>
    <s v="520665"/>
    <s v="6283165"/>
    <n v="0"/>
    <n v="33.465000000000003"/>
    <n v="0"/>
  </r>
  <r>
    <n v="148"/>
    <x v="76"/>
    <s v=""/>
    <x v="169"/>
    <n v="2018"/>
    <n v="13148228"/>
    <x v="693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2385"/>
    <n v="0.1404"/>
    <n v="0.1368"/>
    <n v="8.2799999999999999E-2"/>
    <n v="8.2799999999999999E-2"/>
    <n v="0.27403420509000964"/>
    <n v="0.72596579490999036"/>
    <n v="0"/>
    <x v="0"/>
    <x v="0"/>
    <m/>
    <m/>
    <m/>
    <m/>
    <m/>
    <m/>
    <n v="0.25617239999999997"/>
    <m/>
    <m/>
    <m/>
    <m/>
    <m/>
    <m/>
    <m/>
    <m/>
    <m/>
    <m/>
    <m/>
    <s v="561501"/>
    <s v="6139618"/>
    <n v="0.25617239999999997"/>
    <n v="0"/>
    <n v="0"/>
  </r>
  <r>
    <n v="148"/>
    <x v="76"/>
    <s v=""/>
    <x v="170"/>
    <n v="2018"/>
    <n v="13148228"/>
    <x v="693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2386"/>
    <n v="32.5152"/>
    <n v="31.010400000000001"/>
    <n v="0"/>
    <n v="0"/>
    <n v="1"/>
    <n v="0"/>
    <n v="0"/>
    <x v="0"/>
    <x v="0"/>
    <m/>
    <m/>
    <m/>
    <m/>
    <m/>
    <m/>
    <n v="31.862358"/>
    <m/>
    <m/>
    <m/>
    <m/>
    <m/>
    <m/>
    <m/>
    <m/>
    <m/>
    <m/>
    <m/>
    <s v="561501"/>
    <s v="6139618"/>
    <n v="31.862358"/>
    <n v="0"/>
    <n v="0"/>
  </r>
  <r>
    <n v="150"/>
    <x v="77"/>
    <s v=""/>
    <x v="171"/>
    <n v="2018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2387"/>
    <n v="0.63468000000000002"/>
    <n v="0.63036000000000003"/>
    <n v="0.52200000000000002"/>
    <n v="0.52200000000000002"/>
    <n v="0.24225019237111137"/>
    <n v="0.75774980762888866"/>
    <n v="0"/>
    <x v="0"/>
    <x v="0"/>
    <m/>
    <m/>
    <m/>
    <m/>
    <m/>
    <m/>
    <n v="1.309968"/>
    <m/>
    <m/>
    <m/>
    <m/>
    <m/>
    <m/>
    <m/>
    <m/>
    <m/>
    <m/>
    <m/>
    <s v="514665,89"/>
    <s v="6188514,97"/>
    <n v="1.309968"/>
    <n v="0"/>
    <n v="0"/>
  </r>
  <r>
    <n v="150"/>
    <x v="77"/>
    <s v=""/>
    <x v="172"/>
    <n v="2018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2388"/>
    <n v="0.64044000000000001"/>
    <n v="0.64044000000000001"/>
    <n v="0.60948000000000002"/>
    <n v="0.60948000000000002"/>
    <n v="0.2092202751969893"/>
    <n v="0.79077972480301073"/>
    <n v="0"/>
    <x v="0"/>
    <x v="0"/>
    <m/>
    <m/>
    <m/>
    <m/>
    <m/>
    <m/>
    <n v="1.53054"/>
    <m/>
    <m/>
    <m/>
    <m/>
    <m/>
    <m/>
    <m/>
    <m/>
    <m/>
    <m/>
    <m/>
    <s v="514665,89"/>
    <s v="6188514,97"/>
    <n v="1.53054"/>
    <n v="0"/>
    <n v="0"/>
  </r>
  <r>
    <n v="150"/>
    <x v="78"/>
    <s v=""/>
    <x v="173"/>
    <n v="2018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2389"/>
    <n v="138.078"/>
    <n v="138.006"/>
    <n v="0"/>
    <n v="0"/>
    <n v="1"/>
    <n v="0"/>
    <n v="0"/>
    <x v="0"/>
    <x v="0"/>
    <m/>
    <m/>
    <m/>
    <m/>
    <m/>
    <m/>
    <m/>
    <m/>
    <m/>
    <m/>
    <n v="128.75"/>
    <m/>
    <m/>
    <m/>
    <m/>
    <m/>
    <m/>
    <m/>
    <s v="515874,42"/>
    <s v="6187898,06"/>
    <n v="0"/>
    <n v="128.75"/>
    <n v="0"/>
  </r>
  <r>
    <n v="151"/>
    <x v="79"/>
    <s v=""/>
    <x v="174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2390"/>
    <n v="21.06"/>
    <n v="21.06"/>
    <n v="0"/>
    <n v="0"/>
    <n v="1"/>
    <n v="0"/>
    <n v="0"/>
    <x v="0"/>
    <x v="0"/>
    <m/>
    <m/>
    <m/>
    <m/>
    <m/>
    <m/>
    <m/>
    <m/>
    <m/>
    <n v="22.475000000000001"/>
    <m/>
    <m/>
    <m/>
    <m/>
    <m/>
    <m/>
    <m/>
    <m/>
    <s v="569708,24"/>
    <s v="6272505,02"/>
    <n v="0"/>
    <n v="22.475000000000001"/>
    <n v="0"/>
  </r>
  <r>
    <n v="151"/>
    <x v="79"/>
    <s v=""/>
    <x v="175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2391"/>
    <n v="0.68400000000000005"/>
    <n v="0.68400000000000005"/>
    <n v="0"/>
    <n v="0"/>
    <n v="1"/>
    <n v="0"/>
    <n v="0"/>
    <x v="0"/>
    <x v="0"/>
    <m/>
    <m/>
    <m/>
    <n v="0.89675000000000005"/>
    <m/>
    <m/>
    <m/>
    <m/>
    <m/>
    <m/>
    <m/>
    <m/>
    <m/>
    <m/>
    <m/>
    <m/>
    <m/>
    <m/>
    <s v="569708,24"/>
    <s v="6272505,02"/>
    <n v="0.89675000000000005"/>
    <n v="0"/>
    <n v="0"/>
  </r>
  <r>
    <n v="151"/>
    <x v="79"/>
    <s v=""/>
    <x v="176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2392"/>
    <n v="5.274"/>
    <n v="5.274"/>
    <n v="0"/>
    <n v="0"/>
    <n v="1"/>
    <n v="0"/>
    <n v="0"/>
    <x v="0"/>
    <x v="0"/>
    <m/>
    <m/>
    <m/>
    <m/>
    <m/>
    <m/>
    <m/>
    <m/>
    <m/>
    <m/>
    <m/>
    <m/>
    <m/>
    <m/>
    <m/>
    <n v="5.274"/>
    <m/>
    <m/>
    <s v="569708,24"/>
    <s v="6272505,02"/>
    <n v="0"/>
    <n v="5.274"/>
    <n v="0"/>
  </r>
  <r>
    <n v="155"/>
    <x v="80"/>
    <s v=""/>
    <x v="177"/>
    <n v="2018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2393"/>
    <n v="13.3308"/>
    <n v="13.1364"/>
    <n v="0"/>
    <n v="0"/>
    <n v="1"/>
    <n v="0"/>
    <n v="0"/>
    <x v="0"/>
    <x v="0"/>
    <m/>
    <m/>
    <m/>
    <m/>
    <m/>
    <m/>
    <n v="13.7034612"/>
    <m/>
    <m/>
    <m/>
    <m/>
    <m/>
    <m/>
    <m/>
    <m/>
    <m/>
    <m/>
    <m/>
    <s v="492189,28"/>
    <s v="6290834,77"/>
    <n v="13.7034612"/>
    <n v="0"/>
    <n v="0"/>
  </r>
  <r>
    <n v="155"/>
    <x v="80"/>
    <s v=""/>
    <x v="178"/>
    <n v="2018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2394"/>
    <n v="7.0848000000000004"/>
    <n v="7.0848000000000004"/>
    <n v="4.9428000000000001"/>
    <n v="4.9428000000000001"/>
    <n v="0.27502980887105299"/>
    <n v="0.72497019112894701"/>
    <n v="0"/>
    <x v="0"/>
    <x v="0"/>
    <m/>
    <m/>
    <m/>
    <m/>
    <m/>
    <m/>
    <n v="12.880058399999999"/>
    <m/>
    <m/>
    <m/>
    <m/>
    <m/>
    <m/>
    <m/>
    <m/>
    <m/>
    <m/>
    <m/>
    <s v="492189,28"/>
    <s v="6290834,77"/>
    <n v="12.880058399999999"/>
    <n v="0"/>
    <n v="0"/>
  </r>
  <r>
    <n v="156"/>
    <x v="81"/>
    <s v=""/>
    <x v="179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2395"/>
    <n v="0.13320000000000001"/>
    <n v="0.13320000000000001"/>
    <n v="4.6800000000000001E-2"/>
    <n v="4.6800000000000001E-2"/>
    <n v="0.14457304064456133"/>
    <n v="0.85542695935543867"/>
    <n v="0"/>
    <x v="0"/>
    <x v="0"/>
    <m/>
    <m/>
    <m/>
    <m/>
    <m/>
    <m/>
    <n v="0.46066680000000004"/>
    <m/>
    <m/>
    <m/>
    <m/>
    <m/>
    <m/>
    <m/>
    <m/>
    <m/>
    <m/>
    <m/>
    <s v="502980,92"/>
    <s v="6126043,77"/>
    <n v="0.46066680000000004"/>
    <n v="0"/>
    <n v="0"/>
  </r>
  <r>
    <n v="156"/>
    <x v="81"/>
    <s v=""/>
    <x v="180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2396"/>
    <n v="42.084000000000003"/>
    <n v="42.084000000000003"/>
    <n v="0"/>
    <n v="0"/>
    <n v="1"/>
    <n v="0"/>
    <n v="0"/>
    <x v="0"/>
    <x v="0"/>
    <m/>
    <m/>
    <m/>
    <m/>
    <m/>
    <m/>
    <n v="48.7139004"/>
    <m/>
    <m/>
    <m/>
    <m/>
    <m/>
    <m/>
    <m/>
    <m/>
    <m/>
    <m/>
    <m/>
    <s v="502980,92"/>
    <s v="6126043,77"/>
    <n v="48.7139004"/>
    <n v="0"/>
    <n v="0"/>
  </r>
  <r>
    <n v="156"/>
    <x v="81"/>
    <s v=""/>
    <x v="181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2397"/>
    <n v="8.3556000000000008"/>
    <n v="8.3556000000000008"/>
    <n v="0"/>
    <n v="0"/>
    <n v="1"/>
    <n v="0"/>
    <n v="0"/>
    <x v="0"/>
    <x v="0"/>
    <m/>
    <m/>
    <m/>
    <m/>
    <m/>
    <m/>
    <m/>
    <m/>
    <m/>
    <m/>
    <m/>
    <m/>
    <m/>
    <m/>
    <m/>
    <m/>
    <m/>
    <n v="8.3556000000000008"/>
    <s v="502980,92"/>
    <s v="6126043,77"/>
    <n v="0"/>
    <n v="0"/>
    <n v="8.3556000000000008"/>
  </r>
  <r>
    <n v="156"/>
    <x v="81"/>
    <s v=""/>
    <x v="184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2398"/>
    <n v="6.6672000000000002"/>
    <n v="6.6672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4507999999999999"/>
    <s v="502980,92"/>
    <s v="6126043,77"/>
    <n v="0"/>
    <n v="0"/>
    <n v="1.4507999999999999"/>
  </r>
  <r>
    <n v="156"/>
    <x v="81"/>
    <s v=""/>
    <x v="185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2399"/>
    <n v="43.833599999999997"/>
    <n v="43.833599999999997"/>
    <n v="0"/>
    <n v="0"/>
    <n v="1"/>
    <n v="0"/>
    <n v="0"/>
    <x v="0"/>
    <x v="0"/>
    <m/>
    <m/>
    <m/>
    <m/>
    <m/>
    <m/>
    <m/>
    <m/>
    <m/>
    <m/>
    <m/>
    <m/>
    <m/>
    <m/>
    <m/>
    <n v="43.833599999999997"/>
    <m/>
    <m/>
    <s v="502980,92"/>
    <s v="6126043,77"/>
    <n v="0"/>
    <n v="43.833599999999997"/>
    <n v="0"/>
  </r>
  <r>
    <n v="157"/>
    <x v="82"/>
    <s v=""/>
    <x v="186"/>
    <n v="2018"/>
    <n v="32651194"/>
    <x v="44"/>
    <x v="81"/>
    <x v="82"/>
    <n v="8500"/>
    <s v="Grenaa"/>
    <n v="707"/>
    <n v="202"/>
    <x v="40"/>
    <m/>
    <s v="ER"/>
    <s v="Erhvervsværk"/>
    <n v="382120"/>
    <n v="383900"/>
    <x v="131"/>
    <x v="0"/>
    <s v="pvp"/>
    <d v="1981-01-01T00:00:00"/>
    <d v="2018-04-30T00:00:00"/>
    <n v="6.5"/>
    <n v="0"/>
    <n v="6.5"/>
    <x v="2400"/>
    <n v="48.308399999999999"/>
    <n v="48.308399999999999"/>
    <n v="0"/>
    <n v="0"/>
    <n v="1"/>
    <n v="0"/>
    <n v="0"/>
    <x v="0"/>
    <x v="0"/>
    <m/>
    <m/>
    <m/>
    <m/>
    <m/>
    <m/>
    <m/>
    <n v="53.922199999999997"/>
    <m/>
    <m/>
    <m/>
    <n v="7.3949999999999996"/>
    <m/>
    <m/>
    <m/>
    <m/>
    <m/>
    <m/>
    <s v="617615,86"/>
    <s v="6254790,07"/>
    <n v="24.264989999999997"/>
    <n v="37.052210000000002"/>
    <n v="0"/>
  </r>
  <r>
    <n v="160"/>
    <x v="83"/>
    <s v=""/>
    <x v="187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13"/>
    <x v="0"/>
    <s v="fvv"/>
    <d v="2012-01-01T00:00:00"/>
    <m/>
    <n v="8.6"/>
    <n v="0"/>
    <n v="8.6"/>
    <x v="2401"/>
    <n v="0.03"/>
    <n v="0.03"/>
    <n v="0"/>
    <n v="0"/>
    <n v="1"/>
    <n v="0"/>
    <n v="0"/>
    <x v="0"/>
    <x v="0"/>
    <m/>
    <m/>
    <m/>
    <n v="3.3732999999999999E-2"/>
    <m/>
    <m/>
    <m/>
    <m/>
    <m/>
    <m/>
    <m/>
    <m/>
    <m/>
    <m/>
    <m/>
    <m/>
    <m/>
    <m/>
    <s v="615594,39"/>
    <s v="6254044,08"/>
    <n v="3.3732999999999999E-2"/>
    <n v="0"/>
    <n v="0"/>
  </r>
  <r>
    <n v="160"/>
    <x v="83"/>
    <s v=""/>
    <x v="188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16"/>
    <x v="0"/>
    <s v="fvv"/>
    <d v="2012-01-01T00:00:00"/>
    <d v="2018-12-01T00:00:00"/>
    <n v="6.3"/>
    <n v="0"/>
    <n v="6.3"/>
    <x v="2402"/>
    <n v="0.96"/>
    <n v="0.96"/>
    <n v="0"/>
    <n v="0"/>
    <n v="1"/>
    <n v="0"/>
    <n v="0"/>
    <x v="0"/>
    <x v="0"/>
    <m/>
    <m/>
    <m/>
    <n v="1.0674999999999999"/>
    <m/>
    <m/>
    <m/>
    <m/>
    <m/>
    <m/>
    <m/>
    <m/>
    <m/>
    <m/>
    <m/>
    <m/>
    <m/>
    <m/>
    <s v="615594,39"/>
    <s v="6254044,08"/>
    <n v="1.0674999999999999"/>
    <n v="0"/>
    <n v="0"/>
  </r>
  <r>
    <n v="160"/>
    <x v="83"/>
    <s v=""/>
    <x v="189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76"/>
    <x v="0"/>
    <s v="fvv"/>
    <d v="2012-01-01T00:00:00"/>
    <m/>
    <n v="8.6"/>
    <n v="0"/>
    <n v="8.6"/>
    <x v="2403"/>
    <n v="1.075"/>
    <n v="1.075"/>
    <n v="0"/>
    <n v="0"/>
    <n v="1"/>
    <n v="0"/>
    <n v="0"/>
    <x v="0"/>
    <x v="0"/>
    <m/>
    <m/>
    <m/>
    <n v="1.1956"/>
    <m/>
    <m/>
    <m/>
    <m/>
    <m/>
    <m/>
    <m/>
    <m/>
    <m/>
    <m/>
    <m/>
    <m/>
    <m/>
    <m/>
    <s v="615594,39"/>
    <s v="6254044,08"/>
    <n v="1.1956"/>
    <n v="0"/>
    <n v="0"/>
  </r>
  <r>
    <n v="160"/>
    <x v="83"/>
    <s v=""/>
    <x v="190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39"/>
    <x v="5"/>
    <s v="kvt"/>
    <d v="2008-10-01T00:00:00"/>
    <m/>
    <n v="0.61"/>
    <n v="0"/>
    <n v="0"/>
    <x v="2404"/>
    <n v="0"/>
    <n v="0"/>
    <n v="0"/>
    <n v="0"/>
    <n v="1"/>
    <n v="0"/>
    <n v="0"/>
    <x v="0"/>
    <x v="0"/>
    <m/>
    <m/>
    <m/>
    <n v="4.2700000000000001E-5"/>
    <m/>
    <m/>
    <m/>
    <m/>
    <m/>
    <m/>
    <m/>
    <m/>
    <m/>
    <m/>
    <m/>
    <m/>
    <m/>
    <m/>
    <s v="615594,39"/>
    <s v="6254044,08"/>
    <n v="4.2700000000000001E-5"/>
    <n v="0"/>
    <n v="0"/>
  </r>
  <r>
    <n v="160"/>
    <x v="84"/>
    <s v=""/>
    <x v="191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2405"/>
    <n v="3.843"/>
    <n v="3.843"/>
    <n v="0"/>
    <n v="0"/>
    <n v="1"/>
    <n v="0"/>
    <n v="0"/>
    <x v="0"/>
    <x v="0"/>
    <m/>
    <m/>
    <m/>
    <n v="4.2699999999999996"/>
    <m/>
    <m/>
    <m/>
    <m/>
    <m/>
    <m/>
    <m/>
    <m/>
    <m/>
    <m/>
    <m/>
    <m/>
    <m/>
    <m/>
    <s v="617014,05"/>
    <s v="6254411,98"/>
    <n v="4.2699999999999996"/>
    <n v="0"/>
    <n v="0"/>
  </r>
  <r>
    <n v="160"/>
    <x v="84"/>
    <s v=""/>
    <x v="192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2405"/>
    <n v="3.843"/>
    <n v="3.843"/>
    <n v="0"/>
    <n v="0"/>
    <n v="1"/>
    <n v="0"/>
    <n v="0"/>
    <x v="0"/>
    <x v="0"/>
    <m/>
    <m/>
    <m/>
    <n v="4.2699999999999996"/>
    <m/>
    <m/>
    <m/>
    <m/>
    <m/>
    <m/>
    <m/>
    <m/>
    <m/>
    <m/>
    <m/>
    <m/>
    <m/>
    <m/>
    <s v="617014,05"/>
    <s v="6254411,98"/>
    <n v="4.2699999999999996"/>
    <n v="0"/>
    <n v="0"/>
  </r>
  <r>
    <n v="160"/>
    <x v="84"/>
    <s v=""/>
    <x v="193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2406"/>
    <n v="4.3609999999999998"/>
    <n v="4.3609999999999998"/>
    <n v="0"/>
    <n v="0"/>
    <n v="1"/>
    <n v="0"/>
    <n v="0"/>
    <x v="0"/>
    <x v="0"/>
    <m/>
    <m/>
    <m/>
    <n v="4.8464499999999999"/>
    <m/>
    <m/>
    <m/>
    <m/>
    <m/>
    <m/>
    <m/>
    <m/>
    <m/>
    <m/>
    <m/>
    <m/>
    <m/>
    <m/>
    <s v="617014,05"/>
    <s v="6254411,98"/>
    <n v="4.8464499999999999"/>
    <n v="0"/>
    <n v="0"/>
  </r>
  <r>
    <n v="160"/>
    <x v="85"/>
    <s v=""/>
    <x v="194"/>
    <n v="2018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939"/>
    <s v="6253243"/>
    <n v="0"/>
    <n v="0"/>
    <n v="0"/>
  </r>
  <r>
    <n v="160"/>
    <x v="86"/>
    <s v=""/>
    <x v="195"/>
    <n v="2018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2407"/>
    <n v="9.9900000000000006E-3"/>
    <n v="9.9900000000000006E-3"/>
    <n v="0"/>
    <n v="0"/>
    <n v="1"/>
    <n v="0"/>
    <n v="0"/>
    <x v="0"/>
    <x v="0"/>
    <m/>
    <m/>
    <m/>
    <n v="1.1102000000000001E-2"/>
    <m/>
    <m/>
    <m/>
    <m/>
    <m/>
    <m/>
    <m/>
    <m/>
    <m/>
    <m/>
    <m/>
    <m/>
    <m/>
    <m/>
    <s v="616358,49"/>
    <s v="6251294,55"/>
    <n v="1.1102000000000001E-2"/>
    <n v="0"/>
    <n v="0"/>
  </r>
  <r>
    <n v="160"/>
    <x v="87"/>
    <s v=""/>
    <x v="196"/>
    <n v="2018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2408"/>
    <n v="21.4956"/>
    <n v="21.4956"/>
    <n v="0"/>
    <n v="0"/>
    <n v="1"/>
    <n v="0"/>
    <n v="0"/>
    <x v="0"/>
    <x v="0"/>
    <m/>
    <m/>
    <m/>
    <m/>
    <m/>
    <m/>
    <m/>
    <m/>
    <m/>
    <m/>
    <m/>
    <m/>
    <m/>
    <m/>
    <m/>
    <n v="21.4956"/>
    <m/>
    <m/>
    <s v="617910,52"/>
    <s v="6254616,94"/>
    <n v="0"/>
    <n v="21.4956"/>
    <n v="0"/>
  </r>
  <r>
    <n v="160"/>
    <x v="1279"/>
    <s v=""/>
    <x v="2857"/>
    <n v="2018"/>
    <n v="43774417"/>
    <x v="45"/>
    <x v="1276"/>
    <x v="87"/>
    <n v="8500"/>
    <s v="Grenaa"/>
    <n v="707"/>
    <n v="202"/>
    <x v="40"/>
    <m/>
    <s v="FJ"/>
    <s v="Fjernvarmeværk"/>
    <n v="353000"/>
    <n v="350030"/>
    <x v="91"/>
    <x v="0"/>
    <s v="fvv"/>
    <d v="2018-01-01T00:00:00"/>
    <m/>
    <n v="30"/>
    <n v="0"/>
    <n v="38.200000000000003"/>
    <x v="2409"/>
    <n v="449.28"/>
    <n v="449.28"/>
    <n v="0"/>
    <n v="0"/>
    <n v="1"/>
    <n v="0"/>
    <n v="0"/>
    <x v="0"/>
    <x v="0"/>
    <m/>
    <m/>
    <m/>
    <m/>
    <m/>
    <m/>
    <m/>
    <m/>
    <m/>
    <m/>
    <n v="399.68"/>
    <m/>
    <m/>
    <m/>
    <m/>
    <m/>
    <m/>
    <m/>
    <s v="617910,52"/>
    <s v="6254616,94"/>
    <n v="0"/>
    <n v="399.68"/>
    <n v="0"/>
  </r>
  <r>
    <n v="162"/>
    <x v="88"/>
    <s v=""/>
    <x v="197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2410"/>
    <n v="0.17280000000000001"/>
    <n v="0.17280000000000001"/>
    <n v="0.19439999999999999"/>
    <n v="0.19439999999999999"/>
    <n v="0.16301443885298211"/>
    <n v="0.83698556114701783"/>
    <n v="0"/>
    <x v="0"/>
    <x v="0"/>
    <m/>
    <m/>
    <m/>
    <n v="0.186524"/>
    <m/>
    <m/>
    <n v="0.34349040000000003"/>
    <m/>
    <m/>
    <m/>
    <m/>
    <m/>
    <m/>
    <m/>
    <m/>
    <m/>
    <m/>
    <m/>
    <s v="494693,56"/>
    <s v="6179932,52"/>
    <n v="0.5300144"/>
    <n v="0"/>
    <n v="0"/>
  </r>
  <r>
    <n v="162"/>
    <x v="88"/>
    <s v=""/>
    <x v="198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2411"/>
    <n v="18.5076"/>
    <n v="18.014399999999998"/>
    <n v="0"/>
    <n v="0"/>
    <n v="1"/>
    <n v="0"/>
    <n v="0"/>
    <x v="0"/>
    <x v="0"/>
    <m/>
    <m/>
    <m/>
    <n v="0"/>
    <m/>
    <m/>
    <n v="18.5373144"/>
    <m/>
    <m/>
    <m/>
    <m/>
    <m/>
    <m/>
    <m/>
    <m/>
    <m/>
    <m/>
    <m/>
    <s v="494693,56"/>
    <s v="6179932,52"/>
    <n v="18.5373144"/>
    <n v="0"/>
    <n v="0"/>
  </r>
  <r>
    <n v="162"/>
    <x v="88"/>
    <s v=""/>
    <x v="199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2412"/>
    <n v="21.430800000000001"/>
    <n v="21.430800000000001"/>
    <n v="0"/>
    <n v="0"/>
    <n v="1"/>
    <n v="0"/>
    <n v="0"/>
    <x v="0"/>
    <x v="0"/>
    <m/>
    <n v="0"/>
    <m/>
    <n v="0"/>
    <m/>
    <m/>
    <n v="22.578850800000001"/>
    <m/>
    <m/>
    <m/>
    <m/>
    <m/>
    <m/>
    <m/>
    <m/>
    <m/>
    <m/>
    <m/>
    <s v="494693,56"/>
    <s v="6179932,52"/>
    <n v="22.578850800000001"/>
    <n v="0"/>
    <n v="0"/>
  </r>
  <r>
    <n v="162"/>
    <x v="89"/>
    <s v=""/>
    <x v="200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2413"/>
    <n v="3.9491999999999998"/>
    <n v="3.9491999999999998"/>
    <n v="0"/>
    <n v="0"/>
    <n v="1"/>
    <n v="0"/>
    <n v="0"/>
    <x v="0"/>
    <x v="0"/>
    <m/>
    <m/>
    <m/>
    <m/>
    <m/>
    <m/>
    <m/>
    <m/>
    <n v="3.9491999999999998"/>
    <m/>
    <m/>
    <m/>
    <m/>
    <m/>
    <m/>
    <m/>
    <m/>
    <m/>
    <s v="493960,54"/>
    <s v="6178807,84"/>
    <n v="0"/>
    <n v="3.9491999999999998"/>
    <n v="0"/>
  </r>
  <r>
    <n v="162"/>
    <x v="89"/>
    <s v=""/>
    <x v="201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2414"/>
    <n v="0.5796"/>
    <n v="0.5796"/>
    <n v="0"/>
    <n v="0"/>
    <n v="1"/>
    <n v="0"/>
    <n v="0"/>
    <x v="0"/>
    <x v="0"/>
    <m/>
    <m/>
    <m/>
    <n v="0.77371590000000001"/>
    <m/>
    <m/>
    <m/>
    <m/>
    <m/>
    <m/>
    <m/>
    <m/>
    <m/>
    <m/>
    <m/>
    <m/>
    <m/>
    <m/>
    <s v="493960,54"/>
    <s v="6178807,84"/>
    <n v="0.77371590000000001"/>
    <n v="0"/>
    <n v="0"/>
  </r>
  <r>
    <n v="162"/>
    <x v="90"/>
    <s v=""/>
    <x v="203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2415"/>
    <n v="0.65880000000000005"/>
    <n v="0.65880000000000005"/>
    <n v="0.37080000000000002"/>
    <n v="0.37080000000000002"/>
    <n v="0.34874222937388305"/>
    <n v="0.65125777062611689"/>
    <n v="0"/>
    <x v="0"/>
    <x v="0"/>
    <m/>
    <m/>
    <m/>
    <n v="0.14362717460999999"/>
    <m/>
    <m/>
    <n v="0.80091000000000001"/>
    <m/>
    <m/>
    <m/>
    <m/>
    <m/>
    <m/>
    <m/>
    <m/>
    <m/>
    <m/>
    <m/>
    <s v="495794,09"/>
    <s v="6179563,47"/>
    <n v="0.94453717460999997"/>
    <n v="0"/>
    <n v="0"/>
  </r>
  <r>
    <n v="162"/>
    <x v="90"/>
    <s v=""/>
    <x v="204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2416"/>
    <n v="13.222799999999999"/>
    <n v="13.222799999999999"/>
    <n v="0"/>
    <n v="0"/>
    <n v="1"/>
    <n v="0"/>
    <n v="0"/>
    <x v="0"/>
    <x v="0"/>
    <m/>
    <m/>
    <m/>
    <n v="0"/>
    <m/>
    <m/>
    <n v="15.9368616"/>
    <m/>
    <m/>
    <m/>
    <m/>
    <m/>
    <m/>
    <m/>
    <m/>
    <m/>
    <m/>
    <m/>
    <s v="495794,09"/>
    <s v="6179563,47"/>
    <n v="15.9368616"/>
    <n v="0"/>
    <n v="0"/>
  </r>
  <r>
    <n v="162"/>
    <x v="90"/>
    <s v=""/>
    <x v="205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2417"/>
    <n v="13.842000000000001"/>
    <n v="12.038399999999999"/>
    <n v="0"/>
    <n v="0"/>
    <n v="1"/>
    <n v="0"/>
    <n v="0"/>
    <x v="0"/>
    <x v="0"/>
    <m/>
    <m/>
    <m/>
    <n v="0"/>
    <m/>
    <m/>
    <n v="17.264966400000002"/>
    <m/>
    <m/>
    <m/>
    <m/>
    <m/>
    <m/>
    <m/>
    <m/>
    <m/>
    <m/>
    <n v="0"/>
    <s v="495794,09"/>
    <s v="6179563,47"/>
    <n v="17.264966400000002"/>
    <n v="0"/>
    <n v="0"/>
  </r>
  <r>
    <n v="162"/>
    <x v="90"/>
    <s v=""/>
    <x v="206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2418"/>
    <n v="0.216"/>
    <n v="0.216"/>
    <n v="0.22320000000000001"/>
    <n v="0.22320000000000001"/>
    <n v="0.17484005615474069"/>
    <n v="0.82515994384525926"/>
    <n v="0"/>
    <x v="0"/>
    <x v="0"/>
    <m/>
    <m/>
    <m/>
    <n v="0.11284702000000001"/>
    <m/>
    <m/>
    <n v="0.50486039999999999"/>
    <m/>
    <m/>
    <m/>
    <m/>
    <m/>
    <m/>
    <m/>
    <m/>
    <m/>
    <m/>
    <m/>
    <s v="495794,09"/>
    <s v="6179563,47"/>
    <n v="0.61770742000000001"/>
    <n v="0"/>
    <n v="0"/>
  </r>
  <r>
    <n v="162"/>
    <x v="90"/>
    <s v=""/>
    <x v="207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2419"/>
    <n v="22.8996"/>
    <n v="22.8996"/>
    <n v="0"/>
    <n v="0"/>
    <n v="1"/>
    <n v="0"/>
    <n v="0"/>
    <x v="0"/>
    <x v="0"/>
    <m/>
    <m/>
    <m/>
    <m/>
    <m/>
    <m/>
    <m/>
    <m/>
    <m/>
    <m/>
    <m/>
    <m/>
    <m/>
    <m/>
    <m/>
    <m/>
    <m/>
    <n v="22.8996"/>
    <s v="495794,09"/>
    <s v="6179563,47"/>
    <n v="0"/>
    <n v="0"/>
    <n v="22.8996"/>
  </r>
  <r>
    <n v="162"/>
    <x v="91"/>
    <s v=""/>
    <x v="209"/>
    <n v="2018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2420"/>
    <n v="12.114000000000001"/>
    <n v="11.815200000000001"/>
    <n v="9.9215999999999998"/>
    <n v="9.9215999999999998"/>
    <n v="0.25182345626608604"/>
    <n v="0.74817654373391396"/>
    <n v="0"/>
    <x v="0"/>
    <x v="0"/>
    <m/>
    <m/>
    <m/>
    <m/>
    <m/>
    <m/>
    <n v="24.052564799999999"/>
    <m/>
    <m/>
    <m/>
    <m/>
    <m/>
    <m/>
    <m/>
    <m/>
    <m/>
    <m/>
    <m/>
    <s v="489678,33"/>
    <s v="6172484,29"/>
    <n v="24.052564799999999"/>
    <n v="0"/>
    <n v="0"/>
  </r>
  <r>
    <n v="162"/>
    <x v="91"/>
    <s v=""/>
    <x v="210"/>
    <n v="2018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2421"/>
    <n v="11.282400000000001"/>
    <n v="11.282400000000001"/>
    <n v="0"/>
    <n v="0"/>
    <n v="1"/>
    <n v="0"/>
    <n v="0"/>
    <x v="0"/>
    <x v="0"/>
    <m/>
    <m/>
    <m/>
    <n v="0"/>
    <m/>
    <m/>
    <n v="12.402799199999999"/>
    <m/>
    <m/>
    <m/>
    <m/>
    <m/>
    <m/>
    <m/>
    <m/>
    <m/>
    <m/>
    <m/>
    <s v="489678,33"/>
    <s v="6172484,29"/>
    <n v="12.402799199999999"/>
    <n v="0"/>
    <n v="0"/>
  </r>
  <r>
    <n v="162"/>
    <x v="92"/>
    <s v=""/>
    <x v="211"/>
    <n v="2018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2422"/>
    <n v="50.522399999999998"/>
    <n v="50.3748"/>
    <n v="0"/>
    <n v="0"/>
    <n v="1"/>
    <n v="0"/>
    <n v="0"/>
    <x v="0"/>
    <x v="0"/>
    <m/>
    <m/>
    <m/>
    <m/>
    <m/>
    <m/>
    <m/>
    <m/>
    <m/>
    <m/>
    <n v="50.521999999999998"/>
    <m/>
    <m/>
    <m/>
    <m/>
    <m/>
    <m/>
    <m/>
    <s v="495348,28"/>
    <s v="6177774,31"/>
    <n v="0"/>
    <n v="50.521999999999998"/>
    <n v="0"/>
  </r>
  <r>
    <n v="166"/>
    <x v="93"/>
    <s v=""/>
    <x v="212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726"/>
    <n v="5.3800000000000002E-3"/>
    <n v="5.3639999999999998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705277,48"/>
    <s v="6217356,21"/>
    <n v="5.3804999999999999E-3"/>
    <n v="0"/>
    <n v="0"/>
  </r>
  <r>
    <n v="166"/>
    <x v="93"/>
    <s v=""/>
    <x v="213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2423"/>
    <n v="15.457535999999999"/>
    <n v="15.457535999999999"/>
    <n v="0"/>
    <n v="0"/>
    <n v="1"/>
    <n v="0"/>
    <n v="0"/>
    <x v="0"/>
    <x v="0"/>
    <m/>
    <m/>
    <m/>
    <m/>
    <m/>
    <m/>
    <m/>
    <m/>
    <m/>
    <m/>
    <n v="13.904292"/>
    <m/>
    <m/>
    <m/>
    <m/>
    <m/>
    <m/>
    <m/>
    <s v="705277,48"/>
    <s v="6217356,21"/>
    <n v="0"/>
    <n v="13.904292"/>
    <n v="0"/>
  </r>
  <r>
    <n v="166"/>
    <x v="93"/>
    <s v=""/>
    <x v="216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2424"/>
    <n v="66.370103999999998"/>
    <n v="66.370103999999998"/>
    <n v="0"/>
    <n v="0"/>
    <n v="1"/>
    <n v="0"/>
    <n v="0"/>
    <x v="0"/>
    <x v="0"/>
    <m/>
    <m/>
    <m/>
    <m/>
    <m/>
    <m/>
    <m/>
    <m/>
    <m/>
    <m/>
    <n v="57.133425600000002"/>
    <m/>
    <m/>
    <m/>
    <m/>
    <m/>
    <m/>
    <m/>
    <s v="705277,48"/>
    <s v="6217356,21"/>
    <n v="0"/>
    <n v="57.133425600000002"/>
    <n v="0"/>
  </r>
  <r>
    <n v="167"/>
    <x v="94"/>
    <s v=""/>
    <x v="217"/>
    <n v="2018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8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2425"/>
    <n v="55.94"/>
    <n v="55.94"/>
    <n v="0"/>
    <n v="0"/>
    <n v="1"/>
    <n v="0"/>
    <n v="0"/>
    <x v="0"/>
    <x v="0"/>
    <m/>
    <m/>
    <m/>
    <m/>
    <m/>
    <m/>
    <m/>
    <m/>
    <m/>
    <m/>
    <n v="60.03"/>
    <m/>
    <m/>
    <m/>
    <m/>
    <m/>
    <m/>
    <m/>
    <s v="487637,78"/>
    <s v="6147948,26"/>
    <n v="0"/>
    <n v="60.03"/>
    <n v="0"/>
  </r>
  <r>
    <n v="167"/>
    <x v="95"/>
    <s v=""/>
    <x v="219"/>
    <n v="2018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2426"/>
    <n v="14.2659"/>
    <n v="14.2659"/>
    <n v="0"/>
    <n v="0"/>
    <n v="1"/>
    <n v="0"/>
    <n v="0"/>
    <x v="0"/>
    <x v="0"/>
    <m/>
    <m/>
    <m/>
    <m/>
    <m/>
    <m/>
    <m/>
    <m/>
    <m/>
    <m/>
    <m/>
    <m/>
    <m/>
    <m/>
    <m/>
    <n v="14.2659"/>
    <m/>
    <m/>
    <s v="487637,78"/>
    <s v="6147948,26"/>
    <n v="0"/>
    <n v="14.2659"/>
    <n v="0"/>
  </r>
  <r>
    <n v="168"/>
    <x v="96"/>
    <s v=""/>
    <x v="220"/>
    <n v="2018"/>
    <n v="54121016"/>
    <x v="49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2427"/>
    <n v="15.7608"/>
    <n v="15.7608"/>
    <n v="0"/>
    <n v="0"/>
    <n v="1"/>
    <n v="0"/>
    <n v="0"/>
    <x v="0"/>
    <x v="0"/>
    <m/>
    <m/>
    <m/>
    <m/>
    <m/>
    <m/>
    <n v="15.7621068"/>
    <m/>
    <m/>
    <m/>
    <m/>
    <m/>
    <m/>
    <m/>
    <m/>
    <m/>
    <m/>
    <m/>
    <s v="688147,76"/>
    <s v="6134893,69"/>
    <n v="15.7621068"/>
    <n v="0"/>
    <n v="0"/>
  </r>
  <r>
    <n v="168"/>
    <x v="97"/>
    <s v=""/>
    <x v="221"/>
    <n v="2018"/>
    <n v="54121016"/>
    <x v="49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2428"/>
    <n v="229.60079999999999"/>
    <n v="220.81319999999999"/>
    <n v="64.454400000000007"/>
    <n v="56.883600000000001"/>
    <n v="0.36334414710955676"/>
    <n v="0.63665585289044324"/>
    <n v="0"/>
    <x v="0"/>
    <x v="0"/>
    <m/>
    <m/>
    <m/>
    <m/>
    <m/>
    <m/>
    <m/>
    <m/>
    <m/>
    <n v="315.95499999999998"/>
    <m/>
    <m/>
    <m/>
    <m/>
    <m/>
    <m/>
    <m/>
    <m/>
    <s v="688267,6"/>
    <s v="6135896,7"/>
    <n v="0"/>
    <n v="315.95499999999998"/>
    <n v="0"/>
  </r>
  <r>
    <n v="168"/>
    <x v="97"/>
    <s v=""/>
    <x v="222"/>
    <n v="2018"/>
    <n v="54121016"/>
    <x v="49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2429"/>
    <n v="10.5336"/>
    <n v="10.5336"/>
    <n v="0"/>
    <n v="0"/>
    <n v="1"/>
    <n v="0"/>
    <n v="0"/>
    <x v="0"/>
    <x v="0"/>
    <m/>
    <m/>
    <m/>
    <m/>
    <m/>
    <m/>
    <m/>
    <m/>
    <m/>
    <m/>
    <m/>
    <m/>
    <m/>
    <m/>
    <m/>
    <n v="10.532999999999999"/>
    <m/>
    <m/>
    <s v="688267,6"/>
    <s v="6135896,7"/>
    <n v="0"/>
    <n v="10.532999999999999"/>
    <n v="0"/>
  </r>
  <r>
    <n v="168"/>
    <x v="98"/>
    <s v=""/>
    <x v="223"/>
    <n v="2018"/>
    <n v="54121016"/>
    <x v="49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2430"/>
    <n v="10.098000000000001"/>
    <n v="10.098000000000001"/>
    <n v="0"/>
    <n v="0"/>
    <n v="1"/>
    <n v="0"/>
    <n v="0"/>
    <x v="0"/>
    <x v="0"/>
    <m/>
    <m/>
    <m/>
    <m/>
    <m/>
    <m/>
    <n v="10.1003364"/>
    <m/>
    <m/>
    <m/>
    <m/>
    <m/>
    <m/>
    <m/>
    <m/>
    <m/>
    <m/>
    <m/>
    <s v="687482"/>
    <s v="6135727"/>
    <n v="10.1003364"/>
    <n v="0"/>
    <n v="0"/>
  </r>
  <r>
    <n v="169"/>
    <x v="99"/>
    <s v=""/>
    <x v="224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2431"/>
    <n v="6.8947200000000004"/>
    <n v="6.8947200000000004"/>
    <n v="0"/>
    <n v="0"/>
    <n v="1"/>
    <n v="0"/>
    <n v="0"/>
    <x v="0"/>
    <x v="0"/>
    <m/>
    <m/>
    <m/>
    <m/>
    <m/>
    <m/>
    <m/>
    <m/>
    <m/>
    <n v="7.4965000000000002"/>
    <m/>
    <m/>
    <m/>
    <m/>
    <m/>
    <m/>
    <m/>
    <m/>
    <s v="566678,12"/>
    <s v="6234362,13"/>
    <n v="0"/>
    <n v="7.4965000000000002"/>
    <n v="0"/>
  </r>
  <r>
    <n v="169"/>
    <x v="99"/>
    <s v=""/>
    <x v="225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2432"/>
    <n v="11.09304"/>
    <n v="11.09304"/>
    <n v="0"/>
    <n v="0"/>
    <n v="1"/>
    <n v="0"/>
    <n v="0"/>
    <x v="0"/>
    <x v="0"/>
    <m/>
    <m/>
    <m/>
    <m/>
    <m/>
    <m/>
    <n v="11.093306399999999"/>
    <m/>
    <m/>
    <m/>
    <m/>
    <m/>
    <m/>
    <m/>
    <m/>
    <m/>
    <m/>
    <m/>
    <s v="566678,12"/>
    <s v="6234362,13"/>
    <n v="11.093306399999999"/>
    <n v="0"/>
    <n v="0"/>
  </r>
  <r>
    <n v="169"/>
    <x v="99"/>
    <s v=""/>
    <x v="226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2433"/>
    <n v="0.811836"/>
    <n v="0.811836"/>
    <n v="0"/>
    <n v="0"/>
    <n v="1"/>
    <n v="0"/>
    <n v="0"/>
    <x v="0"/>
    <x v="0"/>
    <m/>
    <m/>
    <m/>
    <m/>
    <m/>
    <m/>
    <m/>
    <m/>
    <m/>
    <m/>
    <m/>
    <m/>
    <m/>
    <m/>
    <n v="0.811836"/>
    <m/>
    <m/>
    <m/>
    <s v="566678,12"/>
    <s v="6234362,13"/>
    <n v="0"/>
    <n v="0.811836"/>
    <n v="0"/>
  </r>
  <r>
    <n v="169"/>
    <x v="99"/>
    <s v=""/>
    <x v="2858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675"/>
    <x v="0"/>
    <s v="fvv"/>
    <d v="2018-04-01T00:00:00"/>
    <m/>
    <n v="13"/>
    <n v="0"/>
    <n v="12"/>
    <x v="2434"/>
    <n v="63.208799999999997"/>
    <n v="59.353200000000001"/>
    <n v="0"/>
    <n v="0"/>
    <n v="1"/>
    <n v="0"/>
    <n v="0"/>
    <x v="0"/>
    <x v="0"/>
    <m/>
    <m/>
    <m/>
    <m/>
    <m/>
    <m/>
    <m/>
    <m/>
    <m/>
    <n v="68.73"/>
    <m/>
    <m/>
    <m/>
    <m/>
    <m/>
    <m/>
    <m/>
    <m/>
    <s v="566678,12"/>
    <s v="6234362,13"/>
    <n v="0"/>
    <n v="68.73"/>
    <n v="0"/>
  </r>
  <r>
    <n v="169"/>
    <x v="100"/>
    <s v=""/>
    <x v="230"/>
    <n v="2018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2435"/>
    <n v="0.2142"/>
    <n v="0.2142"/>
    <n v="0"/>
    <n v="0"/>
    <n v="1"/>
    <n v="0"/>
    <n v="0"/>
    <x v="0"/>
    <x v="0"/>
    <m/>
    <m/>
    <m/>
    <n v="0.2521661"/>
    <m/>
    <m/>
    <m/>
    <m/>
    <m/>
    <m/>
    <m/>
    <m/>
    <m/>
    <m/>
    <m/>
    <m/>
    <m/>
    <m/>
    <s v="564986"/>
    <s v="6237132"/>
    <n v="0.2521661"/>
    <n v="0"/>
    <n v="0"/>
  </r>
  <r>
    <n v="169"/>
    <x v="100"/>
    <s v=""/>
    <x v="231"/>
    <n v="2018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2436"/>
    <n v="102.2688"/>
    <n v="102.2688"/>
    <n v="0"/>
    <n v="0"/>
    <n v="1"/>
    <n v="0"/>
    <n v="0"/>
    <x v="0"/>
    <x v="0"/>
    <m/>
    <m/>
    <m/>
    <m/>
    <m/>
    <m/>
    <m/>
    <m/>
    <m/>
    <m/>
    <n v="97.778999999999996"/>
    <m/>
    <m/>
    <m/>
    <m/>
    <m/>
    <m/>
    <m/>
    <s v="564986"/>
    <s v="6237132"/>
    <n v="0"/>
    <n v="97.778999999999996"/>
    <n v="0"/>
  </r>
  <r>
    <n v="169"/>
    <x v="101"/>
    <s v=""/>
    <x v="232"/>
    <n v="2018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2437"/>
    <n v="1.1052"/>
    <n v="1.1052"/>
    <n v="0"/>
    <n v="0"/>
    <n v="1"/>
    <n v="0"/>
    <n v="0"/>
    <x v="0"/>
    <x v="0"/>
    <m/>
    <m/>
    <m/>
    <m/>
    <m/>
    <m/>
    <m/>
    <m/>
    <m/>
    <m/>
    <m/>
    <m/>
    <n v="1.1733399999999998"/>
    <m/>
    <m/>
    <m/>
    <m/>
    <m/>
    <s v="563909"/>
    <s v="6234658"/>
    <n v="0"/>
    <n v="1.1733399999999998"/>
    <n v="0"/>
  </r>
  <r>
    <n v="170"/>
    <x v="102"/>
    <s v=""/>
    <x v="233"/>
    <n v="2018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2438"/>
    <n v="6.5915999999999997"/>
    <n v="6.5915999999999997"/>
    <n v="3.5819999999999999"/>
    <n v="3.5819999999999999"/>
    <n v="0.27145229200023718"/>
    <n v="0.72854770799976287"/>
    <n v="0"/>
    <x v="0"/>
    <x v="0"/>
    <m/>
    <m/>
    <m/>
    <m/>
    <m/>
    <m/>
    <n v="12.141360000000001"/>
    <m/>
    <m/>
    <m/>
    <m/>
    <m/>
    <m/>
    <m/>
    <m/>
    <m/>
    <m/>
    <m/>
    <s v="558152,76"/>
    <s v="6383506,77"/>
    <n v="12.141360000000001"/>
    <n v="0"/>
    <n v="0"/>
  </r>
  <r>
    <n v="170"/>
    <x v="102"/>
    <s v=""/>
    <x v="234"/>
    <n v="2018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2439"/>
    <n v="12.556800000000001"/>
    <n v="12.556800000000001"/>
    <n v="0"/>
    <n v="0"/>
    <n v="1"/>
    <n v="0"/>
    <n v="0"/>
    <x v="0"/>
    <x v="0"/>
    <m/>
    <m/>
    <m/>
    <m/>
    <m/>
    <m/>
    <n v="11.680614"/>
    <m/>
    <m/>
    <m/>
    <m/>
    <m/>
    <m/>
    <m/>
    <m/>
    <m/>
    <m/>
    <m/>
    <s v="558152,76"/>
    <s v="6383506,77"/>
    <n v="11.680614"/>
    <n v="0"/>
    <n v="0"/>
  </r>
  <r>
    <n v="171"/>
    <x v="103"/>
    <s v=""/>
    <x v="235"/>
    <n v="2018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9342,21"/>
    <s v="6065132,86"/>
    <n v="0"/>
    <n v="0"/>
    <n v="0"/>
  </r>
  <r>
    <n v="171"/>
    <x v="104"/>
    <s v=""/>
    <x v="236"/>
    <n v="2018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2440"/>
    <n v="66.099599999999995"/>
    <n v="65.559600000000003"/>
    <n v="0"/>
    <n v="0"/>
    <n v="1"/>
    <n v="0"/>
    <n v="0"/>
    <x v="0"/>
    <x v="0"/>
    <m/>
    <m/>
    <m/>
    <m/>
    <m/>
    <m/>
    <m/>
    <m/>
    <m/>
    <n v="66.265000000000001"/>
    <m/>
    <m/>
    <n v="7.1574999999999998"/>
    <m/>
    <m/>
    <m/>
    <m/>
    <m/>
    <s v="659262,31"/>
    <s v="6064971,35"/>
    <n v="0"/>
    <n v="73.422499999999999"/>
    <n v="0"/>
  </r>
  <r>
    <n v="172"/>
    <x v="105"/>
    <s v=""/>
    <x v="237"/>
    <n v="2018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2441"/>
    <n v="35.504640000000002"/>
    <n v="35.504640000000002"/>
    <n v="0"/>
    <n v="0"/>
    <n v="1"/>
    <n v="0"/>
    <n v="0"/>
    <x v="0"/>
    <x v="0"/>
    <m/>
    <m/>
    <m/>
    <m/>
    <m/>
    <m/>
    <n v="36.317239200000003"/>
    <m/>
    <m/>
    <m/>
    <m/>
    <m/>
    <m/>
    <m/>
    <m/>
    <m/>
    <m/>
    <m/>
    <s v="721694"/>
    <s v="6190943"/>
    <n v="36.317239200000003"/>
    <n v="0"/>
    <n v="0"/>
  </r>
  <r>
    <n v="172"/>
    <x v="106"/>
    <s v=""/>
    <x v="238"/>
    <n v="2018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2442"/>
    <n v="36.019080000000002"/>
    <n v="36.019080000000002"/>
    <n v="0"/>
    <n v="0"/>
    <n v="1"/>
    <n v="0"/>
    <n v="0"/>
    <x v="0"/>
    <x v="0"/>
    <m/>
    <m/>
    <m/>
    <m/>
    <m/>
    <m/>
    <n v="36.848275199999996"/>
    <m/>
    <m/>
    <m/>
    <m/>
    <m/>
    <m/>
    <m/>
    <m/>
    <m/>
    <m/>
    <m/>
    <s v="718601,04"/>
    <s v="6191524,46"/>
    <n v="36.848275199999996"/>
    <n v="0"/>
    <n v="0"/>
  </r>
  <r>
    <n v="172"/>
    <x v="107"/>
    <s v=""/>
    <x v="239"/>
    <n v="2018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2443"/>
    <n v="1.0292399999999999"/>
    <n v="1.0292399999999999"/>
    <n v="0"/>
    <n v="0"/>
    <n v="1"/>
    <n v="0"/>
    <n v="0"/>
    <x v="0"/>
    <x v="0"/>
    <m/>
    <m/>
    <m/>
    <m/>
    <m/>
    <m/>
    <n v="1.1188979999999999"/>
    <m/>
    <m/>
    <m/>
    <m/>
    <m/>
    <m/>
    <m/>
    <m/>
    <m/>
    <m/>
    <m/>
    <s v="719331"/>
    <s v="6189488"/>
    <n v="1.1188979999999999"/>
    <n v="0"/>
    <n v="0"/>
  </r>
  <r>
    <n v="172"/>
    <x v="108"/>
    <s v=""/>
    <x v="240"/>
    <n v="2018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2444"/>
    <n v="2.7359999999999999E-2"/>
    <n v="2.7359999999999999E-2"/>
    <n v="0"/>
    <n v="0"/>
    <n v="1"/>
    <n v="0"/>
    <n v="0"/>
    <x v="0"/>
    <x v="0"/>
    <m/>
    <m/>
    <m/>
    <m/>
    <m/>
    <m/>
    <n v="2.9898000000000001E-2"/>
    <m/>
    <m/>
    <m/>
    <m/>
    <m/>
    <m/>
    <m/>
    <m/>
    <m/>
    <m/>
    <m/>
    <s v="723785"/>
    <s v="6192533"/>
    <n v="2.9898000000000001E-2"/>
    <n v="0"/>
    <n v="0"/>
  </r>
  <r>
    <n v="172"/>
    <x v="109"/>
    <s v=""/>
    <x v="241"/>
    <n v="2018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2445"/>
    <n v="1.72224"/>
    <n v="1.72224"/>
    <n v="0"/>
    <n v="0"/>
    <n v="1"/>
    <n v="0"/>
    <n v="0"/>
    <x v="0"/>
    <x v="0"/>
    <m/>
    <m/>
    <m/>
    <m/>
    <m/>
    <m/>
    <n v="1.7755452"/>
    <m/>
    <m/>
    <m/>
    <m/>
    <m/>
    <m/>
    <m/>
    <m/>
    <m/>
    <m/>
    <m/>
    <s v="717220,65"/>
    <s v="6189501,22"/>
    <n v="1.7755452"/>
    <n v="0"/>
    <n v="0"/>
  </r>
  <r>
    <n v="175"/>
    <x v="110"/>
    <s v=""/>
    <x v="242"/>
    <n v="2018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799"/>
    <s v="6278537"/>
    <n v="0"/>
    <n v="0"/>
    <n v="0"/>
  </r>
  <r>
    <n v="175"/>
    <x v="110"/>
    <s v=""/>
    <x v="243"/>
    <n v="2018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2446"/>
    <n v="57.24"/>
    <n v="57.24"/>
    <n v="0"/>
    <n v="0"/>
    <n v="1"/>
    <n v="0"/>
    <n v="0"/>
    <x v="0"/>
    <x v="0"/>
    <m/>
    <m/>
    <m/>
    <m/>
    <m/>
    <m/>
    <m/>
    <m/>
    <m/>
    <n v="62.06"/>
    <m/>
    <m/>
    <m/>
    <m/>
    <m/>
    <m/>
    <m/>
    <m/>
    <s v="471799"/>
    <s v="6278537"/>
    <n v="0"/>
    <n v="62.06"/>
    <n v="0"/>
  </r>
  <r>
    <n v="176"/>
    <x v="111"/>
    <s v=""/>
    <x v="244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2447"/>
    <n v="9.6552000000000007"/>
    <n v="8.8704000000000001"/>
    <n v="0"/>
    <n v="0"/>
    <n v="1"/>
    <n v="0"/>
    <n v="0"/>
    <x v="0"/>
    <x v="0"/>
    <m/>
    <m/>
    <m/>
    <m/>
    <m/>
    <m/>
    <n v="9.3331656000000009"/>
    <m/>
    <m/>
    <m/>
    <m/>
    <m/>
    <m/>
    <m/>
    <m/>
    <m/>
    <m/>
    <m/>
    <s v="530931,42"/>
    <s v="6122946,69"/>
    <n v="9.3331656000000009"/>
    <n v="0"/>
    <n v="0"/>
  </r>
  <r>
    <n v="176"/>
    <x v="111"/>
    <s v=""/>
    <x v="245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2448"/>
    <n v="26.2044"/>
    <n v="25.786799999999999"/>
    <n v="0"/>
    <n v="0"/>
    <n v="1"/>
    <n v="0"/>
    <n v="0"/>
    <x v="0"/>
    <x v="0"/>
    <m/>
    <m/>
    <m/>
    <m/>
    <m/>
    <m/>
    <n v="25.262503199999998"/>
    <m/>
    <m/>
    <m/>
    <m/>
    <m/>
    <m/>
    <m/>
    <m/>
    <m/>
    <m/>
    <m/>
    <s v="531936,13"/>
    <s v="6122448,56"/>
    <n v="25.262503199999998"/>
    <n v="0"/>
    <n v="0"/>
  </r>
  <r>
    <n v="176"/>
    <x v="112"/>
    <s v=""/>
    <x v="249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2449"/>
    <n v="2.0952000000000002"/>
    <n v="2.0556000000000001"/>
    <n v="1.5696000000000001"/>
    <n v="1.5696000000000001"/>
    <n v="0.26832344870319558"/>
    <n v="0.73167655129680442"/>
    <n v="0"/>
    <x v="0"/>
    <x v="0"/>
    <m/>
    <m/>
    <m/>
    <m/>
    <m/>
    <m/>
    <n v="3.9042431999999998"/>
    <m/>
    <m/>
    <m/>
    <m/>
    <m/>
    <m/>
    <m/>
    <m/>
    <m/>
    <m/>
    <m/>
    <s v="531936,13"/>
    <s v="6122448,56"/>
    <n v="3.9042431999999998"/>
    <n v="0"/>
    <n v="0"/>
  </r>
  <r>
    <n v="176"/>
    <x v="112"/>
    <s v=""/>
    <x v="252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8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2450"/>
    <n v="4.95"/>
    <n v="4.9104000000000001"/>
    <n v="0"/>
    <n v="0"/>
    <n v="1"/>
    <n v="0"/>
    <n v="0"/>
    <x v="0"/>
    <x v="0"/>
    <m/>
    <m/>
    <m/>
    <m/>
    <m/>
    <m/>
    <n v="4.7660580000000001"/>
    <m/>
    <m/>
    <m/>
    <m/>
    <m/>
    <m/>
    <m/>
    <m/>
    <m/>
    <m/>
    <m/>
    <s v="533312"/>
    <s v="6124039"/>
    <n v="4.7660580000000001"/>
    <n v="0"/>
    <n v="0"/>
  </r>
  <r>
    <n v="176"/>
    <x v="114"/>
    <s v=""/>
    <x v="255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451"/>
    <n v="4.6800000000000001E-2"/>
    <n v="0"/>
    <n v="3.0599999999999999E-2"/>
    <n v="3.0599999999999999E-2"/>
    <n v="0.26309398526673683"/>
    <n v="0.73690601473326311"/>
    <n v="0"/>
    <x v="0"/>
    <x v="0"/>
    <m/>
    <m/>
    <m/>
    <n v="0"/>
    <m/>
    <m/>
    <n v="8.8941599999999996E-2"/>
    <m/>
    <m/>
    <m/>
    <m/>
    <m/>
    <m/>
    <m/>
    <m/>
    <m/>
    <m/>
    <m/>
    <s v="532069,05"/>
    <s v="6123989,54"/>
    <n v="8.8941599999999996E-2"/>
    <n v="0"/>
    <n v="0"/>
  </r>
  <r>
    <n v="176"/>
    <x v="114"/>
    <s v=""/>
    <x v="256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2452"/>
    <n v="75.855599999999995"/>
    <n v="75.474000000000004"/>
    <n v="0"/>
    <n v="0"/>
    <n v="1"/>
    <n v="0"/>
    <n v="0"/>
    <x v="0"/>
    <x v="0"/>
    <m/>
    <m/>
    <m/>
    <m/>
    <m/>
    <m/>
    <m/>
    <m/>
    <m/>
    <m/>
    <n v="67.586399999999998"/>
    <m/>
    <m/>
    <m/>
    <m/>
    <m/>
    <m/>
    <m/>
    <s v="532069,05"/>
    <s v="6123989,54"/>
    <n v="0"/>
    <n v="67.586399999999998"/>
    <n v="0"/>
  </r>
  <r>
    <n v="176"/>
    <x v="114"/>
    <s v=""/>
    <x v="257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453"/>
    <n v="0.18720000000000001"/>
    <n v="0.10440000000000001"/>
    <n v="0"/>
    <n v="0"/>
    <n v="1"/>
    <n v="0"/>
    <n v="0"/>
    <x v="0"/>
    <x v="0"/>
    <m/>
    <m/>
    <m/>
    <m/>
    <m/>
    <m/>
    <n v="0.18798120000000001"/>
    <m/>
    <m/>
    <m/>
    <m/>
    <m/>
    <m/>
    <m/>
    <m/>
    <m/>
    <m/>
    <m/>
    <s v="532069,05"/>
    <s v="6123989,54"/>
    <n v="0.18798120000000001"/>
    <n v="0"/>
    <n v="0"/>
  </r>
  <r>
    <n v="176"/>
    <x v="115"/>
    <s v=""/>
    <x v="258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2454"/>
    <n v="451.03680000000003"/>
    <n v="450.8424"/>
    <n v="0"/>
    <n v="0"/>
    <n v="1"/>
    <n v="0"/>
    <n v="0"/>
    <x v="0"/>
    <x v="0"/>
    <m/>
    <m/>
    <m/>
    <m/>
    <m/>
    <m/>
    <m/>
    <m/>
    <m/>
    <m/>
    <n v="442.97280000000001"/>
    <m/>
    <m/>
    <m/>
    <m/>
    <m/>
    <m/>
    <m/>
    <s v="529125,4"/>
    <s v="6117157,26"/>
    <n v="0"/>
    <n v="442.97280000000001"/>
    <n v="0"/>
  </r>
  <r>
    <n v="176"/>
    <x v="115"/>
    <s v=""/>
    <x v="259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29125,4"/>
    <s v="6117157,26"/>
    <n v="0"/>
    <n v="0"/>
    <n v="0"/>
  </r>
  <r>
    <n v="176"/>
    <x v="115"/>
    <s v=""/>
    <x v="260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2455"/>
    <n v="126.1944"/>
    <n v="125.9622"/>
    <n v="0"/>
    <n v="0"/>
    <n v="1"/>
    <n v="0"/>
    <n v="0"/>
    <x v="0"/>
    <x v="0"/>
    <m/>
    <m/>
    <m/>
    <m/>
    <m/>
    <m/>
    <m/>
    <m/>
    <m/>
    <n v="149.38178400000001"/>
    <m/>
    <m/>
    <m/>
    <m/>
    <m/>
    <m/>
    <m/>
    <m/>
    <s v="563908"/>
    <s v="6242156"/>
    <n v="0"/>
    <n v="149.38178400000001"/>
    <n v="0"/>
  </r>
  <r>
    <n v="178"/>
    <x v="116"/>
    <s v=""/>
    <x v="262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2456"/>
    <n v="107.2116"/>
    <n v="106.9794"/>
    <n v="0"/>
    <n v="0"/>
    <n v="1"/>
    <n v="0"/>
    <n v="0"/>
    <x v="0"/>
    <x v="0"/>
    <m/>
    <m/>
    <m/>
    <m/>
    <m/>
    <m/>
    <m/>
    <m/>
    <m/>
    <n v="126.893016"/>
    <m/>
    <m/>
    <m/>
    <m/>
    <m/>
    <m/>
    <m/>
    <m/>
    <s v="563908"/>
    <s v="6242156"/>
    <n v="0"/>
    <n v="126.893016"/>
    <n v="0"/>
  </r>
  <r>
    <n v="178"/>
    <x v="116"/>
    <s v=""/>
    <x v="263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554"/>
    <n v="2.52E-2"/>
    <n v="2.52E-2"/>
    <n v="0"/>
    <n v="0"/>
    <n v="1"/>
    <n v="0"/>
    <n v="0"/>
    <x v="0"/>
    <x v="0"/>
    <m/>
    <m/>
    <m/>
    <m/>
    <m/>
    <m/>
    <n v="2.52E-2"/>
    <m/>
    <m/>
    <m/>
    <m/>
    <m/>
    <m/>
    <m/>
    <m/>
    <m/>
    <m/>
    <m/>
    <s v="563908"/>
    <s v="6242156"/>
    <n v="2.52E-2"/>
    <n v="0"/>
    <n v="0"/>
  </r>
  <r>
    <n v="178"/>
    <x v="116"/>
    <s v=""/>
    <x v="264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2457"/>
    <n v="38.718000000000004"/>
    <n v="38.718000000000004"/>
    <n v="0"/>
    <n v="0"/>
    <n v="1"/>
    <n v="0"/>
    <n v="0"/>
    <x v="0"/>
    <x v="0"/>
    <m/>
    <m/>
    <m/>
    <m/>
    <m/>
    <m/>
    <m/>
    <m/>
    <m/>
    <m/>
    <m/>
    <m/>
    <n v="43.02"/>
    <m/>
    <m/>
    <m/>
    <m/>
    <m/>
    <s v="563908"/>
    <s v="6242156"/>
    <n v="0"/>
    <n v="43.02"/>
    <n v="0"/>
  </r>
  <r>
    <n v="178"/>
    <x v="116"/>
    <s v=""/>
    <x v="265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7"/>
    <s v=""/>
    <x v="266"/>
    <n v="2018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2458"/>
    <n v="0.18360000000000001"/>
    <n v="0.18360000000000001"/>
    <n v="0"/>
    <n v="0"/>
    <n v="1"/>
    <n v="0"/>
    <n v="0"/>
    <x v="0"/>
    <x v="0"/>
    <m/>
    <m/>
    <m/>
    <m/>
    <m/>
    <m/>
    <n v="0.19143000000000002"/>
    <m/>
    <m/>
    <m/>
    <m/>
    <m/>
    <m/>
    <m/>
    <m/>
    <m/>
    <m/>
    <m/>
    <s v="565536"/>
    <s v="6243631"/>
    <n v="0.19143000000000002"/>
    <n v="0"/>
    <n v="0"/>
  </r>
  <r>
    <n v="179"/>
    <x v="118"/>
    <s v=""/>
    <x v="267"/>
    <n v="2018"/>
    <n v="60567719"/>
    <x v="694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459"/>
    <n v="1.9439999999999999E-2"/>
    <n v="1.9439999999999999E-2"/>
    <n v="0"/>
    <n v="0"/>
    <n v="1"/>
    <n v="0"/>
    <n v="0"/>
    <x v="0"/>
    <x v="0"/>
    <m/>
    <m/>
    <m/>
    <n v="2.1163299999999999E-2"/>
    <m/>
    <m/>
    <m/>
    <m/>
    <m/>
    <m/>
    <m/>
    <m/>
    <m/>
    <m/>
    <m/>
    <m/>
    <m/>
    <m/>
    <s v="568267"/>
    <s v="6286805"/>
    <n v="2.1163299999999999E-2"/>
    <n v="0"/>
    <n v="0"/>
  </r>
  <r>
    <n v="179"/>
    <x v="118"/>
    <s v=""/>
    <x v="268"/>
    <n v="2018"/>
    <n v="60567719"/>
    <x v="694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459"/>
    <n v="1.9439999999999999E-2"/>
    <n v="1.9439999999999999E-2"/>
    <n v="0"/>
    <n v="0"/>
    <n v="1"/>
    <n v="0"/>
    <n v="0"/>
    <x v="0"/>
    <x v="0"/>
    <m/>
    <m/>
    <m/>
    <n v="2.1163299999999999E-2"/>
    <m/>
    <m/>
    <m/>
    <m/>
    <m/>
    <m/>
    <m/>
    <m/>
    <m/>
    <m/>
    <m/>
    <m/>
    <m/>
    <m/>
    <s v="568267"/>
    <s v="6286805"/>
    <n v="2.1163299999999999E-2"/>
    <n v="0"/>
    <n v="0"/>
  </r>
  <r>
    <n v="179"/>
    <x v="119"/>
    <s v=""/>
    <x v="269"/>
    <n v="2018"/>
    <n v="60567719"/>
    <x v="694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2460"/>
    <n v="109.908"/>
    <n v="109.908"/>
    <n v="0"/>
    <n v="0"/>
    <n v="1"/>
    <n v="0"/>
    <n v="0"/>
    <x v="0"/>
    <x v="0"/>
    <m/>
    <m/>
    <m/>
    <m/>
    <m/>
    <m/>
    <m/>
    <m/>
    <m/>
    <m/>
    <n v="109.609443212217"/>
    <m/>
    <m/>
    <m/>
    <m/>
    <m/>
    <m/>
    <m/>
    <s v="567859,51"/>
    <s v="6287837,11"/>
    <n v="0"/>
    <n v="109.609443212217"/>
    <n v="0"/>
  </r>
  <r>
    <n v="179"/>
    <x v="119"/>
    <s v=""/>
    <x v="270"/>
    <n v="2018"/>
    <n v="60567719"/>
    <x v="694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2461"/>
    <n v="98.603999999999999"/>
    <n v="98.603999999999999"/>
    <n v="0"/>
    <n v="0"/>
    <n v="1"/>
    <n v="0"/>
    <n v="0"/>
    <x v="0"/>
    <x v="0"/>
    <m/>
    <m/>
    <m/>
    <m/>
    <m/>
    <m/>
    <m/>
    <m/>
    <m/>
    <m/>
    <n v="97.497896383574414"/>
    <m/>
    <m/>
    <m/>
    <m/>
    <m/>
    <m/>
    <m/>
    <s v="567859,51"/>
    <s v="6287837,11"/>
    <n v="0"/>
    <n v="97.497896383574414"/>
    <n v="0"/>
  </r>
  <r>
    <n v="179"/>
    <x v="120"/>
    <s v=""/>
    <x v="271"/>
    <n v="2018"/>
    <n v="60567719"/>
    <x v="694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8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8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8"/>
    <n v="60567719"/>
    <x v="694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2462"/>
    <n v="34.203600000000002"/>
    <n v="34.203600000000002"/>
    <n v="0"/>
    <n v="0"/>
    <n v="1"/>
    <n v="0"/>
    <n v="0"/>
    <x v="0"/>
    <x v="0"/>
    <m/>
    <m/>
    <m/>
    <m/>
    <m/>
    <m/>
    <m/>
    <m/>
    <m/>
    <m/>
    <m/>
    <m/>
    <m/>
    <m/>
    <m/>
    <n v="36.028800000000004"/>
    <m/>
    <m/>
    <s v="567994,34"/>
    <s v="6288688,49"/>
    <n v="0"/>
    <n v="36.028800000000004"/>
    <n v="0"/>
  </r>
  <r>
    <n v="179"/>
    <x v="1280"/>
    <s v=""/>
    <x v="2859"/>
    <n v="2018"/>
    <n v="60567719"/>
    <x v="694"/>
    <x v="1277"/>
    <x v="1234"/>
    <n v="9560"/>
    <s v="Hadsund"/>
    <n v="846"/>
    <n v="291"/>
    <x v="53"/>
    <m/>
    <s v="ER"/>
    <s v="Erhvervsværk"/>
    <n v="471120"/>
    <n v="470000"/>
    <x v="1440"/>
    <x v="6"/>
    <s v="pvp"/>
    <d v="2018-01-01T00:00:00"/>
    <m/>
    <n v="0.05"/>
    <n v="0"/>
    <n v="0.05"/>
    <x v="2463"/>
    <n v="0.19220400000000001"/>
    <n v="0.19220400000000001"/>
    <n v="0"/>
    <n v="0"/>
    <n v="1"/>
    <n v="0"/>
    <n v="0"/>
    <x v="0"/>
    <x v="0"/>
    <m/>
    <m/>
    <m/>
    <m/>
    <m/>
    <m/>
    <m/>
    <m/>
    <m/>
    <m/>
    <m/>
    <m/>
    <m/>
    <m/>
    <n v="0.19220400000000001"/>
    <m/>
    <m/>
    <m/>
    <s v="568156,3"/>
    <s v="6286388,09"/>
    <n v="0"/>
    <n v="0.19220400000000001"/>
    <n v="0"/>
  </r>
  <r>
    <n v="182"/>
    <x v="123"/>
    <s v=""/>
    <x v="275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2464"/>
    <n v="73.112399999999994"/>
    <n v="73.112399999999994"/>
    <n v="0"/>
    <n v="0"/>
    <n v="1"/>
    <n v="0"/>
    <n v="0"/>
    <x v="0"/>
    <x v="0"/>
    <m/>
    <m/>
    <m/>
    <m/>
    <m/>
    <m/>
    <m/>
    <m/>
    <m/>
    <m/>
    <n v="73.020299999999992"/>
    <m/>
    <m/>
    <m/>
    <m/>
    <m/>
    <m/>
    <m/>
    <s v="578850,66"/>
    <s v="6318300,1"/>
    <n v="0"/>
    <n v="73.020299999999992"/>
    <n v="0"/>
  </r>
  <r>
    <n v="182"/>
    <x v="123"/>
    <s v=""/>
    <x v="276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2465"/>
    <n v="2.8799999999999999E-2"/>
    <n v="2.8799999999999999E-2"/>
    <n v="0"/>
    <n v="0"/>
    <n v="1"/>
    <n v="0"/>
    <n v="0"/>
    <x v="0"/>
    <x v="0"/>
    <m/>
    <n v="7.2641549999999999E-2"/>
    <m/>
    <m/>
    <m/>
    <m/>
    <m/>
    <m/>
    <m/>
    <m/>
    <m/>
    <m/>
    <m/>
    <m/>
    <m/>
    <m/>
    <m/>
    <m/>
    <s v="578850,66"/>
    <s v="6318300,1"/>
    <n v="7.2641549999999999E-2"/>
    <n v="0"/>
    <n v="0"/>
  </r>
  <r>
    <n v="182"/>
    <x v="123"/>
    <s v=""/>
    <x v="277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2466"/>
    <n v="13.273199999999999"/>
    <n v="13.273199999999999"/>
    <n v="0"/>
    <n v="0"/>
    <n v="1"/>
    <n v="0"/>
    <n v="0"/>
    <x v="0"/>
    <x v="0"/>
    <m/>
    <m/>
    <m/>
    <m/>
    <m/>
    <m/>
    <m/>
    <m/>
    <m/>
    <n v="14.282500000000001"/>
    <m/>
    <m/>
    <m/>
    <m/>
    <m/>
    <m/>
    <m/>
    <m/>
    <s v="578850,66"/>
    <s v="6318300,1"/>
    <n v="0"/>
    <n v="14.282500000000001"/>
    <n v="0"/>
  </r>
  <r>
    <n v="184"/>
    <x v="124"/>
    <s v=""/>
    <x v="278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45291,82"/>
    <s v="6236094,11"/>
    <n v="0"/>
    <n v="0"/>
    <n v="0"/>
  </r>
  <r>
    <n v="184"/>
    <x v="124"/>
    <s v=""/>
    <x v="279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5291,82"/>
    <s v="6236094,11"/>
    <n v="0"/>
    <n v="0"/>
    <n v="0"/>
  </r>
  <r>
    <n v="184"/>
    <x v="124"/>
    <s v=""/>
    <x v="280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291,82"/>
    <s v="6236094,11"/>
    <n v="0"/>
    <n v="0"/>
    <n v="0"/>
  </r>
  <r>
    <n v="184"/>
    <x v="125"/>
    <s v=""/>
    <x v="281"/>
    <n v="2018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2467"/>
    <n v="9.0251999999999999"/>
    <n v="9.0251999999999999"/>
    <n v="0"/>
    <n v="0"/>
    <n v="1"/>
    <n v="0"/>
    <n v="0"/>
    <x v="0"/>
    <x v="0"/>
    <m/>
    <m/>
    <m/>
    <n v="2.3817680000000001E-2"/>
    <m/>
    <m/>
    <m/>
    <m/>
    <m/>
    <m/>
    <m/>
    <m/>
    <n v="9.94"/>
    <m/>
    <m/>
    <m/>
    <m/>
    <m/>
    <s v="545728"/>
    <s v="6232041"/>
    <n v="2.3817680000000001E-2"/>
    <n v="9.94"/>
    <n v="0"/>
  </r>
  <r>
    <n v="184"/>
    <x v="126"/>
    <s v=""/>
    <x v="282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1644"/>
    <n v="2.16E-3"/>
    <n v="2.16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553304"/>
    <s v="6232951"/>
    <n v="2.5108999999999999E-3"/>
    <n v="0"/>
    <n v="0"/>
  </r>
  <r>
    <n v="184"/>
    <x v="126"/>
    <s v=""/>
    <x v="283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1650"/>
    <n v="3.96E-3"/>
    <n v="3.96E-3"/>
    <n v="0"/>
    <n v="0"/>
    <n v="1"/>
    <n v="0"/>
    <n v="0"/>
    <x v="0"/>
    <x v="0"/>
    <m/>
    <m/>
    <m/>
    <n v="4.6630999999999999E-3"/>
    <m/>
    <m/>
    <m/>
    <m/>
    <m/>
    <m/>
    <m/>
    <m/>
    <m/>
    <m/>
    <m/>
    <m/>
    <m/>
    <m/>
    <s v="553304"/>
    <s v="6232951"/>
    <n v="4.6630999999999999E-3"/>
    <n v="0"/>
    <n v="0"/>
  </r>
  <r>
    <n v="184"/>
    <x v="126"/>
    <s v=""/>
    <x v="284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2468"/>
    <n v="2.5200000000000001E-3"/>
    <n v="2.5200000000000001E-3"/>
    <n v="0"/>
    <n v="0"/>
    <n v="1"/>
    <n v="0"/>
    <n v="0"/>
    <x v="0"/>
    <x v="0"/>
    <m/>
    <m/>
    <m/>
    <n v="0"/>
    <m/>
    <m/>
    <m/>
    <m/>
    <m/>
    <m/>
    <m/>
    <m/>
    <m/>
    <n v="2.7440000000000003E-3"/>
    <m/>
    <m/>
    <m/>
    <m/>
    <s v="553304"/>
    <s v="6232951"/>
    <n v="0"/>
    <n v="2.7440000000000003E-3"/>
    <n v="0"/>
  </r>
  <r>
    <n v="184"/>
    <x v="126"/>
    <s v=""/>
    <x v="285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2469"/>
    <n v="5.4000000000000003E-3"/>
    <n v="5.4000000000000003E-3"/>
    <n v="0"/>
    <n v="0"/>
    <n v="1"/>
    <n v="0"/>
    <n v="0"/>
    <x v="0"/>
    <x v="0"/>
    <m/>
    <m/>
    <m/>
    <m/>
    <m/>
    <m/>
    <m/>
    <n v="5.3E-3"/>
    <m/>
    <m/>
    <m/>
    <n v="0"/>
    <m/>
    <m/>
    <m/>
    <m/>
    <m/>
    <m/>
    <s v="553304"/>
    <s v="6232951"/>
    <n v="2.385E-3"/>
    <n v="2.9150000000000001E-3"/>
    <n v="0"/>
  </r>
  <r>
    <n v="184"/>
    <x v="126"/>
    <s v=""/>
    <x v="286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2470"/>
    <n v="416.17079999999999"/>
    <n v="416.17079999999999"/>
    <n v="0"/>
    <n v="0"/>
    <n v="1"/>
    <n v="0"/>
    <n v="0"/>
    <x v="0"/>
    <x v="0"/>
    <m/>
    <m/>
    <m/>
    <n v="0.53446299999999991"/>
    <m/>
    <m/>
    <m/>
    <n v="372.75700000000001"/>
    <m/>
    <m/>
    <m/>
    <n v="0"/>
    <m/>
    <m/>
    <m/>
    <m/>
    <m/>
    <m/>
    <s v="553304"/>
    <s v="6232951"/>
    <n v="168.275113"/>
    <n v="205.01635000000002"/>
    <n v="0"/>
  </r>
  <r>
    <n v="184"/>
    <x v="126"/>
    <s v=""/>
    <x v="287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2471"/>
    <n v="153.05760000000001"/>
    <n v="153.05760000000001"/>
    <n v="0"/>
    <n v="0"/>
    <n v="1"/>
    <n v="0"/>
    <n v="0"/>
    <x v="0"/>
    <x v="0"/>
    <m/>
    <m/>
    <m/>
    <m/>
    <m/>
    <m/>
    <m/>
    <m/>
    <m/>
    <m/>
    <n v="145.41479999999999"/>
    <n v="1.4500000000000001E-2"/>
    <m/>
    <m/>
    <m/>
    <m/>
    <m/>
    <m/>
    <s v="553304"/>
    <s v="6232951"/>
    <n v="0"/>
    <n v="145.42929999999998"/>
    <n v="0"/>
  </r>
  <r>
    <n v="184"/>
    <x v="126"/>
    <s v=""/>
    <x v="288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2472"/>
    <n v="1.38096"/>
    <n v="1.38096"/>
    <n v="0"/>
    <n v="0"/>
    <n v="1"/>
    <n v="0"/>
    <n v="0"/>
    <x v="0"/>
    <x v="0"/>
    <m/>
    <m/>
    <m/>
    <m/>
    <m/>
    <m/>
    <n v="1.5180660000000001"/>
    <m/>
    <m/>
    <m/>
    <m/>
    <m/>
    <m/>
    <m/>
    <m/>
    <m/>
    <m/>
    <m/>
    <s v="553304"/>
    <s v="6232951"/>
    <n v="1.5180660000000001"/>
    <n v="0"/>
    <n v="0"/>
  </r>
  <r>
    <n v="184"/>
    <x v="127"/>
    <s v=""/>
    <x v="289"/>
    <n v="2018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2473"/>
    <n v="0.504"/>
    <n v="0.504"/>
    <n v="0"/>
    <n v="0"/>
    <n v="1"/>
    <n v="0"/>
    <n v="0"/>
    <x v="0"/>
    <x v="0"/>
    <m/>
    <m/>
    <m/>
    <m/>
    <m/>
    <m/>
    <m/>
    <m/>
    <m/>
    <m/>
    <m/>
    <m/>
    <m/>
    <n v="0.59784900000000007"/>
    <m/>
    <m/>
    <m/>
    <m/>
    <s v="553846"/>
    <s v="6235056"/>
    <n v="0"/>
    <n v="0.59784900000000007"/>
    <n v="0"/>
  </r>
  <r>
    <n v="184"/>
    <x v="128"/>
    <s v=""/>
    <x v="290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2474"/>
    <n v="1.08E-3"/>
    <n v="1.08E-3"/>
    <n v="4.4999999999999999E-4"/>
    <n v="4.4999999999999999E-4"/>
    <n v="0.31712473572938688"/>
    <n v="0.68287526427061307"/>
    <n v="0"/>
    <x v="0"/>
    <x v="0"/>
    <m/>
    <m/>
    <m/>
    <m/>
    <m/>
    <m/>
    <n v="1.7028000000000002E-3"/>
    <m/>
    <m/>
    <m/>
    <m/>
    <m/>
    <m/>
    <m/>
    <m/>
    <m/>
    <m/>
    <m/>
    <s v="561695"/>
    <s v="6230819"/>
    <n v="1.7028000000000002E-3"/>
    <n v="0"/>
    <n v="0"/>
  </r>
  <r>
    <n v="184"/>
    <x v="128"/>
    <s v=""/>
    <x v="291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2474"/>
    <n v="1.08E-3"/>
    <n v="1.08E-3"/>
    <n v="4.4999999999999999E-4"/>
    <n v="4.4999999999999999E-4"/>
    <n v="0.31712473572938688"/>
    <n v="0.68287526427061307"/>
    <n v="0"/>
    <x v="0"/>
    <x v="0"/>
    <m/>
    <m/>
    <m/>
    <m/>
    <m/>
    <m/>
    <n v="1.7028000000000002E-3"/>
    <m/>
    <m/>
    <m/>
    <m/>
    <m/>
    <m/>
    <m/>
    <m/>
    <m/>
    <m/>
    <m/>
    <s v="561695"/>
    <s v="6230819"/>
    <n v="1.7028000000000002E-3"/>
    <n v="0"/>
    <n v="0"/>
  </r>
  <r>
    <n v="184"/>
    <x v="128"/>
    <s v=""/>
    <x v="292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2475"/>
    <n v="1.7604000000000002E-2"/>
    <n v="1.7604000000000002E-2"/>
    <n v="0"/>
    <n v="0"/>
    <n v="1"/>
    <n v="0"/>
    <n v="0"/>
    <x v="0"/>
    <x v="0"/>
    <m/>
    <m/>
    <m/>
    <m/>
    <m/>
    <m/>
    <n v="1.93644E-2"/>
    <m/>
    <m/>
    <m/>
    <m/>
    <m/>
    <m/>
    <m/>
    <m/>
    <m/>
    <m/>
    <m/>
    <s v="561695"/>
    <s v="6230819"/>
    <n v="1.93644E-2"/>
    <n v="0"/>
    <n v="0"/>
  </r>
  <r>
    <n v="184"/>
    <x v="129"/>
    <s v=""/>
    <x v="293"/>
    <n v="2018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2476"/>
    <n v="1.242"/>
    <n v="1.242"/>
    <n v="0"/>
    <n v="0"/>
    <n v="1"/>
    <n v="0"/>
    <n v="0"/>
    <x v="0"/>
    <x v="0"/>
    <m/>
    <m/>
    <m/>
    <m/>
    <m/>
    <m/>
    <n v="1.3677444000000001"/>
    <m/>
    <m/>
    <m/>
    <m/>
    <m/>
    <m/>
    <m/>
    <m/>
    <m/>
    <m/>
    <m/>
    <s v="553150,19"/>
    <s v="6233872,97"/>
    <n v="1.3677444000000001"/>
    <n v="0"/>
    <n v="0"/>
  </r>
  <r>
    <n v="184"/>
    <x v="129"/>
    <s v=""/>
    <x v="294"/>
    <n v="2018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50,19"/>
    <s v="6233872,97"/>
    <n v="0"/>
    <n v="0"/>
    <n v="0"/>
  </r>
  <r>
    <n v="185"/>
    <x v="130"/>
    <s v=""/>
    <x v="295"/>
    <n v="2018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2477"/>
    <n v="20.9664"/>
    <n v="20.035799999999998"/>
    <n v="0"/>
    <n v="0"/>
    <n v="1"/>
    <n v="0"/>
    <n v="0"/>
    <x v="0"/>
    <x v="0"/>
    <m/>
    <m/>
    <m/>
    <m/>
    <m/>
    <m/>
    <n v="22.065317999999998"/>
    <m/>
    <m/>
    <m/>
    <m/>
    <m/>
    <m/>
    <m/>
    <m/>
    <m/>
    <m/>
    <m/>
    <s v="546115,31"/>
    <s v="6262072,83"/>
    <n v="22.065317999999998"/>
    <n v="0"/>
    <n v="0"/>
  </r>
  <r>
    <n v="185"/>
    <x v="130"/>
    <s v=""/>
    <x v="296"/>
    <n v="2018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2478"/>
    <n v="7.5384000000000002"/>
    <n v="7.5384000000000002"/>
    <n v="5.7384000000000004"/>
    <n v="5.7275999999999998"/>
    <n v="0.3001160907514368"/>
    <n v="0.69988390924856314"/>
    <n v="0"/>
    <x v="0"/>
    <x v="0"/>
    <m/>
    <m/>
    <m/>
    <m/>
    <m/>
    <m/>
    <n v="12.559139999999999"/>
    <m/>
    <m/>
    <m/>
    <m/>
    <m/>
    <m/>
    <m/>
    <m/>
    <m/>
    <m/>
    <m/>
    <s v="546115,31"/>
    <s v="6262072,83"/>
    <n v="12.559139999999999"/>
    <n v="0"/>
    <n v="0"/>
  </r>
  <r>
    <n v="185"/>
    <x v="131"/>
    <s v=""/>
    <x v="297"/>
    <n v="2018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2479"/>
    <n v="8.8236000000000008"/>
    <n v="8.8236000000000008"/>
    <n v="0"/>
    <n v="0"/>
    <n v="1"/>
    <n v="0"/>
    <n v="0"/>
    <x v="0"/>
    <x v="0"/>
    <m/>
    <m/>
    <m/>
    <m/>
    <m/>
    <m/>
    <m/>
    <m/>
    <m/>
    <m/>
    <m/>
    <m/>
    <m/>
    <m/>
    <m/>
    <n v="8.8236000000000008"/>
    <m/>
    <m/>
    <s v="546844,4"/>
    <s v="6262250,31"/>
    <n v="0"/>
    <n v="8.8236000000000008"/>
    <n v="0"/>
  </r>
  <r>
    <n v="186"/>
    <x v="132"/>
    <s v=""/>
    <x v="298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910,22"/>
    <s v="6330241,34"/>
    <n v="0"/>
    <n v="0"/>
    <n v="0"/>
  </r>
  <r>
    <n v="186"/>
    <x v="133"/>
    <s v=""/>
    <x v="302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2480"/>
    <n v="0.81699999999999995"/>
    <n v="0.81699999999999995"/>
    <n v="0"/>
    <n v="0"/>
    <n v="1"/>
    <n v="0"/>
    <n v="0"/>
    <x v="0"/>
    <x v="0"/>
    <m/>
    <m/>
    <m/>
    <m/>
    <m/>
    <m/>
    <m/>
    <m/>
    <m/>
    <m/>
    <m/>
    <m/>
    <m/>
    <m/>
    <m/>
    <m/>
    <m/>
    <n v="0.81699999999999995"/>
    <s v="477910,22"/>
    <s v="6330241,34"/>
    <n v="0"/>
    <n v="0"/>
    <n v="0.81699999999999995"/>
  </r>
  <r>
    <n v="186"/>
    <x v="133"/>
    <s v=""/>
    <x v="303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2481"/>
    <n v="85.31"/>
    <n v="85.31"/>
    <n v="0"/>
    <n v="0"/>
    <n v="1"/>
    <n v="0"/>
    <n v="0"/>
    <x v="0"/>
    <x v="0"/>
    <m/>
    <m/>
    <m/>
    <m/>
    <m/>
    <m/>
    <m/>
    <m/>
    <m/>
    <m/>
    <n v="77.555000000000007"/>
    <m/>
    <m/>
    <m/>
    <m/>
    <m/>
    <m/>
    <m/>
    <s v="477910,22"/>
    <s v="6330241,34"/>
    <n v="0"/>
    <n v="77.555000000000007"/>
    <n v="0"/>
  </r>
  <r>
    <n v="192"/>
    <x v="134"/>
    <s v=""/>
    <x v="304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2482"/>
    <n v="2.8080000000000001E-2"/>
    <n v="2.8080000000000001E-2"/>
    <n v="2.052E-2"/>
    <n v="2.052E-2"/>
    <n v="0.24502104667965072"/>
    <n v="0.75497895332034926"/>
    <n v="0"/>
    <x v="0"/>
    <x v="0"/>
    <m/>
    <m/>
    <m/>
    <m/>
    <m/>
    <m/>
    <n v="5.7301200000000004E-2"/>
    <m/>
    <m/>
    <m/>
    <m/>
    <m/>
    <m/>
    <m/>
    <m/>
    <m/>
    <m/>
    <m/>
    <s v="543911,6"/>
    <s v="6181147,96"/>
    <n v="5.7301200000000004E-2"/>
    <n v="0"/>
    <n v="0"/>
  </r>
  <r>
    <n v="192"/>
    <x v="134"/>
    <s v=""/>
    <x v="305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2483"/>
    <n v="80.881200000000007"/>
    <n v="80.773200000000003"/>
    <n v="0"/>
    <n v="0"/>
    <n v="1"/>
    <n v="0"/>
    <n v="0"/>
    <x v="0"/>
    <x v="0"/>
    <m/>
    <n v="0"/>
    <n v="0"/>
    <m/>
    <m/>
    <m/>
    <n v="76.298824800000006"/>
    <m/>
    <m/>
    <m/>
    <m/>
    <m/>
    <m/>
    <n v="0"/>
    <m/>
    <m/>
    <m/>
    <m/>
    <s v="543911,6"/>
    <s v="6181147,96"/>
    <n v="76.298824800000006"/>
    <n v="0"/>
    <n v="0"/>
  </r>
  <r>
    <n v="192"/>
    <x v="134"/>
    <s v=""/>
    <x v="306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2484"/>
    <n v="2.052E-2"/>
    <n v="2.052E-2"/>
    <n v="1.5480000000000001E-2"/>
    <n v="1.5480000000000001E-2"/>
    <n v="0.24511911929130473"/>
    <n v="0.7548808807086953"/>
    <n v="0"/>
    <x v="0"/>
    <x v="0"/>
    <m/>
    <m/>
    <m/>
    <m/>
    <m/>
    <m/>
    <n v="4.1857199999999997E-2"/>
    <m/>
    <m/>
    <m/>
    <m/>
    <m/>
    <m/>
    <m/>
    <m/>
    <m/>
    <m/>
    <m/>
    <s v="543911,6"/>
    <s v="6181147,96"/>
    <n v="4.1857199999999997E-2"/>
    <n v="0"/>
    <n v="0"/>
  </r>
  <r>
    <n v="192"/>
    <x v="134"/>
    <s v=""/>
    <x v="307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2485"/>
    <n v="1.9439999999999999E-2"/>
    <n v="1.9439999999999999E-2"/>
    <n v="1.2959999999999999E-2"/>
    <n v="1.2959999999999999E-2"/>
    <n v="0.24496461622210125"/>
    <n v="0.75503538377789869"/>
    <n v="0"/>
    <x v="0"/>
    <x v="0"/>
    <m/>
    <m/>
    <m/>
    <m/>
    <m/>
    <m/>
    <n v="3.9679200000000005E-2"/>
    <m/>
    <m/>
    <m/>
    <m/>
    <m/>
    <m/>
    <m/>
    <m/>
    <m/>
    <m/>
    <m/>
    <s v="543911,6"/>
    <s v="6181147,96"/>
    <n v="3.9679200000000005E-2"/>
    <n v="0"/>
    <n v="0"/>
  </r>
  <r>
    <n v="192"/>
    <x v="134"/>
    <s v=""/>
    <x v="308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2486"/>
    <n v="3.0535199999999998"/>
    <n v="3.0535199999999998"/>
    <n v="2.4033600000000002"/>
    <n v="2.4033600000000002"/>
    <n v="0.24876468186745374"/>
    <n v="0.75123531813254629"/>
    <n v="0"/>
    <x v="0"/>
    <x v="0"/>
    <m/>
    <m/>
    <m/>
    <m/>
    <m/>
    <m/>
    <n v="6.1373663999999994"/>
    <m/>
    <m/>
    <m/>
    <m/>
    <m/>
    <m/>
    <m/>
    <m/>
    <m/>
    <m/>
    <m/>
    <s v="543911,6"/>
    <s v="6181147,96"/>
    <n v="6.1373663999999994"/>
    <n v="0"/>
    <n v="0"/>
  </r>
  <r>
    <n v="192"/>
    <x v="134"/>
    <s v=""/>
    <x v="309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2487"/>
    <n v="2.1924000000000001"/>
    <n v="2.1924000000000001"/>
    <n v="0"/>
    <n v="0"/>
    <n v="1"/>
    <n v="0"/>
    <n v="0"/>
    <x v="0"/>
    <x v="0"/>
    <m/>
    <m/>
    <m/>
    <m/>
    <m/>
    <m/>
    <n v="2.1174119999999998"/>
    <m/>
    <m/>
    <m/>
    <m/>
    <m/>
    <m/>
    <m/>
    <m/>
    <m/>
    <m/>
    <m/>
    <s v="543911,6"/>
    <s v="6181147,96"/>
    <n v="2.1174119999999998"/>
    <n v="0"/>
    <n v="0"/>
  </r>
  <r>
    <n v="192"/>
    <x v="134"/>
    <s v=""/>
    <x v="310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2488"/>
    <n v="0"/>
    <n v="0"/>
    <n v="0"/>
    <n v="0"/>
    <n v="1"/>
    <n v="0"/>
    <n v="0"/>
    <x v="0"/>
    <x v="0"/>
    <m/>
    <m/>
    <m/>
    <n v="2.5826400000000002E-4"/>
    <m/>
    <m/>
    <m/>
    <m/>
    <m/>
    <m/>
    <m/>
    <m/>
    <m/>
    <m/>
    <m/>
    <m/>
    <m/>
    <m/>
    <s v="543911,6"/>
    <s v="6181147,96"/>
    <n v="2.5826400000000002E-4"/>
    <n v="0"/>
    <n v="0"/>
  </r>
  <r>
    <n v="192"/>
    <x v="134"/>
    <s v=""/>
    <x v="311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2489"/>
    <n v="20.3796"/>
    <n v="20.3796"/>
    <n v="0"/>
    <n v="0"/>
    <n v="1"/>
    <n v="0"/>
    <n v="0"/>
    <x v="0"/>
    <x v="0"/>
    <m/>
    <m/>
    <m/>
    <m/>
    <m/>
    <m/>
    <m/>
    <m/>
    <m/>
    <m/>
    <m/>
    <m/>
    <m/>
    <m/>
    <m/>
    <n v="20.3796"/>
    <m/>
    <m/>
    <s v="543911,6"/>
    <s v="6181147,96"/>
    <n v="0"/>
    <n v="20.3796"/>
    <n v="0"/>
  </r>
  <r>
    <n v="192"/>
    <x v="135"/>
    <s v=""/>
    <x v="312"/>
    <n v="2018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2490"/>
    <n v="1.3435919999999999"/>
    <n v="1.3435919999999999"/>
    <n v="0"/>
    <n v="0"/>
    <n v="1"/>
    <n v="0"/>
    <n v="0"/>
    <x v="0"/>
    <x v="0"/>
    <m/>
    <m/>
    <m/>
    <m/>
    <m/>
    <m/>
    <m/>
    <m/>
    <m/>
    <m/>
    <m/>
    <m/>
    <m/>
    <m/>
    <n v="1.3435920000000001"/>
    <m/>
    <m/>
    <m/>
    <s v="543188,63"/>
    <s v="6179612,62"/>
    <n v="0"/>
    <n v="1.3435920000000001"/>
    <n v="0"/>
  </r>
  <r>
    <n v="192"/>
    <x v="136"/>
    <s v=""/>
    <x v="313"/>
    <n v="2018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2491"/>
    <n v="0.64186200000000004"/>
    <n v="0.64186200000000004"/>
    <n v="0"/>
    <n v="0"/>
    <n v="1"/>
    <n v="0"/>
    <n v="0"/>
    <x v="0"/>
    <x v="0"/>
    <m/>
    <m/>
    <m/>
    <m/>
    <m/>
    <m/>
    <m/>
    <m/>
    <m/>
    <m/>
    <m/>
    <m/>
    <m/>
    <m/>
    <n v="0.64186199999999993"/>
    <m/>
    <m/>
    <m/>
    <s v="543975,18"/>
    <s v="6180577,95"/>
    <n v="0"/>
    <n v="0.64186199999999993"/>
    <n v="0"/>
  </r>
  <r>
    <n v="192"/>
    <x v="137"/>
    <s v=""/>
    <x v="314"/>
    <n v="2018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n v="3.5999999999999997E-4"/>
    <m/>
    <m/>
    <m/>
    <s v="543254,94"/>
    <s v="6179337,18"/>
    <n v="0"/>
    <n v="3.5999999999999997E-4"/>
    <n v="0"/>
  </r>
  <r>
    <n v="192"/>
    <x v="138"/>
    <s v=""/>
    <x v="315"/>
    <n v="2018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2492"/>
    <n v="45.982799999999997"/>
    <n v="45.982799999999997"/>
    <n v="0"/>
    <n v="0"/>
    <n v="1"/>
    <n v="0"/>
    <n v="0"/>
    <x v="0"/>
    <x v="0"/>
    <m/>
    <m/>
    <m/>
    <m/>
    <m/>
    <m/>
    <m/>
    <m/>
    <m/>
    <m/>
    <m/>
    <m/>
    <n v="49.068425000000005"/>
    <m/>
    <m/>
    <m/>
    <m/>
    <m/>
    <s v="543866,32"/>
    <s v="6179715,69"/>
    <n v="0"/>
    <n v="49.068425000000005"/>
    <n v="0"/>
  </r>
  <r>
    <n v="194"/>
    <x v="139"/>
    <s v=""/>
    <x v="316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2493"/>
    <n v="7.5924E-3"/>
    <n v="7.5924E-3"/>
    <n v="7.5924E-3"/>
    <n v="7.5924E-3"/>
    <n v="0.18435314685314685"/>
    <n v="0.81564685314685315"/>
    <n v="0"/>
    <x v="0"/>
    <x v="0"/>
    <m/>
    <m/>
    <m/>
    <m/>
    <m/>
    <m/>
    <n v="2.0591999999999999E-2"/>
    <m/>
    <m/>
    <m/>
    <m/>
    <m/>
    <m/>
    <m/>
    <m/>
    <m/>
    <m/>
    <m/>
    <s v="500444"/>
    <s v="6172323"/>
    <n v="2.0591999999999999E-2"/>
    <n v="0"/>
    <n v="0"/>
  </r>
  <r>
    <n v="194"/>
    <x v="139"/>
    <s v=""/>
    <x v="317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248"/>
    <n v="7.4879999999999999E-3"/>
    <n v="7.4879999999999999E-3"/>
    <n v="0"/>
    <n v="0"/>
    <n v="1"/>
    <n v="0"/>
    <n v="0"/>
    <x v="0"/>
    <x v="0"/>
    <m/>
    <m/>
    <m/>
    <m/>
    <m/>
    <m/>
    <n v="6.8903999999999997E-3"/>
    <m/>
    <m/>
    <m/>
    <m/>
    <m/>
    <m/>
    <m/>
    <m/>
    <m/>
    <m/>
    <m/>
    <s v="500444"/>
    <s v="6172323"/>
    <n v="6.8903999999999997E-3"/>
    <n v="0"/>
    <n v="0"/>
  </r>
  <r>
    <n v="194"/>
    <x v="139"/>
    <s v=""/>
    <x v="318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2494"/>
    <n v="8.2655999999999992"/>
    <n v="8.2655999999999992"/>
    <n v="0"/>
    <n v="0"/>
    <n v="1"/>
    <n v="0"/>
    <n v="0"/>
    <x v="0"/>
    <x v="0"/>
    <m/>
    <m/>
    <m/>
    <m/>
    <m/>
    <m/>
    <m/>
    <m/>
    <m/>
    <m/>
    <m/>
    <m/>
    <m/>
    <m/>
    <m/>
    <n v="8.2656000000000009"/>
    <m/>
    <m/>
    <s v="500444"/>
    <s v="6172323"/>
    <n v="0"/>
    <n v="8.2656000000000009"/>
    <n v="0"/>
  </r>
  <r>
    <n v="194"/>
    <x v="139"/>
    <s v=""/>
    <x v="319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2495"/>
    <n v="28.915199999999999"/>
    <n v="28.915199999999999"/>
    <n v="0"/>
    <n v="0"/>
    <n v="1"/>
    <n v="0"/>
    <n v="0"/>
    <x v="0"/>
    <x v="0"/>
    <m/>
    <m/>
    <m/>
    <m/>
    <m/>
    <m/>
    <m/>
    <m/>
    <m/>
    <m/>
    <m/>
    <m/>
    <n v="28.915200000000002"/>
    <m/>
    <m/>
    <m/>
    <m/>
    <m/>
    <s v="500444"/>
    <s v="6172323"/>
    <n v="0"/>
    <n v="28.915200000000002"/>
    <n v="0"/>
  </r>
  <r>
    <n v="200"/>
    <x v="140"/>
    <s v=""/>
    <x v="320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2496"/>
    <n v="0.20499999999999999"/>
    <n v="0.20499999999999999"/>
    <n v="0"/>
    <n v="0"/>
    <n v="1"/>
    <n v="0"/>
    <n v="0"/>
    <x v="0"/>
    <x v="0"/>
    <m/>
    <m/>
    <m/>
    <n v="0.233155"/>
    <m/>
    <m/>
    <n v="0"/>
    <m/>
    <m/>
    <m/>
    <m/>
    <m/>
    <m/>
    <m/>
    <m/>
    <m/>
    <m/>
    <m/>
    <s v="496237,09"/>
    <s v="6222334,57"/>
    <n v="0.233155"/>
    <n v="0"/>
    <n v="0"/>
  </r>
  <r>
    <n v="200"/>
    <x v="140"/>
    <s v=""/>
    <x v="321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2497"/>
    <n v="0.44"/>
    <n v="0.44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496237,09"/>
    <s v="6222334,57"/>
    <n v="0.50217999999999996"/>
    <n v="0"/>
    <n v="0"/>
  </r>
  <r>
    <n v="200"/>
    <x v="140"/>
    <s v=""/>
    <x v="322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2498"/>
    <n v="48.612000000000002"/>
    <n v="48.161999999999999"/>
    <n v="0"/>
    <n v="0"/>
    <n v="1"/>
    <n v="0"/>
    <n v="0"/>
    <x v="0"/>
    <x v="0"/>
    <m/>
    <m/>
    <m/>
    <m/>
    <m/>
    <m/>
    <n v="47.196547199999998"/>
    <m/>
    <m/>
    <m/>
    <m/>
    <m/>
    <m/>
    <m/>
    <m/>
    <m/>
    <m/>
    <m/>
    <s v="496237,09"/>
    <s v="6222334,57"/>
    <n v="47.196547199999998"/>
    <n v="0"/>
    <n v="0"/>
  </r>
  <r>
    <n v="200"/>
    <x v="140"/>
    <s v=""/>
    <x v="323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2499"/>
    <n v="44.783000000000001"/>
    <n v="44.783000000000001"/>
    <n v="0"/>
    <n v="0"/>
    <n v="1"/>
    <n v="0"/>
    <n v="0"/>
    <x v="0"/>
    <x v="0"/>
    <m/>
    <m/>
    <m/>
    <m/>
    <m/>
    <m/>
    <n v="41.853794399999998"/>
    <m/>
    <m/>
    <m/>
    <m/>
    <m/>
    <m/>
    <m/>
    <m/>
    <m/>
    <m/>
    <m/>
    <s v="496237,09"/>
    <s v="6222334,57"/>
    <n v="41.853794399999998"/>
    <n v="0"/>
    <n v="0"/>
  </r>
  <r>
    <n v="200"/>
    <x v="141"/>
    <s v=""/>
    <x v="324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2500"/>
    <n v="5.8259999999999996"/>
    <n v="5.8259999999999996"/>
    <n v="0"/>
    <n v="0"/>
    <n v="1"/>
    <n v="0"/>
    <n v="0"/>
    <x v="0"/>
    <x v="0"/>
    <m/>
    <m/>
    <m/>
    <m/>
    <m/>
    <m/>
    <n v="6.1333272000000001"/>
    <m/>
    <m/>
    <m/>
    <m/>
    <m/>
    <m/>
    <m/>
    <m/>
    <m/>
    <m/>
    <m/>
    <s v="499473,46"/>
    <s v="6222289,28"/>
    <n v="6.1333272000000001"/>
    <n v="0"/>
    <n v="0"/>
  </r>
  <r>
    <n v="200"/>
    <x v="141"/>
    <s v=""/>
    <x v="325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2501"/>
    <n v="4.7229999999999999"/>
    <n v="4.7229999999999999"/>
    <n v="0"/>
    <n v="0"/>
    <n v="1"/>
    <n v="0"/>
    <n v="0"/>
    <x v="0"/>
    <x v="0"/>
    <m/>
    <m/>
    <m/>
    <m/>
    <m/>
    <m/>
    <n v="4.9204979999999994"/>
    <m/>
    <m/>
    <m/>
    <m/>
    <m/>
    <m/>
    <m/>
    <m/>
    <m/>
    <m/>
    <m/>
    <s v="499473,46"/>
    <s v="6222289,28"/>
    <n v="4.9204979999999994"/>
    <n v="0"/>
    <n v="0"/>
  </r>
  <r>
    <n v="200"/>
    <x v="141"/>
    <s v=""/>
    <x v="326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2502"/>
    <n v="48.511800000000001"/>
    <n v="48.511800000000001"/>
    <n v="0"/>
    <n v="0"/>
    <n v="1"/>
    <n v="0"/>
    <n v="0"/>
    <x v="0"/>
    <x v="0"/>
    <m/>
    <m/>
    <m/>
    <m/>
    <m/>
    <m/>
    <n v="48.942788399999998"/>
    <m/>
    <m/>
    <m/>
    <m/>
    <m/>
    <m/>
    <m/>
    <m/>
    <m/>
    <m/>
    <m/>
    <s v="499473,46"/>
    <s v="6222289,28"/>
    <n v="48.942788399999998"/>
    <n v="0"/>
    <n v="0"/>
  </r>
  <r>
    <n v="200"/>
    <x v="141"/>
    <s v=""/>
    <x v="327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2503"/>
    <n v="47.481000000000002"/>
    <n v="47.481000000000002"/>
    <n v="0"/>
    <n v="0"/>
    <n v="1"/>
    <n v="0"/>
    <n v="0"/>
    <x v="0"/>
    <x v="0"/>
    <m/>
    <m/>
    <m/>
    <m/>
    <m/>
    <m/>
    <n v="45.4608396"/>
    <m/>
    <m/>
    <m/>
    <m/>
    <m/>
    <m/>
    <m/>
    <m/>
    <m/>
    <m/>
    <m/>
    <s v="499473,46"/>
    <s v="6222289,28"/>
    <n v="45.4608396"/>
    <n v="0"/>
    <n v="0"/>
  </r>
  <r>
    <n v="200"/>
    <x v="142"/>
    <s v=""/>
    <x v="328"/>
    <n v="2018"/>
    <n v="25809807"/>
    <x v="64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2504"/>
    <n v="3.1349999999999998"/>
    <n v="3.1349999999999998"/>
    <n v="0"/>
    <n v="0"/>
    <n v="1"/>
    <n v="0"/>
    <n v="0"/>
    <x v="0"/>
    <x v="0"/>
    <m/>
    <m/>
    <m/>
    <n v="3.4076500000000003"/>
    <m/>
    <m/>
    <m/>
    <m/>
    <m/>
    <m/>
    <m/>
    <m/>
    <m/>
    <m/>
    <m/>
    <m/>
    <m/>
    <m/>
    <s v="498781,31"/>
    <s v="6217901,17"/>
    <n v="3.4076500000000003"/>
    <n v="0"/>
    <n v="0"/>
  </r>
  <r>
    <n v="200"/>
    <x v="142"/>
    <s v=""/>
    <x v="2860"/>
    <n v="2018"/>
    <n v="25809807"/>
    <x v="64"/>
    <x v="140"/>
    <x v="142"/>
    <n v="7400"/>
    <s v="Herning"/>
    <n v="657"/>
    <n v="163"/>
    <x v="58"/>
    <m/>
    <s v="FJ"/>
    <s v="Fjernvarmeværk"/>
    <n v="353000"/>
    <n v="350030"/>
    <x v="1441"/>
    <x v="0"/>
    <s v="fvv"/>
    <d v="1973-01-01T00:00:00"/>
    <m/>
    <n v="7.3"/>
    <n v="0"/>
    <n v="7.3"/>
    <x v="2505"/>
    <n v="2.2509999999999999"/>
    <n v="2.2509999999999999"/>
    <n v="0"/>
    <n v="0"/>
    <n v="1"/>
    <n v="0"/>
    <n v="0"/>
    <x v="0"/>
    <x v="0"/>
    <m/>
    <m/>
    <m/>
    <n v="2.5108999999999999"/>
    <m/>
    <m/>
    <m/>
    <m/>
    <m/>
    <m/>
    <m/>
    <m/>
    <m/>
    <m/>
    <m/>
    <m/>
    <m/>
    <m/>
    <s v="498781,31"/>
    <s v="6217901,17"/>
    <n v="2.5108999999999999"/>
    <n v="0"/>
    <n v="0"/>
  </r>
  <r>
    <n v="200"/>
    <x v="143"/>
    <s v=""/>
    <x v="329"/>
    <n v="2018"/>
    <n v="25809807"/>
    <x v="64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2506"/>
    <n v="10"/>
    <n v="10"/>
    <n v="0"/>
    <n v="0"/>
    <n v="1"/>
    <n v="0"/>
    <n v="0"/>
    <x v="0"/>
    <x v="0"/>
    <m/>
    <m/>
    <m/>
    <n v="0"/>
    <m/>
    <m/>
    <m/>
    <m/>
    <m/>
    <m/>
    <m/>
    <m/>
    <n v="10.9025"/>
    <m/>
    <m/>
    <m/>
    <m/>
    <m/>
    <s v="490756,18"/>
    <s v="6230277,63"/>
    <n v="0"/>
    <n v="10.9025"/>
    <n v="0"/>
  </r>
  <r>
    <n v="200"/>
    <x v="143"/>
    <s v=""/>
    <x v="2861"/>
    <n v="2018"/>
    <n v="25809807"/>
    <x v="64"/>
    <x v="141"/>
    <x v="143"/>
    <n v="7400"/>
    <s v="Herning"/>
    <n v="657"/>
    <n v="169"/>
    <x v="59"/>
    <m/>
    <s v="FJ"/>
    <s v="Fjernvarmeværk"/>
    <n v="353000"/>
    <n v="350030"/>
    <x v="1442"/>
    <x v="0"/>
    <s v="fvv"/>
    <d v="2007-01-01T00:00:00"/>
    <m/>
    <n v="1.5"/>
    <n v="0"/>
    <n v="1.5"/>
    <x v="2507"/>
    <n v="0.156"/>
    <n v="0.156"/>
    <n v="0"/>
    <n v="0"/>
    <n v="1"/>
    <n v="0"/>
    <n v="0"/>
    <x v="0"/>
    <x v="0"/>
    <m/>
    <m/>
    <m/>
    <n v="0.16858899999999999"/>
    <m/>
    <m/>
    <m/>
    <m/>
    <m/>
    <m/>
    <m/>
    <m/>
    <m/>
    <m/>
    <m/>
    <m/>
    <m/>
    <m/>
    <s v="490756,18"/>
    <s v="6230277,63"/>
    <n v="0.16858899999999999"/>
    <n v="0"/>
    <n v="0"/>
  </r>
  <r>
    <n v="200"/>
    <x v="144"/>
    <s v=""/>
    <x v="330"/>
    <n v="2018"/>
    <n v="25809807"/>
    <x v="64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2508"/>
    <n v="9.2170000000000005"/>
    <n v="9.2170000000000005"/>
    <n v="0"/>
    <n v="0"/>
    <n v="1"/>
    <n v="0"/>
    <n v="0"/>
    <x v="0"/>
    <x v="0"/>
    <m/>
    <m/>
    <m/>
    <n v="0"/>
    <m/>
    <m/>
    <m/>
    <m/>
    <m/>
    <m/>
    <m/>
    <m/>
    <n v="9.9574999999999996"/>
    <m/>
    <m/>
    <m/>
    <m/>
    <m/>
    <s v="500163"/>
    <s v="6235997"/>
    <n v="0"/>
    <n v="9.9574999999999996"/>
    <n v="0"/>
  </r>
  <r>
    <n v="200"/>
    <x v="144"/>
    <s v=""/>
    <x v="2862"/>
    <n v="2018"/>
    <n v="25809807"/>
    <x v="64"/>
    <x v="142"/>
    <x v="144"/>
    <n v="7451"/>
    <s v="Sunds"/>
    <n v="657"/>
    <n v="170"/>
    <x v="60"/>
    <m/>
    <s v="FJ"/>
    <s v="Fjernvarmeværk"/>
    <n v="353000"/>
    <n v="350030"/>
    <x v="1443"/>
    <x v="0"/>
    <s v="fvv"/>
    <d v="1991-01-01T00:00:00"/>
    <m/>
    <n v="1"/>
    <n v="0"/>
    <n v="1"/>
    <x v="92"/>
    <n v="6.3E-2"/>
    <n v="6.3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500163"/>
    <s v="6235997"/>
    <n v="7.1739999999999998E-2"/>
    <n v="0"/>
    <n v="0"/>
  </r>
  <r>
    <n v="200"/>
    <x v="145"/>
    <s v=""/>
    <x v="331"/>
    <n v="2018"/>
    <n v="25809807"/>
    <x v="64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2509"/>
    <n v="12.458"/>
    <n v="12.458"/>
    <n v="0"/>
    <n v="0"/>
    <n v="1"/>
    <n v="0"/>
    <n v="0"/>
    <x v="0"/>
    <x v="0"/>
    <m/>
    <m/>
    <m/>
    <n v="0"/>
    <m/>
    <m/>
    <m/>
    <m/>
    <m/>
    <m/>
    <m/>
    <m/>
    <n v="13.387499999999999"/>
    <m/>
    <m/>
    <m/>
    <m/>
    <m/>
    <s v="506887,86"/>
    <s v="6207250,94"/>
    <n v="0"/>
    <n v="13.387499999999999"/>
    <n v="0"/>
  </r>
  <r>
    <n v="200"/>
    <x v="145"/>
    <s v=""/>
    <x v="2863"/>
    <n v="2018"/>
    <n v="25809807"/>
    <x v="64"/>
    <x v="143"/>
    <x v="145"/>
    <n v="7330"/>
    <s v="Brande"/>
    <n v="657"/>
    <n v="165"/>
    <x v="61"/>
    <m/>
    <s v="FJ"/>
    <s v="Fjernvarmeværk"/>
    <n v="353000"/>
    <n v="350030"/>
    <x v="1444"/>
    <x v="0"/>
    <s v="fvv"/>
    <d v="1992-01-01T00:00:00"/>
    <m/>
    <n v="0.95"/>
    <n v="0"/>
    <n v="0.95"/>
    <x v="1819"/>
    <n v="9.8000000000000004E-2"/>
    <n v="9.8000000000000004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506887,86"/>
    <s v="6207250,94"/>
    <n v="0.10761"/>
    <n v="0"/>
    <n v="0"/>
  </r>
  <r>
    <n v="200"/>
    <x v="146"/>
    <s v=""/>
    <x v="332"/>
    <n v="2018"/>
    <n v="25809807"/>
    <x v="64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2510"/>
    <n v="7.71"/>
    <n v="7.71"/>
    <n v="0"/>
    <n v="0"/>
    <n v="1"/>
    <n v="0"/>
    <n v="0"/>
    <x v="0"/>
    <x v="0"/>
    <m/>
    <m/>
    <m/>
    <n v="0"/>
    <m/>
    <m/>
    <m/>
    <m/>
    <m/>
    <m/>
    <n v="9.1140000000000008"/>
    <m/>
    <m/>
    <m/>
    <m/>
    <m/>
    <m/>
    <m/>
    <s v="499790,36"/>
    <s v="6213188,12"/>
    <n v="0"/>
    <n v="9.1140000000000008"/>
    <n v="0"/>
  </r>
  <r>
    <n v="200"/>
    <x v="146"/>
    <s v=""/>
    <x v="2864"/>
    <n v="2018"/>
    <n v="25809807"/>
    <x v="64"/>
    <x v="144"/>
    <x v="146"/>
    <n v="7400"/>
    <s v="Herning"/>
    <n v="657"/>
    <n v="164"/>
    <x v="62"/>
    <m/>
    <s v="FJ"/>
    <s v="Fjernvarmeværk"/>
    <n v="353000"/>
    <n v="350030"/>
    <x v="1445"/>
    <x v="0"/>
    <s v="fvv"/>
    <d v="1965-01-01T00:00:00"/>
    <m/>
    <n v="1.4"/>
    <n v="0"/>
    <n v="1.4"/>
    <x v="2511"/>
    <n v="0.68500000000000005"/>
    <n v="0.68500000000000005"/>
    <n v="0"/>
    <n v="0"/>
    <n v="1"/>
    <n v="0"/>
    <n v="0"/>
    <x v="0"/>
    <x v="0"/>
    <m/>
    <m/>
    <m/>
    <n v="0.74609599999999998"/>
    <m/>
    <m/>
    <m/>
    <m/>
    <m/>
    <m/>
    <m/>
    <m/>
    <m/>
    <m/>
    <m/>
    <m/>
    <m/>
    <m/>
    <s v="499790,36"/>
    <s v="6213188,12"/>
    <n v="0.74609599999999998"/>
    <n v="0"/>
    <n v="0"/>
  </r>
  <r>
    <n v="200"/>
    <x v="147"/>
    <s v=""/>
    <x v="333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2512"/>
    <n v="15.818"/>
    <n v="15.818"/>
    <n v="0"/>
    <n v="0"/>
    <n v="1"/>
    <n v="0"/>
    <n v="0"/>
    <x v="0"/>
    <x v="0"/>
    <m/>
    <m/>
    <m/>
    <n v="0"/>
    <m/>
    <m/>
    <m/>
    <m/>
    <m/>
    <m/>
    <m/>
    <m/>
    <n v="17.237500000000001"/>
    <m/>
    <m/>
    <m/>
    <m/>
    <m/>
    <s v="505506"/>
    <s v="6214064"/>
    <n v="0"/>
    <n v="17.237500000000001"/>
    <n v="0"/>
  </r>
  <r>
    <n v="200"/>
    <x v="147"/>
    <s v=""/>
    <x v="334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2513"/>
    <n v="5.1551999999999998"/>
    <n v="5.1551999999999998"/>
    <n v="0"/>
    <n v="0"/>
    <n v="1"/>
    <n v="0"/>
    <n v="0"/>
    <x v="0"/>
    <x v="0"/>
    <m/>
    <m/>
    <m/>
    <m/>
    <m/>
    <m/>
    <m/>
    <m/>
    <m/>
    <m/>
    <m/>
    <m/>
    <m/>
    <m/>
    <m/>
    <n v="5.1551999999999998"/>
    <m/>
    <m/>
    <s v="505506"/>
    <s v="6214064"/>
    <n v="0"/>
    <n v="5.1551999999999998"/>
    <n v="0"/>
  </r>
  <r>
    <n v="200"/>
    <x v="147"/>
    <s v=""/>
    <x v="2865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1446"/>
    <x v="0"/>
    <s v="fvv"/>
    <d v="1992-01-01T00:00:00"/>
    <m/>
    <n v="1.5"/>
    <n v="0"/>
    <n v="1.5"/>
    <x v="999"/>
    <n v="1.2E-2"/>
    <n v="1.2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505506"/>
    <s v="6214064"/>
    <n v="1.4348000000000001E-2"/>
    <n v="0"/>
    <n v="0"/>
  </r>
  <r>
    <n v="200"/>
    <x v="1095"/>
    <s v=""/>
    <x v="2450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261"/>
    <x v="1"/>
    <s v="kvt"/>
    <d v="1991-01-01T00:00:00"/>
    <d v="2017-12-31T00:00:00"/>
    <n v="1.1000000000000001"/>
    <n v="0.38"/>
    <n v="0.72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99866,56"/>
    <s v="6207473,59"/>
    <n v="0"/>
    <n v="0"/>
    <n v="0"/>
  </r>
  <r>
    <n v="200"/>
    <x v="1095"/>
    <s v=""/>
    <x v="2451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2514"/>
    <n v="19.353000000000002"/>
    <n v="19.353000000000002"/>
    <n v="0"/>
    <n v="0"/>
    <n v="1"/>
    <n v="0"/>
    <n v="0"/>
    <x v="0"/>
    <x v="0"/>
    <m/>
    <m/>
    <m/>
    <n v="0"/>
    <m/>
    <m/>
    <m/>
    <m/>
    <m/>
    <m/>
    <m/>
    <m/>
    <n v="21.105"/>
    <m/>
    <m/>
    <m/>
    <m/>
    <m/>
    <s v="499866,56"/>
    <s v="6207473,59"/>
    <n v="0"/>
    <n v="21.105"/>
    <n v="0"/>
  </r>
  <r>
    <n v="200"/>
    <x v="1095"/>
    <s v=""/>
    <x v="2866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447"/>
    <x v="0"/>
    <s v="fvv"/>
    <d v="1964-01-01T00:00:00"/>
    <m/>
    <n v="1.8"/>
    <n v="0"/>
    <n v="1.8"/>
    <x v="2515"/>
    <n v="1.452"/>
    <n v="1.452"/>
    <n v="0"/>
    <n v="0"/>
    <n v="1"/>
    <n v="0"/>
    <n v="0"/>
    <x v="0"/>
    <x v="0"/>
    <m/>
    <m/>
    <m/>
    <n v="1.65002"/>
    <m/>
    <m/>
    <m/>
    <m/>
    <m/>
    <m/>
    <m/>
    <m/>
    <m/>
    <m/>
    <m/>
    <m/>
    <m/>
    <m/>
    <s v="499866,56"/>
    <s v="6207473,59"/>
    <n v="1.65002"/>
    <n v="0"/>
    <n v="0"/>
  </r>
  <r>
    <n v="200"/>
    <x v="148"/>
    <s v=""/>
    <x v="335"/>
    <n v="2018"/>
    <n v="25809807"/>
    <x v="64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2516"/>
    <n v="1.2410000000000001"/>
    <n v="1.2410000000000001"/>
    <n v="0"/>
    <n v="0"/>
    <n v="1"/>
    <n v="0"/>
    <n v="0"/>
    <x v="0"/>
    <x v="0"/>
    <m/>
    <m/>
    <m/>
    <n v="1.4347999999999999"/>
    <m/>
    <m/>
    <m/>
    <m/>
    <m/>
    <m/>
    <m/>
    <m/>
    <m/>
    <m/>
    <m/>
    <m/>
    <m/>
    <m/>
    <s v="503867,59"/>
    <s v="6220846,37"/>
    <n v="1.4347999999999999"/>
    <n v="0"/>
    <n v="0"/>
  </r>
  <r>
    <n v="200"/>
    <x v="149"/>
    <s v=""/>
    <x v="336"/>
    <n v="2018"/>
    <n v="25809807"/>
    <x v="64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2517"/>
    <n v="0.17899999999999999"/>
    <n v="0.17899999999999999"/>
    <n v="0"/>
    <n v="0"/>
    <n v="1"/>
    <n v="0"/>
    <n v="0"/>
    <x v="0"/>
    <x v="0"/>
    <m/>
    <m/>
    <m/>
    <n v="0.19728499999999999"/>
    <m/>
    <m/>
    <m/>
    <m/>
    <m/>
    <m/>
    <m/>
    <m/>
    <m/>
    <m/>
    <m/>
    <m/>
    <m/>
    <m/>
    <s v="491936,13"/>
    <s v="6241456,61"/>
    <n v="0.19728499999999999"/>
    <n v="0"/>
    <n v="0"/>
  </r>
  <r>
    <n v="200"/>
    <x v="149"/>
    <s v=""/>
    <x v="337"/>
    <n v="2018"/>
    <n v="25809807"/>
    <x v="64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2518"/>
    <n v="15.708"/>
    <n v="15.708"/>
    <n v="0"/>
    <n v="0"/>
    <n v="1"/>
    <n v="0"/>
    <n v="0"/>
    <x v="0"/>
    <x v="0"/>
    <m/>
    <m/>
    <m/>
    <m/>
    <m/>
    <m/>
    <m/>
    <m/>
    <m/>
    <m/>
    <m/>
    <m/>
    <n v="16.484999999999999"/>
    <m/>
    <m/>
    <m/>
    <m/>
    <m/>
    <s v="491936,13"/>
    <s v="6241456,61"/>
    <n v="0"/>
    <n v="16.484999999999999"/>
    <n v="0"/>
  </r>
  <r>
    <n v="200"/>
    <x v="150"/>
    <s v=""/>
    <x v="338"/>
    <n v="2018"/>
    <n v="25809807"/>
    <x v="64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2519"/>
    <n v="7.7789999999999999"/>
    <n v="7.7789999999999999"/>
    <n v="0"/>
    <n v="0"/>
    <n v="1"/>
    <n v="0"/>
    <n v="0"/>
    <x v="0"/>
    <x v="0"/>
    <m/>
    <m/>
    <m/>
    <n v="0"/>
    <m/>
    <m/>
    <m/>
    <m/>
    <m/>
    <m/>
    <m/>
    <m/>
    <n v="8.4"/>
    <m/>
    <m/>
    <m/>
    <m/>
    <m/>
    <s v="488176"/>
    <s v="6219240"/>
    <n v="0"/>
    <n v="8.4"/>
    <n v="0"/>
  </r>
  <r>
    <n v="200"/>
    <x v="150"/>
    <s v=""/>
    <x v="2867"/>
    <n v="2018"/>
    <n v="25809807"/>
    <x v="64"/>
    <x v="148"/>
    <x v="150"/>
    <n v="7400"/>
    <s v="Herning"/>
    <n v="657"/>
    <n v="168"/>
    <x v="64"/>
    <m/>
    <s v="FJ"/>
    <s v="Fjernvarmeværk"/>
    <n v="353000"/>
    <n v="350030"/>
    <x v="1448"/>
    <x v="0"/>
    <s v="fvv"/>
    <d v="1995-01-01T00:00:00"/>
    <m/>
    <n v="0.65"/>
    <n v="0"/>
    <n v="0.65"/>
    <x v="2520"/>
    <n v="8.5000000000000006E-2"/>
    <n v="8.5000000000000006E-2"/>
    <n v="0"/>
    <n v="0"/>
    <n v="1"/>
    <n v="0"/>
    <n v="0"/>
    <x v="0"/>
    <x v="0"/>
    <m/>
    <m/>
    <m/>
    <n v="9.3261999999999998E-2"/>
    <m/>
    <m/>
    <m/>
    <m/>
    <m/>
    <m/>
    <m/>
    <m/>
    <m/>
    <m/>
    <m/>
    <m/>
    <m/>
    <m/>
    <s v="488176"/>
    <s v="6219240"/>
    <n v="9.3261999999999998E-2"/>
    <n v="0"/>
    <n v="0"/>
  </r>
  <r>
    <n v="200"/>
    <x v="151"/>
    <s v=""/>
    <x v="339"/>
    <n v="2018"/>
    <n v="25809807"/>
    <x v="64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1107"/>
    <n v="0.30299999999999999"/>
    <n v="0.30299999999999999"/>
    <n v="0"/>
    <n v="0"/>
    <n v="1"/>
    <n v="0"/>
    <n v="0"/>
    <x v="0"/>
    <x v="0"/>
    <m/>
    <m/>
    <m/>
    <n v="0.34435199999999999"/>
    <m/>
    <m/>
    <m/>
    <m/>
    <m/>
    <m/>
    <m/>
    <m/>
    <m/>
    <m/>
    <m/>
    <m/>
    <m/>
    <m/>
    <s v="503231,66"/>
    <s v="6222398,41"/>
    <n v="0.34435199999999999"/>
    <n v="0"/>
    <n v="0"/>
  </r>
  <r>
    <n v="200"/>
    <x v="152"/>
    <s v=""/>
    <x v="340"/>
    <n v="2018"/>
    <n v="25809807"/>
    <x v="64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521"/>
    <n v="0.114"/>
    <n v="0.114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493428,66"/>
    <s v="6220829,67"/>
    <n v="0.12554499999999999"/>
    <n v="0"/>
    <n v="0"/>
  </r>
  <r>
    <n v="200"/>
    <x v="152"/>
    <s v=""/>
    <x v="2868"/>
    <n v="2018"/>
    <n v="25809807"/>
    <x v="64"/>
    <x v="150"/>
    <x v="152"/>
    <n v="7400"/>
    <s v="Herning"/>
    <n v="657"/>
    <n v="163"/>
    <x v="58"/>
    <m/>
    <s v="FJ"/>
    <s v="Fjernvarmeværk"/>
    <n v="353000"/>
    <n v="350030"/>
    <x v="1449"/>
    <x v="0"/>
    <s v="fvv"/>
    <d v="1969-01-01T00:00:00"/>
    <m/>
    <n v="5.8"/>
    <n v="0"/>
    <n v="5.8"/>
    <x v="2522"/>
    <n v="1.7649999999999999"/>
    <n v="1.7649999999999999"/>
    <n v="0"/>
    <n v="0"/>
    <n v="1"/>
    <n v="0"/>
    <n v="0"/>
    <x v="0"/>
    <x v="0"/>
    <m/>
    <m/>
    <m/>
    <n v="2.0087199999999998"/>
    <m/>
    <m/>
    <m/>
    <m/>
    <m/>
    <m/>
    <m/>
    <m/>
    <m/>
    <m/>
    <m/>
    <m/>
    <m/>
    <m/>
    <s v="493428,66"/>
    <s v="6220829,67"/>
    <n v="2.0087199999999998"/>
    <n v="0"/>
    <n v="0"/>
  </r>
  <r>
    <n v="200"/>
    <x v="153"/>
    <s v=""/>
    <x v="341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2523"/>
    <n v="0.27360000000000001"/>
    <n v="0.27360000000000001"/>
    <n v="0"/>
    <n v="0"/>
    <n v="1"/>
    <n v="0"/>
    <n v="0"/>
    <x v="0"/>
    <x v="0"/>
    <m/>
    <m/>
    <m/>
    <n v="0.408918"/>
    <m/>
    <m/>
    <m/>
    <m/>
    <m/>
    <m/>
    <m/>
    <m/>
    <m/>
    <m/>
    <m/>
    <m/>
    <m/>
    <m/>
    <s v="497911,72"/>
    <s v="6221689,16"/>
    <n v="0.408918"/>
    <n v="0"/>
    <n v="0"/>
  </r>
  <r>
    <n v="200"/>
    <x v="153"/>
    <s v=""/>
    <x v="342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2523"/>
    <n v="0.25559999999999999"/>
    <n v="0.25559999999999999"/>
    <n v="0"/>
    <n v="0"/>
    <n v="1"/>
    <n v="0"/>
    <n v="0"/>
    <x v="0"/>
    <x v="0"/>
    <m/>
    <m/>
    <m/>
    <n v="0.408918"/>
    <m/>
    <m/>
    <m/>
    <m/>
    <m/>
    <m/>
    <m/>
    <m/>
    <m/>
    <m/>
    <m/>
    <m/>
    <m/>
    <m/>
    <s v="497911,72"/>
    <s v="6221689,16"/>
    <n v="0.408918"/>
    <n v="0"/>
    <n v="0"/>
  </r>
  <r>
    <n v="200"/>
    <x v="153"/>
    <s v=""/>
    <x v="343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2524"/>
    <n v="8.6400000000000005E-2"/>
    <n v="8.6400000000000005E-2"/>
    <n v="0"/>
    <n v="0"/>
    <n v="1"/>
    <n v="0"/>
    <n v="0"/>
    <x v="0"/>
    <x v="0"/>
    <m/>
    <m/>
    <m/>
    <n v="0.13630600000000001"/>
    <m/>
    <m/>
    <m/>
    <m/>
    <m/>
    <m/>
    <m/>
    <m/>
    <m/>
    <m/>
    <m/>
    <m/>
    <m/>
    <m/>
    <s v="497911,72"/>
    <s v="6221689,16"/>
    <n v="0.13630600000000001"/>
    <n v="0"/>
    <n v="0"/>
  </r>
  <r>
    <n v="200"/>
    <x v="1096"/>
    <s v=""/>
    <x v="2452"/>
    <n v="2018"/>
    <n v="25809807"/>
    <x v="64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2525"/>
    <n v="8.6669999999999998"/>
    <n v="8.6669999999999998"/>
    <n v="0"/>
    <n v="0"/>
    <n v="1"/>
    <n v="0"/>
    <n v="0"/>
    <x v="0"/>
    <x v="0"/>
    <m/>
    <m/>
    <m/>
    <m/>
    <m/>
    <m/>
    <n v="9.1229688000000007"/>
    <m/>
    <n v="0"/>
    <m/>
    <m/>
    <m/>
    <m/>
    <m/>
    <m/>
    <m/>
    <m/>
    <m/>
    <s v="496573,5"/>
    <s v="6219814,84"/>
    <n v="9.1229688000000007"/>
    <n v="0"/>
    <n v="0"/>
  </r>
  <r>
    <n v="200"/>
    <x v="1096"/>
    <s v=""/>
    <x v="2453"/>
    <n v="2018"/>
    <n v="25809807"/>
    <x v="64"/>
    <x v="1094"/>
    <x v="1065"/>
    <n v="7400"/>
    <s v="Herning"/>
    <n v="657"/>
    <n v="163"/>
    <x v="58"/>
    <m/>
    <s v="DC"/>
    <s v="Decentralt værk"/>
    <n v="353000"/>
    <n v="350030"/>
    <x v="1264"/>
    <x v="1"/>
    <s v="kvt"/>
    <d v="1997-03-01T00:00:00"/>
    <d v="2017-07-01T00:00:00"/>
    <n v="6.7"/>
    <n v="2.5"/>
    <n v="3.6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496573,5"/>
    <s v="6219814,84"/>
    <n v="0"/>
    <n v="0"/>
    <n v="0"/>
  </r>
  <r>
    <n v="200"/>
    <x v="154"/>
    <s v=""/>
    <x v="344"/>
    <n v="2018"/>
    <n v="25809807"/>
    <x v="64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8"/>
    <n v="25809807"/>
    <x v="64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526"/>
    <n v="0.35799999999999998"/>
    <n v="0.35799999999999998"/>
    <n v="0"/>
    <n v="0"/>
    <n v="1"/>
    <n v="0"/>
    <n v="0"/>
    <x v="0"/>
    <x v="0"/>
    <m/>
    <m/>
    <m/>
    <n v="0.39456999999999998"/>
    <m/>
    <m/>
    <m/>
    <m/>
    <m/>
    <m/>
    <m/>
    <m/>
    <m/>
    <m/>
    <m/>
    <m/>
    <m/>
    <m/>
    <s v="505202"/>
    <s v="6232012"/>
    <n v="0.39456999999999998"/>
    <n v="0"/>
    <n v="0"/>
  </r>
  <r>
    <n v="200"/>
    <x v="156"/>
    <s v=""/>
    <x v="346"/>
    <n v="2018"/>
    <n v="25809807"/>
    <x v="64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2527"/>
    <n v="10.294"/>
    <n v="10.294"/>
    <n v="0"/>
    <n v="0"/>
    <n v="1"/>
    <n v="0"/>
    <n v="0"/>
    <x v="0"/>
    <x v="0"/>
    <m/>
    <m/>
    <m/>
    <m/>
    <m/>
    <m/>
    <n v="10.915858800000001"/>
    <m/>
    <m/>
    <m/>
    <m/>
    <m/>
    <m/>
    <m/>
    <m/>
    <m/>
    <m/>
    <m/>
    <s v="505892"/>
    <s v="6220959"/>
    <n v="10.915858800000001"/>
    <n v="0"/>
    <n v="0"/>
  </r>
  <r>
    <n v="200"/>
    <x v="156"/>
    <s v=""/>
    <x v="2869"/>
    <n v="2018"/>
    <n v="25809807"/>
    <x v="64"/>
    <x v="154"/>
    <x v="156"/>
    <n v="7400"/>
    <s v="Herning"/>
    <n v="657"/>
    <n v="163"/>
    <x v="58"/>
    <m/>
    <s v="FJ"/>
    <s v="Fjernvarmeværk"/>
    <n v="353000"/>
    <n v="350030"/>
    <x v="1450"/>
    <x v="0"/>
    <s v="fvv"/>
    <d v="2008-01-01T00:00:00"/>
    <m/>
    <n v="10"/>
    <n v="0"/>
    <n v="10"/>
    <x v="2528"/>
    <n v="21.356999999999999"/>
    <n v="21.356999999999999"/>
    <n v="0"/>
    <n v="0"/>
    <n v="1"/>
    <n v="0"/>
    <n v="0"/>
    <x v="0"/>
    <x v="0"/>
    <m/>
    <m/>
    <m/>
    <m/>
    <m/>
    <m/>
    <n v="21.831678"/>
    <m/>
    <m/>
    <m/>
    <m/>
    <m/>
    <m/>
    <m/>
    <m/>
    <m/>
    <m/>
    <m/>
    <s v="505892"/>
    <s v="6220959"/>
    <n v="21.831678"/>
    <n v="0"/>
    <n v="0"/>
  </r>
  <r>
    <n v="202"/>
    <x v="157"/>
    <s v=""/>
    <x v="347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2529"/>
    <n v="35.735399999999998"/>
    <n v="35.514144000000002"/>
    <n v="28.446120000000001"/>
    <n v="27.664919999999999"/>
    <n v="0.26645455168206328"/>
    <n v="0.73354544831793667"/>
    <n v="0"/>
    <x v="0"/>
    <x v="0"/>
    <m/>
    <m/>
    <m/>
    <m/>
    <m/>
    <m/>
    <n v="67.057214399999992"/>
    <m/>
    <m/>
    <m/>
    <m/>
    <m/>
    <m/>
    <m/>
    <m/>
    <m/>
    <m/>
    <m/>
    <s v="569415,06"/>
    <s v="6336602,02"/>
    <n v="67.057214399999992"/>
    <n v="0"/>
    <n v="0"/>
  </r>
  <r>
    <n v="202"/>
    <x v="157"/>
    <s v=""/>
    <x v="348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2530"/>
    <n v="7.6777199999999999"/>
    <n v="7.6302000000000003"/>
    <n v="0"/>
    <n v="0"/>
    <n v="1"/>
    <n v="0"/>
    <n v="0"/>
    <x v="0"/>
    <x v="0"/>
    <m/>
    <m/>
    <m/>
    <m/>
    <m/>
    <m/>
    <n v="7.7103972000000001"/>
    <m/>
    <m/>
    <m/>
    <m/>
    <m/>
    <m/>
    <m/>
    <m/>
    <m/>
    <m/>
    <m/>
    <s v="569415,06"/>
    <s v="6336602,02"/>
    <n v="7.7103972000000001"/>
    <n v="0"/>
    <n v="0"/>
  </r>
  <r>
    <n v="202"/>
    <x v="157"/>
    <s v=""/>
    <x v="349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2531"/>
    <n v="35.745480000000001"/>
    <n v="35.524152000000001"/>
    <n v="29.166119999999999"/>
    <n v="28.365120000000001"/>
    <n v="0.26645465435174742"/>
    <n v="0.73354534564825258"/>
    <n v="0"/>
    <x v="0"/>
    <x v="0"/>
    <m/>
    <m/>
    <m/>
    <m/>
    <m/>
    <m/>
    <n v="67.076103599999996"/>
    <m/>
    <m/>
    <m/>
    <m/>
    <m/>
    <m/>
    <m/>
    <m/>
    <m/>
    <m/>
    <m/>
    <s v="569415,06"/>
    <s v="6336602,02"/>
    <n v="67.076103599999996"/>
    <n v="0"/>
    <n v="0"/>
  </r>
  <r>
    <n v="202"/>
    <x v="157"/>
    <s v=""/>
    <x v="351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2532"/>
    <n v="13.428000000000001"/>
    <n v="13.34484"/>
    <n v="0"/>
    <n v="0"/>
    <n v="1"/>
    <n v="0"/>
    <n v="0"/>
    <x v="0"/>
    <x v="0"/>
    <m/>
    <m/>
    <m/>
    <m/>
    <m/>
    <m/>
    <m/>
    <m/>
    <m/>
    <m/>
    <m/>
    <m/>
    <m/>
    <m/>
    <m/>
    <m/>
    <m/>
    <n v="13.428000000000001"/>
    <s v="569415,06"/>
    <s v="6336602,02"/>
    <n v="0"/>
    <n v="0"/>
    <n v="13.428000000000001"/>
  </r>
  <r>
    <n v="202"/>
    <x v="158"/>
    <s v=""/>
    <x v="352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2533"/>
    <n v="7.0322399999999998"/>
    <n v="6.9019199999999996"/>
    <n v="5.5933200000000003"/>
    <n v="5.5933200000000003"/>
    <n v="0.25912248027464274"/>
    <n v="0.7408775197253572"/>
    <n v="0"/>
    <x v="0"/>
    <x v="0"/>
    <m/>
    <m/>
    <m/>
    <m/>
    <m/>
    <m/>
    <n v="13.569336"/>
    <m/>
    <m/>
    <m/>
    <m/>
    <m/>
    <m/>
    <m/>
    <m/>
    <m/>
    <m/>
    <m/>
    <s v="569611,13"/>
    <s v="6341175,4"/>
    <n v="13.569336"/>
    <n v="0"/>
    <n v="0"/>
  </r>
  <r>
    <n v="202"/>
    <x v="158"/>
    <s v=""/>
    <x v="353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2534"/>
    <n v="4.8113999999999999"/>
    <n v="4.7221200000000003"/>
    <n v="0"/>
    <n v="0"/>
    <n v="1"/>
    <n v="0"/>
    <n v="0"/>
    <x v="0"/>
    <x v="0"/>
    <m/>
    <m/>
    <m/>
    <m/>
    <m/>
    <m/>
    <n v="4.6831752"/>
    <m/>
    <m/>
    <m/>
    <m/>
    <m/>
    <m/>
    <m/>
    <m/>
    <m/>
    <m/>
    <m/>
    <s v="569611,13"/>
    <s v="6341175,4"/>
    <n v="4.6831752"/>
    <n v="0"/>
    <n v="0"/>
  </r>
  <r>
    <n v="202"/>
    <x v="158"/>
    <s v=""/>
    <x v="2870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1451"/>
    <x v="10"/>
    <s v="fvv"/>
    <d v="2018-11-01T00:00:00"/>
    <m/>
    <n v="0.97499999999999998"/>
    <n v="0"/>
    <n v="1.6"/>
    <x v="2535"/>
    <n v="3.7764000000000002"/>
    <n v="3.7764000000000002"/>
    <n v="0"/>
    <n v="0"/>
    <n v="1"/>
    <n v="0"/>
    <n v="0"/>
    <x v="0"/>
    <x v="0"/>
    <m/>
    <m/>
    <m/>
    <m/>
    <m/>
    <m/>
    <n v="2.7047591999999998"/>
    <m/>
    <m/>
    <m/>
    <m/>
    <m/>
    <m/>
    <m/>
    <m/>
    <m/>
    <m/>
    <m/>
    <s v="569611,13"/>
    <s v="6341175,4"/>
    <n v="2.7047591999999998"/>
    <n v="0"/>
    <n v="0"/>
  </r>
  <r>
    <n v="202"/>
    <x v="159"/>
    <s v=""/>
    <x v="354"/>
    <n v="2018"/>
    <n v="34681228"/>
    <x v="69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2536"/>
    <n v="29.167200000000001"/>
    <n v="29.167200000000001"/>
    <n v="0"/>
    <n v="0"/>
    <n v="1"/>
    <n v="0"/>
    <n v="0"/>
    <x v="0"/>
    <x v="0"/>
    <m/>
    <m/>
    <m/>
    <m/>
    <m/>
    <m/>
    <m/>
    <m/>
    <m/>
    <n v="29.398169999999997"/>
    <m/>
    <m/>
    <m/>
    <m/>
    <m/>
    <m/>
    <m/>
    <m/>
    <s v="569642"/>
    <s v="6337732,99"/>
    <n v="0"/>
    <n v="29.398169999999997"/>
    <n v="0"/>
  </r>
  <r>
    <n v="202"/>
    <x v="159"/>
    <s v=""/>
    <x v="355"/>
    <n v="2018"/>
    <n v="34681228"/>
    <x v="69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2537"/>
    <n v="39.668399999999998"/>
    <n v="39.668399999999998"/>
    <n v="0"/>
    <n v="0"/>
    <n v="1"/>
    <n v="0"/>
    <n v="0"/>
    <x v="0"/>
    <x v="0"/>
    <m/>
    <m/>
    <m/>
    <m/>
    <m/>
    <m/>
    <m/>
    <m/>
    <m/>
    <m/>
    <m/>
    <m/>
    <m/>
    <m/>
    <m/>
    <n v="39.668399999999998"/>
    <m/>
    <m/>
    <s v="569642"/>
    <s v="6337732,99"/>
    <n v="0"/>
    <n v="39.668399999999998"/>
    <n v="0"/>
  </r>
  <r>
    <n v="203"/>
    <x v="160"/>
    <s v=""/>
    <x v="356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2538"/>
    <n v="64.897199999999998"/>
    <n v="64.897199999999998"/>
    <n v="7.5095999999999998"/>
    <n v="7.5095999999999998"/>
    <n v="0.39998767319165723"/>
    <n v="0.60001232680834282"/>
    <n v="0"/>
    <x v="0"/>
    <x v="0"/>
    <m/>
    <m/>
    <m/>
    <m/>
    <m/>
    <m/>
    <m/>
    <m/>
    <m/>
    <m/>
    <n v="81.123999999999995"/>
    <m/>
    <m/>
    <m/>
    <m/>
    <m/>
    <m/>
    <m/>
    <s v="520151"/>
    <s v="6098103"/>
    <n v="0"/>
    <n v="81.123999999999995"/>
    <n v="0"/>
  </r>
  <r>
    <n v="203"/>
    <x v="160"/>
    <s v=""/>
    <x v="357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2539"/>
    <n v="3.1067999999999998"/>
    <n v="2.9843999999999999"/>
    <n v="0"/>
    <n v="0"/>
    <n v="1"/>
    <n v="0"/>
    <n v="0"/>
    <x v="0"/>
    <x v="0"/>
    <m/>
    <m/>
    <m/>
    <m/>
    <m/>
    <m/>
    <m/>
    <m/>
    <m/>
    <m/>
    <n v="3.6549999999999998"/>
    <m/>
    <m/>
    <m/>
    <m/>
    <m/>
    <m/>
    <m/>
    <s v="520151"/>
    <s v="6098103"/>
    <n v="0"/>
    <n v="3.6549999999999998"/>
    <n v="0"/>
  </r>
  <r>
    <n v="203"/>
    <x v="160"/>
    <s v=""/>
    <x v="358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2540"/>
    <n v="4.3200000000000001E-3"/>
    <n v="4.3200000000000001E-3"/>
    <n v="0"/>
    <n v="0"/>
    <n v="1"/>
    <n v="0"/>
    <n v="0"/>
    <x v="0"/>
    <x v="0"/>
    <m/>
    <m/>
    <m/>
    <n v="8.2500999999999998E-3"/>
    <m/>
    <m/>
    <m/>
    <m/>
    <m/>
    <m/>
    <m/>
    <m/>
    <m/>
    <m/>
    <m/>
    <m/>
    <m/>
    <m/>
    <s v="520151"/>
    <s v="6098103"/>
    <n v="8.2500999999999998E-3"/>
    <n v="0"/>
    <n v="0"/>
  </r>
  <r>
    <n v="204"/>
    <x v="161"/>
    <s v=""/>
    <x v="359"/>
    <n v="2018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2541"/>
    <n v="0.39794400000000002"/>
    <n v="0.389988"/>
    <n v="0"/>
    <n v="0"/>
    <n v="1"/>
    <n v="0"/>
    <n v="0"/>
    <x v="0"/>
    <x v="0"/>
    <m/>
    <m/>
    <m/>
    <m/>
    <m/>
    <m/>
    <n v="0.3790116"/>
    <m/>
    <m/>
    <m/>
    <m/>
    <m/>
    <m/>
    <m/>
    <m/>
    <m/>
    <m/>
    <m/>
    <s v="558710,86"/>
    <s v="6369134,67"/>
    <n v="0.3790116"/>
    <n v="0"/>
    <n v="0"/>
  </r>
  <r>
    <n v="204"/>
    <x v="162"/>
    <s v=""/>
    <x v="360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2542"/>
    <n v="39.938400000000001"/>
    <n v="38.941200000000002"/>
    <n v="0"/>
    <n v="0"/>
    <n v="1"/>
    <n v="0"/>
    <n v="0"/>
    <x v="0"/>
    <x v="0"/>
    <m/>
    <m/>
    <m/>
    <m/>
    <m/>
    <m/>
    <m/>
    <m/>
    <m/>
    <m/>
    <m/>
    <m/>
    <n v="40.158492500000001"/>
    <m/>
    <m/>
    <m/>
    <m/>
    <m/>
    <s v="561912,03"/>
    <s v="6368388,9"/>
    <n v="0"/>
    <n v="40.158492500000001"/>
    <n v="0"/>
  </r>
  <r>
    <n v="204"/>
    <x v="162"/>
    <s v=""/>
    <x v="361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2543"/>
    <n v="1.2851999999999999"/>
    <n v="1.2527999999999999"/>
    <n v="0.74880000000000002"/>
    <n v="0.73368"/>
    <n v="0.24306879459665559"/>
    <n v="0.75693120540334435"/>
    <n v="0"/>
    <x v="0"/>
    <x v="0"/>
    <m/>
    <m/>
    <m/>
    <m/>
    <m/>
    <m/>
    <n v="2.6436959999999998"/>
    <m/>
    <m/>
    <m/>
    <m/>
    <m/>
    <m/>
    <m/>
    <m/>
    <m/>
    <m/>
    <m/>
    <s v="561912,03"/>
    <s v="6368388,9"/>
    <n v="2.6436959999999998"/>
    <n v="0"/>
    <n v="0"/>
  </r>
  <r>
    <n v="204"/>
    <x v="162"/>
    <s v=""/>
    <x v="362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544"/>
    <n v="0"/>
    <n v="0"/>
    <n v="0"/>
    <n v="0"/>
    <n v="1"/>
    <n v="0"/>
    <n v="0"/>
    <x v="0"/>
    <x v="0"/>
    <m/>
    <m/>
    <m/>
    <n v="1.0761E-3"/>
    <m/>
    <m/>
    <m/>
    <m/>
    <m/>
    <m/>
    <m/>
    <m/>
    <m/>
    <m/>
    <m/>
    <m/>
    <m/>
    <m/>
    <s v="561912,03"/>
    <s v="6368388,9"/>
    <n v="1.0761E-3"/>
    <n v="0"/>
    <n v="0"/>
  </r>
  <r>
    <n v="204"/>
    <x v="162"/>
    <s v=""/>
    <x v="363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2545"/>
    <n v="361.64159999999998"/>
    <n v="352.60199999999998"/>
    <n v="0"/>
    <n v="0"/>
    <n v="1"/>
    <n v="0"/>
    <n v="0"/>
    <x v="0"/>
    <x v="0"/>
    <m/>
    <m/>
    <m/>
    <m/>
    <m/>
    <m/>
    <m/>
    <m/>
    <m/>
    <n v="0"/>
    <n v="342.70925045246997"/>
    <n v="0"/>
    <n v="0"/>
    <m/>
    <m/>
    <m/>
    <m/>
    <m/>
    <s v="561912,03"/>
    <s v="6368388,9"/>
    <n v="0"/>
    <n v="342.70925045246997"/>
    <n v="0"/>
  </r>
  <r>
    <n v="204"/>
    <x v="162"/>
    <s v=""/>
    <x v="364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61912,03"/>
    <s v="6368388,9"/>
    <n v="3.5870000000000003E-3"/>
    <n v="0"/>
    <n v="0"/>
  </r>
  <r>
    <n v="204"/>
    <x v="163"/>
    <s v=""/>
    <x v="365"/>
    <n v="2018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2546"/>
    <n v="1.1397600000000001"/>
    <n v="1.1169359999999999"/>
    <n v="0"/>
    <n v="0"/>
    <n v="1"/>
    <n v="0"/>
    <n v="0"/>
    <x v="0"/>
    <x v="0"/>
    <m/>
    <m/>
    <m/>
    <m/>
    <m/>
    <m/>
    <n v="1.2388068000000001"/>
    <m/>
    <m/>
    <m/>
    <m/>
    <m/>
    <m/>
    <m/>
    <m/>
    <m/>
    <m/>
    <m/>
    <s v="559333,29"/>
    <s v="6371214,72"/>
    <n v="1.2388068000000001"/>
    <n v="0"/>
    <n v="0"/>
  </r>
  <r>
    <n v="204"/>
    <x v="164"/>
    <s v=""/>
    <x v="366"/>
    <n v="2018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2547"/>
    <n v="16.986239999999999"/>
    <n v="16.646508000000001"/>
    <n v="0"/>
    <n v="0"/>
    <n v="1"/>
    <n v="0"/>
    <n v="0"/>
    <x v="0"/>
    <x v="0"/>
    <m/>
    <m/>
    <m/>
    <m/>
    <m/>
    <m/>
    <n v="16.889400000000002"/>
    <m/>
    <m/>
    <m/>
    <m/>
    <m/>
    <m/>
    <m/>
    <m/>
    <m/>
    <m/>
    <m/>
    <s v="560793"/>
    <s v="6366661"/>
    <n v="16.889400000000002"/>
    <n v="0"/>
    <n v="0"/>
  </r>
  <r>
    <n v="204"/>
    <x v="165"/>
    <s v=""/>
    <x v="367"/>
    <n v="2018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2548"/>
    <n v="2.856636"/>
    <n v="2.7994680000000001"/>
    <n v="0"/>
    <n v="0"/>
    <n v="1"/>
    <n v="0"/>
    <n v="0"/>
    <x v="0"/>
    <x v="0"/>
    <m/>
    <m/>
    <m/>
    <m/>
    <m/>
    <m/>
    <n v="2.7205992000000001"/>
    <m/>
    <m/>
    <m/>
    <m/>
    <m/>
    <m/>
    <m/>
    <m/>
    <m/>
    <m/>
    <m/>
    <s v="558414,62"/>
    <s v="6368364,28"/>
    <n v="2.7205992000000001"/>
    <n v="0"/>
    <n v="0"/>
  </r>
  <r>
    <n v="204"/>
    <x v="166"/>
    <s v=""/>
    <x v="368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2549"/>
    <n v="47.833559999999999"/>
    <n v="46.876896000000002"/>
    <n v="0"/>
    <n v="0"/>
    <n v="1"/>
    <n v="0"/>
    <n v="0"/>
    <x v="0"/>
    <x v="0"/>
    <m/>
    <m/>
    <m/>
    <m/>
    <m/>
    <m/>
    <n v="46.409061600000001"/>
    <m/>
    <m/>
    <m/>
    <m/>
    <m/>
    <m/>
    <m/>
    <m/>
    <m/>
    <m/>
    <m/>
    <s v="559478,26"/>
    <s v="6368568,7"/>
    <n v="46.409061600000001"/>
    <n v="0"/>
    <n v="0"/>
  </r>
  <r>
    <n v="204"/>
    <x v="166"/>
    <s v=""/>
    <x v="369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8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2550"/>
    <n v="6.1848000000000001"/>
    <n v="6.1848000000000001"/>
    <n v="0"/>
    <n v="0"/>
    <n v="1"/>
    <n v="0"/>
    <n v="0"/>
    <x v="0"/>
    <x v="0"/>
    <m/>
    <n v="7.2763500000000008"/>
    <m/>
    <m/>
    <m/>
    <m/>
    <m/>
    <m/>
    <m/>
    <m/>
    <m/>
    <m/>
    <m/>
    <m/>
    <m/>
    <m/>
    <m/>
    <m/>
    <s v="548592,3"/>
    <s v="6278069,94"/>
    <n v="7.2763500000000008"/>
    <n v="0"/>
    <n v="0"/>
  </r>
  <r>
    <n v="205"/>
    <x v="168"/>
    <s v=""/>
    <x v="372"/>
    <n v="2018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2551"/>
    <n v="2.7264599999999999"/>
    <n v="2.7264599999999999"/>
    <n v="0"/>
    <n v="0"/>
    <n v="1"/>
    <n v="0"/>
    <n v="0"/>
    <x v="0"/>
    <x v="0"/>
    <m/>
    <n v="0"/>
    <m/>
    <n v="3.2103649999999999"/>
    <m/>
    <m/>
    <m/>
    <m/>
    <m/>
    <m/>
    <m/>
    <m/>
    <m/>
    <n v="0"/>
    <m/>
    <m/>
    <m/>
    <m/>
    <s v="549087"/>
    <s v="6279306"/>
    <n v="3.2103649999999999"/>
    <n v="0"/>
    <n v="0"/>
  </r>
  <r>
    <n v="205"/>
    <x v="168"/>
    <s v=""/>
    <x v="373"/>
    <n v="2018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2552"/>
    <n v="200.17080000000001"/>
    <n v="196.86600000000001"/>
    <n v="0"/>
    <n v="0"/>
    <n v="1"/>
    <n v="0"/>
    <n v="0"/>
    <x v="0"/>
    <x v="0"/>
    <m/>
    <m/>
    <m/>
    <m/>
    <m/>
    <m/>
    <m/>
    <m/>
    <m/>
    <m/>
    <n v="174.05879999999999"/>
    <m/>
    <m/>
    <m/>
    <m/>
    <m/>
    <m/>
    <m/>
    <s v="549087"/>
    <s v="6279306"/>
    <n v="0"/>
    <n v="174.05879999999999"/>
    <n v="0"/>
  </r>
  <r>
    <n v="206"/>
    <x v="169"/>
    <s v=""/>
    <x v="374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5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6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8"/>
    <x v="170"/>
    <s v=""/>
    <x v="377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2553"/>
    <n v="0.8982"/>
    <n v="0.8982"/>
    <n v="0"/>
    <n v="0"/>
    <n v="1"/>
    <n v="0"/>
    <n v="0"/>
    <x v="0"/>
    <x v="0"/>
    <m/>
    <m/>
    <m/>
    <m/>
    <m/>
    <m/>
    <n v="0.97800120000000001"/>
    <m/>
    <m/>
    <m/>
    <m/>
    <m/>
    <m/>
    <m/>
    <m/>
    <m/>
    <m/>
    <m/>
    <s v="476170,74"/>
    <s v="6245745,29"/>
    <n v="0.97800120000000001"/>
    <n v="0"/>
    <n v="0"/>
  </r>
  <r>
    <n v="208"/>
    <x v="170"/>
    <s v=""/>
    <x v="380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2554"/>
    <n v="4.8657599999999999"/>
    <n v="4.8657599999999999"/>
    <n v="0"/>
    <n v="0"/>
    <n v="1"/>
    <n v="0"/>
    <n v="0"/>
    <x v="0"/>
    <x v="0"/>
    <m/>
    <m/>
    <m/>
    <m/>
    <m/>
    <m/>
    <n v="5.2986779999999998"/>
    <m/>
    <m/>
    <m/>
    <m/>
    <m/>
    <m/>
    <m/>
    <m/>
    <m/>
    <m/>
    <m/>
    <s v="476170,74"/>
    <s v="6245745,29"/>
    <n v="5.2986779999999998"/>
    <n v="0"/>
    <n v="0"/>
  </r>
  <r>
    <n v="208"/>
    <x v="170"/>
    <s v=""/>
    <x v="381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2555"/>
    <n v="6.0303599999999999"/>
    <n v="6.0303599999999999"/>
    <n v="0"/>
    <n v="0"/>
    <n v="1"/>
    <n v="0"/>
    <n v="0"/>
    <x v="0"/>
    <x v="0"/>
    <m/>
    <m/>
    <m/>
    <m/>
    <m/>
    <m/>
    <n v="6.5669867999999996"/>
    <m/>
    <m/>
    <m/>
    <m/>
    <m/>
    <m/>
    <m/>
    <m/>
    <m/>
    <m/>
    <m/>
    <s v="476170,74"/>
    <s v="6245745,29"/>
    <n v="6.5669867999999996"/>
    <n v="0"/>
    <n v="0"/>
  </r>
  <r>
    <n v="208"/>
    <x v="171"/>
    <s v=""/>
    <x v="382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2556"/>
    <n v="4.7156399999999996"/>
    <n v="4.7156399999999996"/>
    <n v="0"/>
    <n v="0"/>
    <n v="1"/>
    <n v="0"/>
    <n v="0"/>
    <x v="0"/>
    <x v="0"/>
    <m/>
    <m/>
    <m/>
    <m/>
    <m/>
    <m/>
    <n v="5.1352092000000003"/>
    <m/>
    <m/>
    <m/>
    <m/>
    <m/>
    <m/>
    <m/>
    <m/>
    <m/>
    <m/>
    <m/>
    <s v="475717,81"/>
    <s v="6247806,69"/>
    <n v="5.1352092000000003"/>
    <n v="0"/>
    <n v="0"/>
  </r>
  <r>
    <n v="208"/>
    <x v="171"/>
    <s v=""/>
    <x v="385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2557"/>
    <n v="0.42731999999999998"/>
    <n v="0.42731999999999998"/>
    <n v="0"/>
    <n v="0"/>
    <n v="1"/>
    <n v="0"/>
    <n v="0"/>
    <x v="0"/>
    <x v="0"/>
    <m/>
    <m/>
    <m/>
    <m/>
    <m/>
    <m/>
    <n v="0.46537920000000005"/>
    <m/>
    <m/>
    <m/>
    <m/>
    <m/>
    <m/>
    <m/>
    <m/>
    <m/>
    <m/>
    <m/>
    <s v="475717,81"/>
    <s v="6247806,69"/>
    <n v="0.46537920000000005"/>
    <n v="0"/>
    <n v="0"/>
  </r>
  <r>
    <n v="208"/>
    <x v="172"/>
    <s v=""/>
    <x v="386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4234,21"/>
    <s v="6247956,7"/>
    <n v="0"/>
    <n v="0"/>
    <n v="0"/>
  </r>
  <r>
    <n v="208"/>
    <x v="172"/>
    <s v=""/>
    <x v="387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2558"/>
    <n v="7.7911200000000003"/>
    <n v="7.7911200000000003"/>
    <n v="0"/>
    <n v="0"/>
    <n v="1"/>
    <n v="0"/>
    <n v="0"/>
    <x v="0"/>
    <x v="0"/>
    <m/>
    <m/>
    <m/>
    <m/>
    <m/>
    <m/>
    <n v="8.4844583999999994"/>
    <m/>
    <m/>
    <m/>
    <m/>
    <m/>
    <m/>
    <m/>
    <m/>
    <m/>
    <m/>
    <m/>
    <s v="474234,21"/>
    <s v="6247956,7"/>
    <n v="8.4844583999999994"/>
    <n v="0"/>
    <n v="0"/>
  </r>
  <r>
    <n v="208"/>
    <x v="172"/>
    <s v=""/>
    <x v="388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2559"/>
    <n v="16.73028"/>
    <n v="16.73028"/>
    <n v="0"/>
    <n v="0"/>
    <n v="1"/>
    <n v="0"/>
    <n v="0"/>
    <x v="0"/>
    <x v="0"/>
    <m/>
    <m/>
    <m/>
    <n v="0"/>
    <m/>
    <m/>
    <n v="16.5630168"/>
    <m/>
    <m/>
    <m/>
    <m/>
    <m/>
    <m/>
    <m/>
    <m/>
    <m/>
    <m/>
    <m/>
    <s v="474234,21"/>
    <s v="6247956,7"/>
    <n v="16.5630168"/>
    <n v="0"/>
    <n v="0"/>
  </r>
  <r>
    <n v="208"/>
    <x v="173"/>
    <s v=""/>
    <x v="389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75415,97"/>
    <s v="6246017,32"/>
    <n v="0"/>
    <n v="0"/>
    <n v="0"/>
  </r>
  <r>
    <n v="208"/>
    <x v="173"/>
    <s v=""/>
    <x v="390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2560"/>
    <n v="6.7168799999999997"/>
    <n v="6.7168799999999997"/>
    <n v="0"/>
    <n v="0"/>
    <n v="1"/>
    <n v="0"/>
    <n v="0"/>
    <x v="0"/>
    <x v="0"/>
    <m/>
    <m/>
    <m/>
    <m/>
    <m/>
    <m/>
    <n v="7.3148724000000005"/>
    <m/>
    <m/>
    <m/>
    <m/>
    <m/>
    <m/>
    <m/>
    <m/>
    <m/>
    <m/>
    <m/>
    <s v="475415,97"/>
    <s v="6246017,32"/>
    <n v="7.3148724000000005"/>
    <n v="0"/>
    <n v="0"/>
  </r>
  <r>
    <n v="208"/>
    <x v="173"/>
    <s v=""/>
    <x v="391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2561"/>
    <n v="0.90468000000000004"/>
    <n v="0.90468000000000004"/>
    <n v="0"/>
    <n v="0"/>
    <n v="1"/>
    <n v="0"/>
    <n v="0"/>
    <x v="0"/>
    <x v="0"/>
    <m/>
    <m/>
    <m/>
    <n v="0"/>
    <m/>
    <m/>
    <n v="0.98512919999999993"/>
    <m/>
    <m/>
    <m/>
    <m/>
    <m/>
    <m/>
    <m/>
    <m/>
    <m/>
    <m/>
    <m/>
    <s v="475415,97"/>
    <s v="6246017,32"/>
    <n v="0.98512919999999993"/>
    <n v="0"/>
    <n v="0"/>
  </r>
  <r>
    <n v="208"/>
    <x v="174"/>
    <s v=""/>
    <x v="392"/>
    <n v="2018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2562"/>
    <n v="11.23992"/>
    <n v="11.23992"/>
    <n v="0"/>
    <n v="0"/>
    <n v="1"/>
    <n v="0"/>
    <n v="0"/>
    <x v="0"/>
    <x v="0"/>
    <m/>
    <m/>
    <m/>
    <m/>
    <m/>
    <m/>
    <n v="11.127402"/>
    <m/>
    <m/>
    <m/>
    <m/>
    <m/>
    <m/>
    <m/>
    <m/>
    <m/>
    <m/>
    <m/>
    <s v="477485,29"/>
    <s v="6245916,19"/>
    <n v="11.127402"/>
    <n v="0"/>
    <n v="0"/>
  </r>
  <r>
    <n v="208"/>
    <x v="174"/>
    <s v=""/>
    <x v="393"/>
    <n v="2018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2563"/>
    <n v="18.023399999999999"/>
    <n v="18.023399999999999"/>
    <n v="0"/>
    <n v="0"/>
    <n v="1"/>
    <n v="0"/>
    <n v="0"/>
    <x v="0"/>
    <x v="0"/>
    <m/>
    <m/>
    <m/>
    <n v="0"/>
    <m/>
    <m/>
    <n v="17.8430076"/>
    <m/>
    <m/>
    <m/>
    <m/>
    <m/>
    <m/>
    <m/>
    <m/>
    <m/>
    <m/>
    <m/>
    <s v="477485,29"/>
    <s v="6245916,19"/>
    <n v="17.8430076"/>
    <n v="0"/>
    <n v="0"/>
  </r>
  <r>
    <n v="208"/>
    <x v="175"/>
    <s v=""/>
    <x v="394"/>
    <n v="2018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2564"/>
    <n v="5.2156799999999999"/>
    <n v="5.2156799999999999"/>
    <n v="0"/>
    <n v="0"/>
    <n v="1"/>
    <n v="0"/>
    <n v="0"/>
    <x v="0"/>
    <x v="0"/>
    <m/>
    <m/>
    <m/>
    <m/>
    <m/>
    <m/>
    <n v="5.1634044000000001"/>
    <m/>
    <m/>
    <m/>
    <m/>
    <m/>
    <m/>
    <m/>
    <m/>
    <m/>
    <m/>
    <m/>
    <s v="480115"/>
    <s v="6246499"/>
    <n v="5.1634044000000001"/>
    <n v="0"/>
    <n v="0"/>
  </r>
  <r>
    <n v="208"/>
    <x v="176"/>
    <s v=""/>
    <x v="395"/>
    <n v="2018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2565"/>
    <n v="1.7243999999999999"/>
    <n v="1.7243999999999999"/>
    <n v="0"/>
    <n v="0"/>
    <n v="1"/>
    <n v="0"/>
    <n v="0"/>
    <x v="0"/>
    <x v="0"/>
    <m/>
    <m/>
    <m/>
    <n v="1.8961240700000002"/>
    <m/>
    <m/>
    <m/>
    <m/>
    <m/>
    <m/>
    <m/>
    <m/>
    <m/>
    <m/>
    <m/>
    <m/>
    <m/>
    <m/>
    <s v="481967"/>
    <s v="6242399"/>
    <n v="1.8961240700000002"/>
    <n v="0"/>
    <n v="0"/>
  </r>
  <r>
    <n v="208"/>
    <x v="177"/>
    <s v=""/>
    <x v="396"/>
    <n v="2018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2566"/>
    <n v="1.3211999999999999"/>
    <n v="1.3211999999999999"/>
    <n v="0"/>
    <n v="0"/>
    <n v="1"/>
    <n v="0"/>
    <n v="0"/>
    <x v="0"/>
    <x v="0"/>
    <m/>
    <m/>
    <m/>
    <n v="1.42253246"/>
    <m/>
    <m/>
    <m/>
    <m/>
    <m/>
    <m/>
    <m/>
    <m/>
    <m/>
    <m/>
    <m/>
    <m/>
    <m/>
    <m/>
    <s v="487390"/>
    <s v="6250550"/>
    <n v="1.42253246"/>
    <n v="0"/>
    <n v="0"/>
  </r>
  <r>
    <n v="208"/>
    <x v="177"/>
    <s v=""/>
    <x v="397"/>
    <n v="2018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2567"/>
    <n v="61.235999999999997"/>
    <n v="61.235999999999997"/>
    <n v="0"/>
    <n v="0"/>
    <n v="1"/>
    <n v="0"/>
    <n v="0"/>
    <x v="0"/>
    <x v="0"/>
    <m/>
    <m/>
    <m/>
    <m/>
    <m/>
    <m/>
    <m/>
    <m/>
    <m/>
    <m/>
    <n v="56.369501999999997"/>
    <m/>
    <m/>
    <m/>
    <m/>
    <m/>
    <m/>
    <m/>
    <s v="487390"/>
    <s v="6250550"/>
    <n v="0"/>
    <n v="56.369501999999997"/>
    <n v="0"/>
  </r>
  <r>
    <n v="208"/>
    <x v="178"/>
    <s v=""/>
    <x v="398"/>
    <n v="2018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2568"/>
    <n v="1.43424"/>
    <n v="1.43424"/>
    <n v="0"/>
    <n v="0"/>
    <n v="1"/>
    <n v="0"/>
    <n v="0"/>
    <x v="0"/>
    <x v="0"/>
    <m/>
    <m/>
    <m/>
    <m/>
    <m/>
    <m/>
    <n v="1.4200164"/>
    <m/>
    <m/>
    <m/>
    <m/>
    <m/>
    <m/>
    <m/>
    <m/>
    <m/>
    <m/>
    <m/>
    <s v="478446"/>
    <s v="6246208"/>
    <n v="1.4200164"/>
    <n v="0"/>
    <n v="0"/>
  </r>
  <r>
    <n v="208"/>
    <x v="179"/>
    <s v=""/>
    <x v="399"/>
    <n v="2018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2569"/>
    <n v="0.80640000000000001"/>
    <n v="0.80640000000000001"/>
    <n v="0"/>
    <n v="0"/>
    <n v="1"/>
    <n v="0"/>
    <n v="0"/>
    <x v="0"/>
    <x v="0"/>
    <m/>
    <m/>
    <m/>
    <n v="0.88383680000000009"/>
    <m/>
    <m/>
    <m/>
    <m/>
    <m/>
    <m/>
    <m/>
    <m/>
    <m/>
    <m/>
    <m/>
    <m/>
    <m/>
    <m/>
    <s v="475997"/>
    <s v="6249765,66"/>
    <n v="0.88383680000000009"/>
    <n v="0"/>
    <n v="0"/>
  </r>
  <r>
    <n v="210"/>
    <x v="180"/>
    <s v=""/>
    <x v="400"/>
    <n v="2018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2570"/>
    <n v="58.002839999999999"/>
    <n v="58.002839999999999"/>
    <n v="0"/>
    <n v="0"/>
    <n v="1"/>
    <n v="0"/>
    <n v="0"/>
    <x v="0"/>
    <x v="0"/>
    <m/>
    <m/>
    <m/>
    <m/>
    <m/>
    <m/>
    <n v="57.068946000000004"/>
    <m/>
    <m/>
    <m/>
    <m/>
    <m/>
    <m/>
    <m/>
    <m/>
    <m/>
    <m/>
    <m/>
    <s v="494597,23"/>
    <s v="6151242,34"/>
    <n v="57.068946000000004"/>
    <n v="0"/>
    <n v="0"/>
  </r>
  <r>
    <n v="210"/>
    <x v="180"/>
    <s v=""/>
    <x v="401"/>
    <n v="2018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2571"/>
    <n v="9.1584000000000003"/>
    <n v="9.1584000000000003"/>
    <n v="7.6521600000000003"/>
    <n v="7.6521600000000003"/>
    <n v="0.24494974101186584"/>
    <n v="0.75505025898813416"/>
    <n v="0"/>
    <x v="0"/>
    <x v="0"/>
    <m/>
    <m/>
    <m/>
    <m/>
    <m/>
    <m/>
    <n v="18.694447199999999"/>
    <m/>
    <m/>
    <m/>
    <m/>
    <m/>
    <m/>
    <m/>
    <m/>
    <m/>
    <m/>
    <m/>
    <s v="494597,23"/>
    <s v="6151242,34"/>
    <n v="18.694447199999999"/>
    <n v="0"/>
    <n v="0"/>
  </r>
  <r>
    <n v="210"/>
    <x v="181"/>
    <s v=""/>
    <x v="402"/>
    <n v="2018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2572"/>
    <n v="19.019159999999999"/>
    <n v="19.019159999999999"/>
    <n v="0"/>
    <n v="0"/>
    <n v="1"/>
    <n v="0"/>
    <n v="0"/>
    <x v="0"/>
    <x v="0"/>
    <m/>
    <m/>
    <m/>
    <m/>
    <m/>
    <m/>
    <m/>
    <m/>
    <m/>
    <m/>
    <m/>
    <m/>
    <m/>
    <m/>
    <m/>
    <n v="19.019159999999999"/>
    <m/>
    <m/>
    <s v="494052,44"/>
    <s v="6151257,95"/>
    <n v="0"/>
    <n v="19.019159999999999"/>
    <n v="0"/>
  </r>
  <r>
    <n v="212"/>
    <x v="182"/>
    <s v=""/>
    <x v="403"/>
    <n v="2018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2573"/>
    <n v="6.9767999999999999"/>
    <n v="6.9767999999999999"/>
    <n v="0"/>
    <n v="0"/>
    <n v="1"/>
    <n v="0"/>
    <n v="0"/>
    <x v="0"/>
    <x v="0"/>
    <m/>
    <m/>
    <m/>
    <m/>
    <m/>
    <m/>
    <n v="7.0507799999999996"/>
    <m/>
    <m/>
    <m/>
    <m/>
    <m/>
    <m/>
    <m/>
    <m/>
    <m/>
    <m/>
    <m/>
    <s v="552719,51"/>
    <s v="6189020,83"/>
    <n v="7.0507799999999996"/>
    <n v="0"/>
    <n v="0"/>
  </r>
  <r>
    <n v="213"/>
    <x v="183"/>
    <s v=""/>
    <x v="405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4"/>
    <s v=""/>
    <x v="407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2574"/>
    <n v="2.1779999999999999"/>
    <n v="2.1779999999999999"/>
    <n v="0"/>
    <n v="0"/>
    <n v="1"/>
    <n v="0"/>
    <n v="0"/>
    <x v="0"/>
    <x v="0"/>
    <m/>
    <m/>
    <m/>
    <m/>
    <m/>
    <m/>
    <n v="2.0061756000000002"/>
    <m/>
    <m/>
    <m/>
    <m/>
    <m/>
    <m/>
    <m/>
    <m/>
    <m/>
    <m/>
    <m/>
    <s v="553126,04"/>
    <s v="6191665,73"/>
    <n v="2.0061756000000002"/>
    <n v="0"/>
    <n v="0"/>
  </r>
  <r>
    <n v="213"/>
    <x v="184"/>
    <s v=""/>
    <x v="408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5"/>
    <s v=""/>
    <x v="411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2575"/>
    <n v="47.552399999999999"/>
    <n v="47.552399999999999"/>
    <n v="0"/>
    <n v="0"/>
    <n v="1"/>
    <n v="0"/>
    <n v="0"/>
    <x v="0"/>
    <x v="0"/>
    <m/>
    <m/>
    <m/>
    <m/>
    <m/>
    <m/>
    <n v="50.473605599999999"/>
    <m/>
    <m/>
    <m/>
    <m/>
    <m/>
    <m/>
    <m/>
    <m/>
    <m/>
    <m/>
    <m/>
    <s v="555108,69"/>
    <s v="6191700,62"/>
    <n v="50.473605599999999"/>
    <n v="0"/>
    <n v="0"/>
  </r>
  <r>
    <n v="213"/>
    <x v="185"/>
    <s v=""/>
    <x v="412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6"/>
    <s v=""/>
    <x v="414"/>
    <n v="2018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2576"/>
    <n v="35.431199999999997"/>
    <n v="34.4664"/>
    <n v="0"/>
    <n v="0"/>
    <n v="1"/>
    <n v="0"/>
    <n v="0"/>
    <x v="0"/>
    <x v="0"/>
    <m/>
    <m/>
    <m/>
    <m/>
    <m/>
    <m/>
    <n v="34.915716000000003"/>
    <m/>
    <m/>
    <m/>
    <m/>
    <m/>
    <m/>
    <m/>
    <m/>
    <m/>
    <m/>
    <m/>
    <s v="552217"/>
    <s v="6192079"/>
    <n v="34.915716000000003"/>
    <n v="0"/>
    <n v="0"/>
  </r>
  <r>
    <n v="213"/>
    <x v="187"/>
    <s v=""/>
    <x v="415"/>
    <n v="2018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577"/>
    <n v="3.7115999999999998"/>
    <n v="3.6648000000000001"/>
    <n v="0"/>
    <n v="0"/>
    <n v="1"/>
    <n v="0"/>
    <n v="0"/>
    <x v="0"/>
    <x v="0"/>
    <m/>
    <m/>
    <m/>
    <m/>
    <m/>
    <m/>
    <m/>
    <m/>
    <m/>
    <m/>
    <m/>
    <m/>
    <n v="4.0774999999999997"/>
    <m/>
    <m/>
    <m/>
    <m/>
    <m/>
    <s v="552194,45"/>
    <s v="6195338,56"/>
    <n v="0"/>
    <n v="4.0774999999999997"/>
    <n v="0"/>
  </r>
  <r>
    <n v="213"/>
    <x v="187"/>
    <s v=""/>
    <x v="416"/>
    <n v="2018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5"/>
    <x v="188"/>
    <s v=""/>
    <x v="417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2578"/>
    <n v="18.792000000000002"/>
    <n v="18.122399999999999"/>
    <n v="0"/>
    <n v="0"/>
    <n v="1"/>
    <n v="0"/>
    <n v="0"/>
    <x v="0"/>
    <x v="0"/>
    <m/>
    <m/>
    <m/>
    <m/>
    <m/>
    <m/>
    <m/>
    <m/>
    <m/>
    <m/>
    <n v="16.386599999999998"/>
    <m/>
    <m/>
    <m/>
    <m/>
    <m/>
    <m/>
    <m/>
    <s v="559931,8"/>
    <s v="6201082,74"/>
    <n v="0"/>
    <n v="16.386599999999998"/>
    <n v="0"/>
  </r>
  <r>
    <n v="215"/>
    <x v="188"/>
    <s v=""/>
    <x v="418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2579"/>
    <n v="37.591200000000001"/>
    <n v="36.248399999999997"/>
    <n v="0"/>
    <n v="0"/>
    <n v="1"/>
    <n v="0"/>
    <n v="0"/>
    <x v="0"/>
    <x v="0"/>
    <m/>
    <m/>
    <m/>
    <m/>
    <m/>
    <m/>
    <m/>
    <m/>
    <m/>
    <m/>
    <n v="32.7639"/>
    <m/>
    <m/>
    <m/>
    <m/>
    <m/>
    <m/>
    <m/>
    <s v="559931,8"/>
    <s v="6201082,74"/>
    <n v="0"/>
    <n v="32.7639"/>
    <n v="0"/>
  </r>
  <r>
    <n v="217"/>
    <x v="189"/>
    <s v=""/>
    <x v="420"/>
    <n v="2018"/>
    <n v="89645417"/>
    <x v="75"/>
    <x v="187"/>
    <x v="189"/>
    <n v="6870"/>
    <s v="Ølgod"/>
    <n v="573"/>
    <n v="136"/>
    <x v="75"/>
    <m/>
    <s v="ER"/>
    <s v="Erhvervsværk"/>
    <n v="310200"/>
    <n v="310000"/>
    <x v="251"/>
    <x v="0"/>
    <s v="pvp"/>
    <d v="1977-01-01T00:00:00"/>
    <d v="2018-07-15T00:00:00"/>
    <n v="6.92"/>
    <n v="0"/>
    <n v="5.81"/>
    <x v="2580"/>
    <n v="56.656799999999997"/>
    <n v="27.572399999999998"/>
    <n v="0"/>
    <n v="0"/>
    <n v="0.4866565001906214"/>
    <n v="0"/>
    <n v="0.51334349980937866"/>
    <x v="0"/>
    <x v="0"/>
    <m/>
    <m/>
    <m/>
    <m/>
    <m/>
    <m/>
    <m/>
    <m/>
    <m/>
    <m/>
    <m/>
    <n v="69.328287000000003"/>
    <m/>
    <m/>
    <m/>
    <m/>
    <m/>
    <m/>
    <s v="476494,71"/>
    <s v="6184977,18"/>
    <n v="0"/>
    <n v="69.328287000000003"/>
    <n v="0"/>
  </r>
  <r>
    <n v="219"/>
    <x v="190"/>
    <s v=""/>
    <x v="421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2581"/>
    <n v="87.116399999999999"/>
    <n v="87.116399999999999"/>
    <n v="0"/>
    <n v="0"/>
    <n v="1"/>
    <n v="0"/>
    <n v="0"/>
    <x v="0"/>
    <x v="0"/>
    <m/>
    <m/>
    <m/>
    <m/>
    <m/>
    <m/>
    <n v="91.886414399999992"/>
    <m/>
    <m/>
    <m/>
    <m/>
    <m/>
    <m/>
    <m/>
    <m/>
    <m/>
    <m/>
    <m/>
    <s v="680001"/>
    <s v="6206027"/>
    <n v="91.886414399999992"/>
    <n v="0"/>
    <n v="0"/>
  </r>
  <r>
    <n v="219"/>
    <x v="190"/>
    <s v=""/>
    <x v="422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2582"/>
    <n v="4.68"/>
    <n v="4.68"/>
    <n v="0"/>
    <n v="0"/>
    <n v="1"/>
    <n v="0"/>
    <n v="0"/>
    <x v="0"/>
    <x v="0"/>
    <m/>
    <m/>
    <m/>
    <m/>
    <m/>
    <m/>
    <m/>
    <m/>
    <m/>
    <m/>
    <m/>
    <m/>
    <m/>
    <m/>
    <m/>
    <m/>
    <m/>
    <n v="4.68"/>
    <s v="680001"/>
    <s v="6206027"/>
    <n v="0"/>
    <n v="0"/>
    <n v="4.68"/>
  </r>
  <r>
    <n v="219"/>
    <x v="190"/>
    <s v=""/>
    <x v="423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2583"/>
    <n v="24.12"/>
    <n v="24.12"/>
    <n v="0"/>
    <n v="0"/>
    <n v="1"/>
    <n v="0"/>
    <n v="0"/>
    <x v="0"/>
    <x v="0"/>
    <m/>
    <m/>
    <m/>
    <m/>
    <m/>
    <m/>
    <m/>
    <m/>
    <m/>
    <m/>
    <m/>
    <m/>
    <m/>
    <m/>
    <m/>
    <n v="24.12"/>
    <m/>
    <m/>
    <s v="680001"/>
    <s v="6206027"/>
    <n v="0"/>
    <n v="24.12"/>
    <n v="0"/>
  </r>
  <r>
    <n v="219"/>
    <x v="190"/>
    <s v=""/>
    <x v="424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2584"/>
    <n v="13.881600000000001"/>
    <n v="13.881600000000001"/>
    <n v="0"/>
    <n v="0"/>
    <n v="1"/>
    <n v="0"/>
    <n v="0"/>
    <x v="0"/>
    <x v="0"/>
    <m/>
    <m/>
    <m/>
    <m/>
    <m/>
    <m/>
    <m/>
    <m/>
    <m/>
    <m/>
    <n v="10.044"/>
    <m/>
    <m/>
    <m/>
    <m/>
    <m/>
    <m/>
    <m/>
    <s v="680001"/>
    <s v="6206027"/>
    <n v="0"/>
    <n v="10.044"/>
    <n v="0"/>
  </r>
  <r>
    <n v="219"/>
    <x v="190"/>
    <s v=""/>
    <x v="2871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1452"/>
    <x v="3"/>
    <s v="fvv"/>
    <d v="2017-04-20T00:00:00"/>
    <m/>
    <n v="0.60899999999999999"/>
    <n v="0"/>
    <n v="0.60899999999999999"/>
    <x v="2585"/>
    <n v="2.214"/>
    <n v="2.214"/>
    <n v="0"/>
    <n v="0"/>
    <n v="1"/>
    <n v="0"/>
    <n v="0"/>
    <x v="0"/>
    <x v="0"/>
    <m/>
    <m/>
    <m/>
    <m/>
    <m/>
    <m/>
    <m/>
    <m/>
    <m/>
    <m/>
    <m/>
    <m/>
    <m/>
    <m/>
    <m/>
    <n v="2.214"/>
    <m/>
    <m/>
    <s v="680001"/>
    <s v="6206027"/>
    <n v="0"/>
    <n v="2.214"/>
    <n v="0"/>
  </r>
  <r>
    <n v="221"/>
    <x v="191"/>
    <s v=""/>
    <x v="425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2586"/>
    <n v="91.658000000000001"/>
    <n v="91.658000000000001"/>
    <n v="0"/>
    <n v="0"/>
    <n v="1"/>
    <n v="0"/>
    <n v="0"/>
    <x v="0"/>
    <x v="0"/>
    <m/>
    <m/>
    <m/>
    <m/>
    <m/>
    <m/>
    <m/>
    <m/>
    <m/>
    <m/>
    <n v="91.658000000000001"/>
    <m/>
    <m/>
    <m/>
    <m/>
    <m/>
    <m/>
    <m/>
    <s v="464472,27"/>
    <s v="6289479,3"/>
    <n v="0"/>
    <n v="91.658000000000001"/>
    <n v="0"/>
  </r>
  <r>
    <n v="221"/>
    <x v="192"/>
    <s v=""/>
    <x v="430"/>
    <n v="2018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2587"/>
    <n v="64.78"/>
    <n v="64.78"/>
    <n v="0"/>
    <n v="0"/>
    <n v="1"/>
    <n v="0"/>
    <n v="0"/>
    <x v="0"/>
    <x v="0"/>
    <m/>
    <m/>
    <m/>
    <m/>
    <m/>
    <m/>
    <m/>
    <m/>
    <m/>
    <m/>
    <n v="64.78"/>
    <m/>
    <m/>
    <m/>
    <m/>
    <m/>
    <m/>
    <m/>
    <s v="465468"/>
    <s v="6289736"/>
    <n v="0"/>
    <n v="64.78"/>
    <n v="0"/>
  </r>
  <r>
    <n v="222"/>
    <x v="193"/>
    <s v=""/>
    <x v="431"/>
    <n v="2018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2588"/>
    <n v="0.60443999999999998"/>
    <n v="0.60443999999999998"/>
    <n v="0.51876"/>
    <n v="0.51876"/>
    <n v="0.23281934660824227"/>
    <n v="0.76718065339175778"/>
    <n v="0"/>
    <x v="0"/>
    <x v="0"/>
    <m/>
    <m/>
    <m/>
    <m/>
    <m/>
    <m/>
    <n v="1.2980879999999999"/>
    <m/>
    <m/>
    <m/>
    <m/>
    <m/>
    <m/>
    <m/>
    <m/>
    <m/>
    <m/>
    <m/>
    <s v="680061"/>
    <s v="6164910"/>
    <n v="1.2980879999999999"/>
    <n v="0"/>
    <n v="0"/>
  </r>
  <r>
    <n v="222"/>
    <x v="193"/>
    <s v=""/>
    <x v="432"/>
    <n v="2018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2589"/>
    <n v="23.569199999999999"/>
    <n v="23.569199999999999"/>
    <n v="0"/>
    <n v="0"/>
    <n v="1"/>
    <n v="0"/>
    <n v="0"/>
    <x v="0"/>
    <x v="0"/>
    <m/>
    <m/>
    <m/>
    <m/>
    <m/>
    <m/>
    <n v="23.7893832"/>
    <m/>
    <m/>
    <m/>
    <m/>
    <m/>
    <m/>
    <m/>
    <m/>
    <m/>
    <m/>
    <m/>
    <s v="680061"/>
    <s v="6164910"/>
    <n v="23.7893832"/>
    <n v="0"/>
    <n v="0"/>
  </r>
  <r>
    <n v="223"/>
    <x v="194"/>
    <s v=""/>
    <x v="433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2590"/>
    <n v="12.567600000000001"/>
    <n v="12.567600000000001"/>
    <n v="9.8135999999999992"/>
    <n v="9.8135999999999992"/>
    <n v="0.24973688563009239"/>
    <n v="0.75026311436990767"/>
    <n v="0"/>
    <x v="0"/>
    <x v="0"/>
    <m/>
    <m/>
    <m/>
    <m/>
    <m/>
    <m/>
    <n v="25.161681600000001"/>
    <m/>
    <m/>
    <m/>
    <m/>
    <m/>
    <m/>
    <m/>
    <m/>
    <m/>
    <m/>
    <m/>
    <s v="445503,15"/>
    <s v="6207253,04"/>
    <n v="25.161681600000001"/>
    <n v="0"/>
    <n v="0"/>
  </r>
  <r>
    <n v="223"/>
    <x v="194"/>
    <s v=""/>
    <x v="434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2591"/>
    <n v="1.0511999999999999"/>
    <n v="1.0511999999999999"/>
    <n v="0"/>
    <n v="0"/>
    <n v="1"/>
    <n v="0"/>
    <n v="0"/>
    <x v="0"/>
    <x v="0"/>
    <m/>
    <m/>
    <m/>
    <m/>
    <m/>
    <m/>
    <n v="1.0694375999999999"/>
    <m/>
    <m/>
    <m/>
    <m/>
    <m/>
    <m/>
    <m/>
    <m/>
    <m/>
    <m/>
    <m/>
    <s v="445503,15"/>
    <s v="6207253,04"/>
    <n v="1.0694375999999999"/>
    <n v="0"/>
    <n v="0"/>
  </r>
  <r>
    <n v="223"/>
    <x v="194"/>
    <s v=""/>
    <x v="435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2592"/>
    <n v="79.930800000000005"/>
    <n v="79.930800000000005"/>
    <n v="0"/>
    <n v="0"/>
    <n v="1"/>
    <n v="0"/>
    <n v="0"/>
    <x v="0"/>
    <x v="0"/>
    <m/>
    <m/>
    <m/>
    <n v="1.11042759"/>
    <m/>
    <m/>
    <n v="74.306905199999989"/>
    <m/>
    <m/>
    <m/>
    <m/>
    <m/>
    <m/>
    <m/>
    <m/>
    <m/>
    <m/>
    <m/>
    <s v="445503,15"/>
    <s v="6207253,04"/>
    <n v="75.417332789999989"/>
    <n v="0"/>
    <n v="0"/>
  </r>
  <r>
    <n v="223"/>
    <x v="194"/>
    <s v=""/>
    <x v="436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2593"/>
    <n v="13.8276"/>
    <n v="13.8276"/>
    <n v="10.782"/>
    <n v="10.782"/>
    <n v="0.25006396455224489"/>
    <n v="0.74993603544775511"/>
    <n v="0"/>
    <x v="0"/>
    <x v="0"/>
    <m/>
    <m/>
    <m/>
    <m/>
    <m/>
    <m/>
    <n v="27.648126000000001"/>
    <m/>
    <m/>
    <m/>
    <m/>
    <m/>
    <m/>
    <m/>
    <m/>
    <m/>
    <m/>
    <m/>
    <s v="445503,15"/>
    <s v="6207253,04"/>
    <n v="27.648126000000001"/>
    <n v="0"/>
    <n v="0"/>
  </r>
  <r>
    <n v="223"/>
    <x v="194"/>
    <s v=""/>
    <x v="437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2594"/>
    <n v="19.1448"/>
    <n v="19.1448"/>
    <n v="0"/>
    <n v="0"/>
    <n v="1"/>
    <n v="0"/>
    <n v="0"/>
    <x v="0"/>
    <x v="0"/>
    <m/>
    <m/>
    <m/>
    <m/>
    <m/>
    <m/>
    <m/>
    <m/>
    <m/>
    <m/>
    <m/>
    <m/>
    <m/>
    <m/>
    <m/>
    <m/>
    <m/>
    <n v="19.1448"/>
    <s v="445503,15"/>
    <s v="6207253,04"/>
    <n v="0"/>
    <n v="0"/>
    <n v="19.1448"/>
  </r>
  <r>
    <n v="223"/>
    <x v="195"/>
    <s v=""/>
    <x v="438"/>
    <n v="2018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2595"/>
    <n v="18.763200000000001"/>
    <n v="18.763200000000001"/>
    <n v="0"/>
    <n v="0"/>
    <n v="1"/>
    <n v="0"/>
    <n v="0"/>
    <x v="0"/>
    <x v="0"/>
    <m/>
    <m/>
    <m/>
    <m/>
    <m/>
    <m/>
    <m/>
    <m/>
    <m/>
    <m/>
    <m/>
    <m/>
    <m/>
    <m/>
    <m/>
    <n v="19.116"/>
    <m/>
    <m/>
    <s v="445937,34"/>
    <s v="6206485,86"/>
    <n v="0"/>
    <n v="19.116"/>
    <n v="0"/>
  </r>
  <r>
    <n v="224"/>
    <x v="196"/>
    <s v=""/>
    <x v="440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39049,22"/>
    <s v="6165417,46"/>
    <n v="0"/>
    <n v="0"/>
    <n v="0"/>
  </r>
  <r>
    <n v="224"/>
    <x v="196"/>
    <s v=""/>
    <x v="441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2596"/>
    <n v="19.396799999999999"/>
    <n v="19.396799999999999"/>
    <n v="0"/>
    <n v="0"/>
    <n v="1"/>
    <n v="0"/>
    <n v="0"/>
    <x v="0"/>
    <x v="0"/>
    <m/>
    <m/>
    <m/>
    <m/>
    <m/>
    <m/>
    <m/>
    <m/>
    <m/>
    <m/>
    <m/>
    <m/>
    <m/>
    <m/>
    <m/>
    <n v="19.396799999999999"/>
    <m/>
    <m/>
    <s v="639049,22"/>
    <s v="6165417,46"/>
    <n v="0"/>
    <n v="19.396799999999999"/>
    <n v="0"/>
  </r>
  <r>
    <n v="224"/>
    <x v="196"/>
    <s v=""/>
    <x v="442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2597"/>
    <n v="68.108400000000003"/>
    <n v="67.312799999999996"/>
    <n v="0"/>
    <n v="0"/>
    <n v="1"/>
    <n v="0"/>
    <n v="0"/>
    <x v="0"/>
    <x v="0"/>
    <m/>
    <m/>
    <m/>
    <m/>
    <m/>
    <m/>
    <m/>
    <m/>
    <m/>
    <n v="73.399000000000001"/>
    <m/>
    <m/>
    <m/>
    <m/>
    <m/>
    <m/>
    <m/>
    <m/>
    <s v="639049,22"/>
    <s v="6165417,46"/>
    <n v="0"/>
    <n v="73.399000000000001"/>
    <n v="0"/>
  </r>
  <r>
    <n v="226"/>
    <x v="197"/>
    <s v=""/>
    <x v="443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571421,43"/>
    <s v="6120305,86"/>
    <n v="0"/>
    <n v="0"/>
    <n v="0"/>
  </r>
  <r>
    <n v="226"/>
    <x v="197"/>
    <s v=""/>
    <x v="444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2598"/>
    <n v="9.3958200000000005"/>
    <n v="9.3958200000000005"/>
    <n v="0"/>
    <n v="0"/>
    <n v="1"/>
    <n v="0"/>
    <n v="0"/>
    <x v="0"/>
    <x v="0"/>
    <m/>
    <m/>
    <m/>
    <m/>
    <m/>
    <m/>
    <n v="9.220978800000001"/>
    <m/>
    <m/>
    <m/>
    <m/>
    <m/>
    <m/>
    <m/>
    <m/>
    <m/>
    <m/>
    <m/>
    <s v="571421,43"/>
    <s v="6120305,86"/>
    <n v="9.220978800000001"/>
    <n v="0"/>
    <n v="0"/>
  </r>
  <r>
    <n v="226"/>
    <x v="197"/>
    <s v=""/>
    <x v="445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2599"/>
    <n v="0.37645200000000001"/>
    <n v="0.37645200000000001"/>
    <n v="0.31262400000000001"/>
    <n v="0.31262400000000001"/>
    <n v="0.24245979484706276"/>
    <n v="0.75754020515293718"/>
    <n v="0"/>
    <x v="0"/>
    <x v="0"/>
    <m/>
    <m/>
    <m/>
    <m/>
    <m/>
    <m/>
    <n v="0.77631839999999996"/>
    <m/>
    <m/>
    <m/>
    <m/>
    <m/>
    <m/>
    <m/>
    <m/>
    <m/>
    <m/>
    <m/>
    <s v="571421,43"/>
    <s v="6120305,86"/>
    <n v="0.77631839999999996"/>
    <n v="0"/>
    <n v="0"/>
  </r>
  <r>
    <n v="226"/>
    <x v="197"/>
    <s v=""/>
    <x v="446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2600"/>
    <n v="0.38962799999999997"/>
    <n v="0.38962799999999997"/>
    <n v="0.32356800000000002"/>
    <n v="0.32356800000000002"/>
    <n v="0.2424376825618694"/>
    <n v="0.75756231743813063"/>
    <n v="0"/>
    <x v="0"/>
    <x v="0"/>
    <m/>
    <m/>
    <m/>
    <m/>
    <m/>
    <m/>
    <n v="0.80356320000000003"/>
    <m/>
    <m/>
    <m/>
    <m/>
    <m/>
    <m/>
    <m/>
    <m/>
    <m/>
    <m/>
    <m/>
    <s v="571421,43"/>
    <s v="6120305,86"/>
    <n v="0.80356320000000003"/>
    <n v="0"/>
    <n v="0"/>
  </r>
  <r>
    <n v="227"/>
    <x v="198"/>
    <s v=""/>
    <x v="447"/>
    <n v="2018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2601"/>
    <n v="9.1579999999999995"/>
    <n v="9.1579999999999995"/>
    <n v="0"/>
    <n v="0"/>
    <n v="1"/>
    <n v="0"/>
    <n v="0"/>
    <x v="0"/>
    <x v="0"/>
    <m/>
    <m/>
    <m/>
    <n v="0"/>
    <m/>
    <m/>
    <n v="9.2062476000000011"/>
    <m/>
    <m/>
    <m/>
    <m/>
    <m/>
    <m/>
    <m/>
    <m/>
    <m/>
    <m/>
    <m/>
    <s v="706881,2"/>
    <s v="6170709,94"/>
    <n v="9.2062476000000011"/>
    <n v="0"/>
    <n v="0"/>
  </r>
  <r>
    <n v="227"/>
    <x v="198"/>
    <s v=""/>
    <x v="448"/>
    <n v="2018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2602"/>
    <n v="4.7949999999999999"/>
    <n v="4.7949999999999999"/>
    <n v="0"/>
    <n v="0"/>
    <n v="1"/>
    <n v="0"/>
    <n v="0"/>
    <x v="0"/>
    <x v="0"/>
    <m/>
    <m/>
    <m/>
    <n v="0"/>
    <m/>
    <m/>
    <n v="4.8715523999999997"/>
    <m/>
    <m/>
    <m/>
    <m/>
    <m/>
    <m/>
    <m/>
    <m/>
    <m/>
    <m/>
    <m/>
    <s v="706881,2"/>
    <s v="6170709,94"/>
    <n v="4.8715523999999997"/>
    <n v="0"/>
    <n v="0"/>
  </r>
  <r>
    <n v="227"/>
    <x v="199"/>
    <s v=""/>
    <x v="449"/>
    <n v="2018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2603"/>
    <n v="0.52100000000000002"/>
    <n v="0.52100000000000002"/>
    <n v="0"/>
    <n v="0"/>
    <n v="1"/>
    <n v="0"/>
    <n v="0"/>
    <x v="0"/>
    <x v="0"/>
    <m/>
    <m/>
    <m/>
    <n v="0.55200342999999996"/>
    <m/>
    <m/>
    <m/>
    <m/>
    <m/>
    <m/>
    <m/>
    <m/>
    <m/>
    <m/>
    <m/>
    <m/>
    <m/>
    <m/>
    <s v="709244"/>
    <s v="6171371"/>
    <n v="0.55200342999999996"/>
    <n v="0"/>
    <n v="0"/>
  </r>
  <r>
    <n v="227"/>
    <x v="199"/>
    <s v=""/>
    <x v="2872"/>
    <n v="2018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9244"/>
    <s v="6171371"/>
    <n v="0"/>
    <n v="0"/>
    <n v="0"/>
  </r>
  <r>
    <n v="227"/>
    <x v="200"/>
    <s v=""/>
    <x v="450"/>
    <n v="2018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8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2604"/>
    <n v="18.553000000000001"/>
    <n v="18.553000000000001"/>
    <n v="0"/>
    <n v="0"/>
    <n v="1"/>
    <n v="0"/>
    <n v="0"/>
    <x v="0"/>
    <x v="0"/>
    <m/>
    <m/>
    <m/>
    <m/>
    <m/>
    <m/>
    <n v="20.527174800000001"/>
    <m/>
    <m/>
    <m/>
    <m/>
    <m/>
    <m/>
    <m/>
    <m/>
    <m/>
    <m/>
    <m/>
    <s v="707524,88"/>
    <s v="6173526,48"/>
    <n v="20.527174800000001"/>
    <n v="0"/>
    <n v="0"/>
  </r>
  <r>
    <n v="227"/>
    <x v="202"/>
    <s v=""/>
    <x v="452"/>
    <n v="2018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2605"/>
    <n v="5.524"/>
    <n v="5.524"/>
    <n v="0"/>
    <n v="0"/>
    <n v="1"/>
    <n v="0"/>
    <n v="0"/>
    <x v="0"/>
    <x v="0"/>
    <m/>
    <m/>
    <m/>
    <m/>
    <m/>
    <m/>
    <m/>
    <m/>
    <m/>
    <m/>
    <m/>
    <m/>
    <m/>
    <m/>
    <m/>
    <n v="5.524"/>
    <m/>
    <m/>
    <s v="699820,06"/>
    <s v="6172371,99"/>
    <n v="0"/>
    <n v="5.524"/>
    <n v="0"/>
  </r>
  <r>
    <n v="229"/>
    <x v="203"/>
    <s v=""/>
    <x v="453"/>
    <n v="2018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8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2606"/>
    <n v="56.07"/>
    <n v="53.785440000000001"/>
    <n v="0"/>
    <n v="0"/>
    <n v="1"/>
    <n v="0"/>
    <n v="0"/>
    <x v="0"/>
    <x v="0"/>
    <m/>
    <m/>
    <m/>
    <m/>
    <m/>
    <m/>
    <m/>
    <m/>
    <m/>
    <m/>
    <n v="55.476637699999998"/>
    <m/>
    <m/>
    <m/>
    <m/>
    <m/>
    <m/>
    <m/>
    <s v="506712"/>
    <s v="6266852"/>
    <n v="0"/>
    <n v="55.476637699999998"/>
    <n v="0"/>
  </r>
  <r>
    <n v="230"/>
    <x v="205"/>
    <s v=""/>
    <x v="455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1867"/>
    <n v="1.7639999999999999E-2"/>
    <n v="1.7351999999999999E-2"/>
    <n v="0"/>
    <n v="0"/>
    <n v="1"/>
    <n v="0"/>
    <n v="0"/>
    <x v="0"/>
    <x v="0"/>
    <m/>
    <m/>
    <m/>
    <n v="2.2598099999999999E-2"/>
    <m/>
    <m/>
    <m/>
    <m/>
    <m/>
    <m/>
    <m/>
    <m/>
    <m/>
    <m/>
    <m/>
    <m/>
    <m/>
    <m/>
    <s v="644278"/>
    <s v="6153456,45"/>
    <n v="2.2598099999999999E-2"/>
    <n v="0"/>
    <n v="0"/>
  </r>
  <r>
    <n v="230"/>
    <x v="205"/>
    <s v=""/>
    <x v="456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1018"/>
    <n v="1.26E-2"/>
    <n v="1.2383999999999999E-2"/>
    <n v="0"/>
    <n v="0"/>
    <n v="1"/>
    <n v="0"/>
    <n v="0"/>
    <x v="0"/>
    <x v="0"/>
    <m/>
    <m/>
    <m/>
    <n v="1.61415E-2"/>
    <m/>
    <m/>
    <m/>
    <m/>
    <m/>
    <m/>
    <m/>
    <m/>
    <m/>
    <m/>
    <m/>
    <m/>
    <m/>
    <m/>
    <s v="644278"/>
    <s v="6153456,45"/>
    <n v="1.61415E-2"/>
    <n v="0"/>
    <n v="0"/>
  </r>
  <r>
    <n v="230"/>
    <x v="205"/>
    <s v=""/>
    <x v="457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2607"/>
    <n v="73.313999999999993"/>
    <n v="72.100800000000007"/>
    <n v="0"/>
    <n v="0"/>
    <n v="1"/>
    <n v="0"/>
    <n v="0"/>
    <x v="0"/>
    <x v="0"/>
    <m/>
    <m/>
    <m/>
    <m/>
    <m/>
    <m/>
    <m/>
    <m/>
    <m/>
    <m/>
    <n v="73.932000000000002"/>
    <m/>
    <m/>
    <m/>
    <m/>
    <m/>
    <m/>
    <m/>
    <s v="644278"/>
    <s v="6153456,45"/>
    <n v="0"/>
    <n v="73.932000000000002"/>
    <n v="0"/>
  </r>
  <r>
    <n v="230"/>
    <x v="205"/>
    <s v=""/>
    <x v="459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2608"/>
    <n v="84.617999999999995"/>
    <n v="83.217600000000004"/>
    <n v="0"/>
    <n v="0"/>
    <n v="1"/>
    <n v="0"/>
    <n v="0"/>
    <x v="0"/>
    <x v="0"/>
    <m/>
    <m/>
    <m/>
    <m/>
    <m/>
    <m/>
    <m/>
    <m/>
    <m/>
    <n v="86.726164999999995"/>
    <m/>
    <m/>
    <m/>
    <m/>
    <m/>
    <m/>
    <m/>
    <m/>
    <s v="644278"/>
    <s v="6153456,45"/>
    <n v="0"/>
    <n v="86.726164999999995"/>
    <n v="0"/>
  </r>
  <r>
    <n v="230"/>
    <x v="205"/>
    <s v=""/>
    <x v="460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17-12-05T00:00:00"/>
    <m/>
    <n v="0.35199999999999998"/>
    <n v="0.124"/>
    <n v="0"/>
    <x v="2609"/>
    <n v="0"/>
    <n v="0"/>
    <n v="3.5999999999999999E-3"/>
    <n v="0"/>
    <n v="0"/>
    <n v="1"/>
    <n v="0"/>
    <x v="0"/>
    <x v="0"/>
    <m/>
    <m/>
    <m/>
    <n v="9.1468499999999998E-3"/>
    <m/>
    <m/>
    <m/>
    <m/>
    <m/>
    <m/>
    <m/>
    <m/>
    <m/>
    <m/>
    <m/>
    <m/>
    <m/>
    <m/>
    <s v="644278"/>
    <s v="6153456,45"/>
    <n v="9.1468499999999998E-3"/>
    <n v="0"/>
    <n v="0"/>
  </r>
  <r>
    <n v="231"/>
    <x v="206"/>
    <s v=""/>
    <x v="461"/>
    <n v="2018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2610"/>
    <n v="80.891999999999996"/>
    <n v="80.891999999999996"/>
    <n v="0"/>
    <n v="0"/>
    <n v="1"/>
    <n v="0"/>
    <n v="0"/>
    <x v="0"/>
    <x v="0"/>
    <m/>
    <m/>
    <m/>
    <m/>
    <m/>
    <m/>
    <m/>
    <m/>
    <m/>
    <n v="73.5"/>
    <m/>
    <n v="7.32158"/>
    <m/>
    <m/>
    <m/>
    <m/>
    <m/>
    <m/>
    <s v="583514"/>
    <s v="6354266"/>
    <n v="0"/>
    <n v="80.821579999999997"/>
    <n v="0"/>
  </r>
  <r>
    <n v="231"/>
    <x v="206"/>
    <s v=""/>
    <x v="462"/>
    <n v="2018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4"/>
    <n v="2018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2611"/>
    <n v="3930.1632"/>
    <n v="3924.0828000000001"/>
    <n v="609.07320000000004"/>
    <n v="485.92079999999999"/>
    <n v="0.68157406521588249"/>
    <n v="0.31736982991646834"/>
    <n v="1.0561048676491769E-3"/>
    <x v="0"/>
    <x v="0"/>
    <m/>
    <m/>
    <m/>
    <n v="44.236462279999998"/>
    <m/>
    <m/>
    <m/>
    <n v="4282.8134"/>
    <m/>
    <m/>
    <m/>
    <n v="571.66250000000002"/>
    <m/>
    <m/>
    <m/>
    <m/>
    <m/>
    <m/>
    <s v="727505,96"/>
    <s v="6176876,7"/>
    <n v="1971.5024922800001"/>
    <n v="2927.2098700000001"/>
    <n v="0"/>
  </r>
  <r>
    <n v="237"/>
    <x v="208"/>
    <s v=""/>
    <x v="465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2612"/>
    <n v="9.7416"/>
    <n v="9.7416"/>
    <n v="0"/>
    <n v="0"/>
    <n v="1"/>
    <n v="0"/>
    <n v="0"/>
    <x v="0"/>
    <x v="0"/>
    <m/>
    <m/>
    <m/>
    <m/>
    <m/>
    <m/>
    <n v="9.6328979999999991"/>
    <m/>
    <m/>
    <m/>
    <m/>
    <m/>
    <m/>
    <m/>
    <m/>
    <m/>
    <m/>
    <m/>
    <s v="507433,18"/>
    <s v="6176408,86"/>
    <n v="9.6328979999999991"/>
    <n v="0"/>
    <n v="0"/>
  </r>
  <r>
    <n v="237"/>
    <x v="208"/>
    <s v=""/>
    <x v="466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2613"/>
    <n v="3.5999999999999999E-3"/>
    <n v="3.5999999999999999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07433,18"/>
    <s v="6176408,86"/>
    <n v="7.92E-3"/>
    <n v="0"/>
    <n v="0"/>
  </r>
  <r>
    <n v="237"/>
    <x v="208"/>
    <s v=""/>
    <x v="467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2614"/>
    <n v="0.27216000000000001"/>
    <n v="0.27216000000000001"/>
    <n v="0.1764"/>
    <n v="0.1764"/>
    <n v="0.25271096016793915"/>
    <n v="0.74728903983206085"/>
    <n v="0"/>
    <x v="0"/>
    <x v="0"/>
    <m/>
    <m/>
    <m/>
    <m/>
    <m/>
    <m/>
    <n v="0.53848080000000009"/>
    <m/>
    <m/>
    <m/>
    <m/>
    <m/>
    <m/>
    <m/>
    <m/>
    <m/>
    <m/>
    <m/>
    <s v="507433,18"/>
    <s v="6176408,86"/>
    <n v="0.53848080000000009"/>
    <n v="0"/>
    <n v="0"/>
  </r>
  <r>
    <n v="237"/>
    <x v="208"/>
    <s v=""/>
    <x v="468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2615"/>
    <n v="0.30275999999999997"/>
    <n v="0.30275999999999997"/>
    <n v="0.2268"/>
    <n v="0.2268"/>
    <n v="0.251049272524284"/>
    <n v="0.748950727475716"/>
    <n v="0"/>
    <x v="0"/>
    <x v="0"/>
    <m/>
    <m/>
    <m/>
    <m/>
    <m/>
    <m/>
    <n v="0.6029892"/>
    <m/>
    <m/>
    <m/>
    <m/>
    <m/>
    <m/>
    <m/>
    <m/>
    <m/>
    <m/>
    <m/>
    <s v="507433,18"/>
    <s v="6176408,86"/>
    <n v="0.6029892"/>
    <n v="0"/>
    <n v="0"/>
  </r>
  <r>
    <n v="237"/>
    <x v="208"/>
    <s v=""/>
    <x v="469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2616"/>
    <n v="7.9596"/>
    <n v="7.9596"/>
    <n v="0"/>
    <n v="0"/>
    <n v="1"/>
    <n v="0"/>
    <n v="0"/>
    <x v="0"/>
    <x v="0"/>
    <m/>
    <m/>
    <m/>
    <m/>
    <m/>
    <m/>
    <n v="7.6904387999999999"/>
    <m/>
    <m/>
    <m/>
    <m/>
    <m/>
    <m/>
    <m/>
    <m/>
    <m/>
    <m/>
    <m/>
    <s v="507433,18"/>
    <s v="6176408,86"/>
    <n v="7.6904387999999999"/>
    <n v="0"/>
    <n v="0"/>
  </r>
  <r>
    <n v="237"/>
    <x v="209"/>
    <s v=""/>
    <x v="470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1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2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3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2617"/>
    <n v="9.2232000000000003"/>
    <n v="9.2232000000000003"/>
    <n v="0"/>
    <n v="0"/>
    <n v="1"/>
    <n v="0"/>
    <n v="0"/>
    <x v="0"/>
    <x v="0"/>
    <m/>
    <m/>
    <m/>
    <m/>
    <m/>
    <m/>
    <n v="8.9320571999999991"/>
    <m/>
    <m/>
    <m/>
    <m/>
    <m/>
    <m/>
    <m/>
    <m/>
    <m/>
    <m/>
    <m/>
    <s v="506293,76"/>
    <s v="6175307,07"/>
    <n v="8.9320571999999991"/>
    <n v="0"/>
    <n v="0"/>
  </r>
  <r>
    <n v="237"/>
    <x v="209"/>
    <s v=""/>
    <x v="474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2618"/>
    <n v="143.1396"/>
    <n v="143.1396"/>
    <n v="0"/>
    <n v="0"/>
    <n v="1"/>
    <n v="0"/>
    <n v="0"/>
    <x v="0"/>
    <x v="0"/>
    <m/>
    <m/>
    <m/>
    <m/>
    <m/>
    <m/>
    <m/>
    <m/>
    <m/>
    <m/>
    <n v="124.07130000000001"/>
    <m/>
    <m/>
    <m/>
    <m/>
    <m/>
    <m/>
    <m/>
    <s v="506293,76"/>
    <s v="6175307,07"/>
    <n v="0"/>
    <n v="124.07130000000001"/>
    <n v="0"/>
  </r>
  <r>
    <n v="237"/>
    <x v="210"/>
    <s v=""/>
    <x v="475"/>
    <n v="2018"/>
    <n v="37251518"/>
    <x v="87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8672"/>
    <s v="6176723"/>
    <n v="0"/>
    <n v="0"/>
    <n v="0"/>
  </r>
  <r>
    <n v="237"/>
    <x v="211"/>
    <s v=""/>
    <x v="476"/>
    <n v="2018"/>
    <n v="37251518"/>
    <x v="87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2619"/>
    <n v="1.476"/>
    <n v="1.476"/>
    <n v="0"/>
    <n v="0"/>
    <n v="1"/>
    <n v="0"/>
    <n v="0"/>
    <x v="0"/>
    <x v="0"/>
    <m/>
    <m/>
    <m/>
    <m/>
    <m/>
    <m/>
    <n v="1.6269659999999999"/>
    <m/>
    <m/>
    <m/>
    <m/>
    <m/>
    <m/>
    <m/>
    <m/>
    <m/>
    <m/>
    <m/>
    <s v="508496,23"/>
    <s v="6174835,55"/>
    <n v="1.6269659999999999"/>
    <n v="0"/>
    <n v="0"/>
  </r>
  <r>
    <n v="237"/>
    <x v="211"/>
    <s v=""/>
    <x v="477"/>
    <n v="2018"/>
    <n v="37251518"/>
    <x v="87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2620"/>
    <n v="182.34"/>
    <n v="182.34"/>
    <n v="0"/>
    <n v="0"/>
    <n v="1"/>
    <n v="0"/>
    <n v="0"/>
    <x v="0"/>
    <x v="0"/>
    <m/>
    <m/>
    <m/>
    <m/>
    <m/>
    <m/>
    <m/>
    <m/>
    <m/>
    <n v="195.97475"/>
    <m/>
    <m/>
    <m/>
    <m/>
    <m/>
    <m/>
    <m/>
    <m/>
    <s v="508496,23"/>
    <s v="6174835,55"/>
    <n v="0"/>
    <n v="195.97475"/>
    <n v="0"/>
  </r>
  <r>
    <n v="238"/>
    <x v="212"/>
    <s v=""/>
    <x v="478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2621"/>
    <n v="1.44E-2"/>
    <n v="1.44E-2"/>
    <n v="1.0800000000000001E-2"/>
    <n v="1.0800000000000001E-2"/>
    <n v="9.4598429666067532E-2"/>
    <n v="0.90540157033393243"/>
    <n v="0"/>
    <x v="0"/>
    <x v="0"/>
    <m/>
    <m/>
    <m/>
    <m/>
    <m/>
    <m/>
    <n v="7.611119999999999E-2"/>
    <m/>
    <m/>
    <m/>
    <m/>
    <m/>
    <m/>
    <m/>
    <m/>
    <m/>
    <m/>
    <m/>
    <s v="507635,57"/>
    <s v="6199895,62"/>
    <n v="7.611119999999999E-2"/>
    <n v="0"/>
    <n v="0"/>
  </r>
  <r>
    <n v="238"/>
    <x v="212"/>
    <s v=""/>
    <x v="479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2622"/>
    <n v="5.04E-2"/>
    <n v="5.04E-2"/>
    <n v="4.3200000000000002E-2"/>
    <n v="4.3200000000000002E-2"/>
    <n v="0.23482053002348208"/>
    <n v="0.76517946997651798"/>
    <n v="0"/>
    <x v="0"/>
    <x v="0"/>
    <m/>
    <m/>
    <m/>
    <m/>
    <m/>
    <m/>
    <n v="0.10731600000000001"/>
    <m/>
    <m/>
    <m/>
    <m/>
    <m/>
    <m/>
    <m/>
    <m/>
    <m/>
    <m/>
    <m/>
    <s v="507635,57"/>
    <s v="6199895,62"/>
    <n v="0.10731600000000001"/>
    <n v="0"/>
    <n v="0"/>
  </r>
  <r>
    <n v="238"/>
    <x v="212"/>
    <s v=""/>
    <x v="480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2623"/>
    <n v="53.197200000000002"/>
    <n v="53.197200000000002"/>
    <n v="0"/>
    <n v="0"/>
    <n v="1"/>
    <n v="0"/>
    <n v="0"/>
    <x v="0"/>
    <x v="0"/>
    <m/>
    <m/>
    <m/>
    <m/>
    <m/>
    <m/>
    <n v="49.189219199999997"/>
    <m/>
    <m/>
    <m/>
    <m/>
    <m/>
    <m/>
    <m/>
    <m/>
    <m/>
    <m/>
    <m/>
    <s v="507635,57"/>
    <s v="6199895,62"/>
    <n v="49.189219199999997"/>
    <n v="0"/>
    <n v="0"/>
  </r>
  <r>
    <n v="238"/>
    <x v="213"/>
    <s v=""/>
    <x v="482"/>
    <n v="2018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951,97"/>
    <s v="6199591,93"/>
    <n v="0"/>
    <n v="0"/>
    <n v="0"/>
  </r>
  <r>
    <n v="238"/>
    <x v="214"/>
    <s v=""/>
    <x v="483"/>
    <n v="2018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2624"/>
    <n v="84.632400000000004"/>
    <n v="84.632400000000004"/>
    <n v="0"/>
    <n v="0"/>
    <n v="1"/>
    <n v="0"/>
    <n v="0"/>
    <x v="0"/>
    <x v="0"/>
    <m/>
    <m/>
    <m/>
    <m/>
    <m/>
    <m/>
    <m/>
    <m/>
    <m/>
    <m/>
    <n v="77.998999999999995"/>
    <m/>
    <m/>
    <m/>
    <m/>
    <m/>
    <m/>
    <m/>
    <s v="507782"/>
    <s v="6200460"/>
    <n v="0"/>
    <n v="77.998999999999995"/>
    <n v="0"/>
  </r>
  <r>
    <n v="238"/>
    <x v="214"/>
    <s v=""/>
    <x v="2873"/>
    <n v="2018"/>
    <n v="58176613"/>
    <x v="88"/>
    <x v="212"/>
    <x v="214"/>
    <n v="7330"/>
    <s v="Brande"/>
    <n v="756"/>
    <n v="161"/>
    <x v="86"/>
    <m/>
    <s v="FJ"/>
    <s v="Fjernvarmeværk"/>
    <n v="353000"/>
    <n v="350030"/>
    <x v="1453"/>
    <x v="10"/>
    <s v="kvt"/>
    <d v="2018-12-19T00:00:00"/>
    <m/>
    <n v="3.74"/>
    <n v="0.22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782"/>
    <s v="6200460"/>
    <n v="0"/>
    <n v="0"/>
    <n v="0"/>
  </r>
  <r>
    <n v="239"/>
    <x v="215"/>
    <s v=""/>
    <x v="484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2625"/>
    <n v="46.425600000000003"/>
    <n v="45.293039999999998"/>
    <n v="0"/>
    <n v="0"/>
    <n v="1"/>
    <n v="0"/>
    <n v="0"/>
    <x v="0"/>
    <x v="0"/>
    <m/>
    <m/>
    <m/>
    <m/>
    <m/>
    <m/>
    <n v="47.532988799999998"/>
    <m/>
    <m/>
    <m/>
    <m/>
    <m/>
    <m/>
    <m/>
    <m/>
    <m/>
    <m/>
    <m/>
    <s v="538851,26"/>
    <s v="6203632,68"/>
    <n v="47.532988799999998"/>
    <n v="0"/>
    <n v="0"/>
  </r>
  <r>
    <n v="239"/>
    <x v="215"/>
    <s v=""/>
    <x v="485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2626"/>
    <n v="0"/>
    <n v="0"/>
    <n v="0"/>
    <n v="0"/>
    <n v="1"/>
    <n v="0"/>
    <n v="0"/>
    <x v="0"/>
    <x v="0"/>
    <m/>
    <m/>
    <m/>
    <n v="3.4793900000000002E-3"/>
    <m/>
    <m/>
    <m/>
    <m/>
    <m/>
    <m/>
    <m/>
    <m/>
    <m/>
    <m/>
    <m/>
    <m/>
    <m/>
    <m/>
    <s v="538851,26"/>
    <s v="6203632,68"/>
    <n v="3.4793900000000002E-3"/>
    <n v="0"/>
    <n v="0"/>
  </r>
  <r>
    <n v="239"/>
    <x v="215"/>
    <s v=""/>
    <x v="486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2627"/>
    <n v="25.214400000000001"/>
    <n v="24.598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5.214400000000001"/>
    <s v="538851,26"/>
    <s v="6203632,68"/>
    <n v="0"/>
    <n v="0"/>
    <n v="25.214400000000001"/>
  </r>
  <r>
    <n v="239"/>
    <x v="215"/>
    <s v=""/>
    <x v="487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2628"/>
    <n v="21.430800000000001"/>
    <n v="20.908799999999999"/>
    <n v="19.079999999999998"/>
    <n v="19.079999999999998"/>
    <n v="0.23120926601913575"/>
    <n v="0.76879073398086428"/>
    <n v="0"/>
    <x v="0"/>
    <x v="0"/>
    <m/>
    <m/>
    <m/>
    <m/>
    <m/>
    <m/>
    <n v="46.345028400000004"/>
    <m/>
    <m/>
    <m/>
    <m/>
    <m/>
    <m/>
    <m/>
    <m/>
    <m/>
    <m/>
    <m/>
    <s v="538851,26"/>
    <s v="6203632,68"/>
    <n v="46.345028400000004"/>
    <n v="0"/>
    <n v="0"/>
  </r>
  <r>
    <n v="239"/>
    <x v="215"/>
    <s v=""/>
    <x v="488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2629"/>
    <n v="21.020399999999999"/>
    <n v="20.507400000000001"/>
    <n v="18.273599999999998"/>
    <n v="18.27"/>
    <n v="0.23605998858794081"/>
    <n v="0.76394001141205914"/>
    <n v="0"/>
    <x v="0"/>
    <x v="0"/>
    <m/>
    <m/>
    <m/>
    <n v="0"/>
    <m/>
    <m/>
    <n v="44.5234284"/>
    <m/>
    <m/>
    <m/>
    <m/>
    <m/>
    <m/>
    <m/>
    <m/>
    <m/>
    <m/>
    <m/>
    <s v="538851,26"/>
    <s v="6203632,68"/>
    <n v="44.5234284"/>
    <n v="0"/>
    <n v="0"/>
  </r>
  <r>
    <n v="239"/>
    <x v="215"/>
    <s v=""/>
    <x v="489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2630"/>
    <n v="10.07208"/>
    <n v="9.8265600000000006"/>
    <n v="0"/>
    <n v="0"/>
    <n v="1"/>
    <n v="0"/>
    <n v="0"/>
    <x v="0"/>
    <x v="0"/>
    <m/>
    <m/>
    <m/>
    <m/>
    <m/>
    <m/>
    <m/>
    <m/>
    <m/>
    <m/>
    <m/>
    <m/>
    <m/>
    <m/>
    <m/>
    <n v="10.07208"/>
    <m/>
    <m/>
    <s v="538851,26"/>
    <s v="6203632,68"/>
    <n v="0"/>
    <n v="10.07208"/>
    <n v="0"/>
  </r>
  <r>
    <n v="239"/>
    <x v="215"/>
    <s v=""/>
    <x v="490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2631"/>
    <n v="4.266"/>
    <n v="4.1543999999999999"/>
    <n v="0"/>
    <n v="0"/>
    <n v="1"/>
    <n v="0"/>
    <n v="0"/>
    <x v="0"/>
    <x v="0"/>
    <m/>
    <m/>
    <m/>
    <m/>
    <m/>
    <m/>
    <n v="4.5637416000000002"/>
    <m/>
    <m/>
    <m/>
    <m/>
    <m/>
    <m/>
    <m/>
    <m/>
    <m/>
    <m/>
    <m/>
    <s v="538851,26"/>
    <s v="6203632,68"/>
    <n v="4.5637416000000002"/>
    <n v="0"/>
    <n v="0"/>
  </r>
  <r>
    <n v="239"/>
    <x v="215"/>
    <s v=""/>
    <x v="491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2632"/>
    <n v="5.6879999999999997"/>
    <n v="5.551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7363879999999998"/>
    <s v="538851,26"/>
    <s v="6203632,68"/>
    <n v="0"/>
    <n v="0"/>
    <n v="1.7363879999999998"/>
  </r>
  <r>
    <n v="239"/>
    <x v="215"/>
    <s v=""/>
    <x v="492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2633"/>
    <n v="17.900639999999999"/>
    <n v="17.4636"/>
    <n v="0"/>
    <n v="0"/>
    <n v="1"/>
    <n v="0"/>
    <n v="0"/>
    <x v="0"/>
    <x v="0"/>
    <m/>
    <m/>
    <m/>
    <m/>
    <m/>
    <m/>
    <m/>
    <m/>
    <m/>
    <m/>
    <m/>
    <m/>
    <m/>
    <m/>
    <m/>
    <n v="17.900639999999999"/>
    <m/>
    <m/>
    <s v="538851,26"/>
    <s v="6203632,68"/>
    <n v="0"/>
    <n v="17.900639999999999"/>
    <n v="0"/>
  </r>
  <r>
    <n v="240"/>
    <x v="216"/>
    <s v=""/>
    <x v="493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2634"/>
    <n v="13.755599999999999"/>
    <n v="13.755599999999999"/>
    <n v="9.7372800000000002"/>
    <n v="9.7372800000000002"/>
    <n v="0.27227814561495084"/>
    <n v="0.72772185438504922"/>
    <n v="0"/>
    <x v="0"/>
    <x v="0"/>
    <m/>
    <m/>
    <m/>
    <m/>
    <m/>
    <m/>
    <n v="25.26019848"/>
    <m/>
    <m/>
    <m/>
    <m/>
    <m/>
    <m/>
    <m/>
    <m/>
    <m/>
    <m/>
    <m/>
    <s v="501066,03"/>
    <s v="6148470,09"/>
    <n v="25.26019848"/>
    <n v="0"/>
    <n v="0"/>
  </r>
  <r>
    <n v="240"/>
    <x v="216"/>
    <s v=""/>
    <x v="494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2635"/>
    <n v="0.4572"/>
    <n v="0.4572"/>
    <n v="0"/>
    <n v="0"/>
    <n v="1"/>
    <n v="0"/>
    <n v="0"/>
    <x v="0"/>
    <x v="0"/>
    <m/>
    <m/>
    <m/>
    <m/>
    <m/>
    <m/>
    <n v="0.40878683999999998"/>
    <m/>
    <m/>
    <m/>
    <m/>
    <m/>
    <m/>
    <m/>
    <m/>
    <m/>
    <m/>
    <m/>
    <s v="501066,03"/>
    <s v="6148470,09"/>
    <n v="0.40878683999999998"/>
    <n v="0"/>
    <n v="0"/>
  </r>
  <r>
    <n v="240"/>
    <x v="216"/>
    <s v=""/>
    <x v="495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2636"/>
    <n v="8.4456000000000007"/>
    <n v="8.4456000000000007"/>
    <n v="0"/>
    <n v="0"/>
    <n v="1"/>
    <n v="0"/>
    <n v="0"/>
    <x v="0"/>
    <x v="0"/>
    <m/>
    <m/>
    <m/>
    <n v="0"/>
    <m/>
    <m/>
    <n v="7.5513200399999993"/>
    <m/>
    <m/>
    <m/>
    <m/>
    <m/>
    <m/>
    <m/>
    <m/>
    <m/>
    <m/>
    <m/>
    <s v="501066,03"/>
    <s v="6148470,09"/>
    <n v="7.5513200399999993"/>
    <n v="0"/>
    <n v="0"/>
  </r>
  <r>
    <n v="240"/>
    <x v="216"/>
    <s v=""/>
    <x v="497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2637"/>
    <n v="64.958399999999997"/>
    <n v="64.958399999999997"/>
    <n v="0"/>
    <n v="0"/>
    <n v="1"/>
    <n v="0"/>
    <n v="0"/>
    <x v="0"/>
    <x v="0"/>
    <m/>
    <m/>
    <m/>
    <m/>
    <m/>
    <m/>
    <m/>
    <m/>
    <m/>
    <m/>
    <n v="64.093739999999997"/>
    <m/>
    <m/>
    <m/>
    <m/>
    <m/>
    <m/>
    <m/>
    <s v="501066,03"/>
    <s v="6148470,09"/>
    <n v="0"/>
    <n v="64.093739999999997"/>
    <n v="0"/>
  </r>
  <r>
    <n v="240"/>
    <x v="216"/>
    <s v=""/>
    <x v="498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2638"/>
    <n v="6.9940800000000003"/>
    <n v="6.99408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7.0522560000000007"/>
    <s v="501066,03"/>
    <s v="6148470,09"/>
    <n v="0"/>
    <n v="0"/>
    <n v="7.0522560000000007"/>
  </r>
  <r>
    <n v="241"/>
    <x v="217"/>
    <s v=""/>
    <x v="499"/>
    <n v="2018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2639"/>
    <n v="810.16560000000004"/>
    <n v="810.16560000000004"/>
    <n v="233.8236"/>
    <n v="186.048"/>
    <n v="0.27495829294082658"/>
    <n v="0.72504170705917348"/>
    <n v="0"/>
    <x v="0"/>
    <x v="0"/>
    <m/>
    <m/>
    <m/>
    <m/>
    <m/>
    <m/>
    <n v="0"/>
    <n v="1304.7328"/>
    <m/>
    <m/>
    <m/>
    <n v="168.51900000000001"/>
    <m/>
    <m/>
    <m/>
    <m/>
    <m/>
    <m/>
    <s v="673699,86"/>
    <s v="6121310,03"/>
    <n v="587.12976000000003"/>
    <n v="886.12204000000008"/>
    <n v="0"/>
  </r>
  <r>
    <n v="241"/>
    <x v="218"/>
    <s v=""/>
    <x v="500"/>
    <n v="2018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21"/>
    <n v="0"/>
    <n v="0"/>
    <n v="0"/>
    <n v="0"/>
    <n v="0"/>
    <n v="0"/>
    <n v="1"/>
    <x v="0"/>
    <x v="0"/>
    <m/>
    <m/>
    <m/>
    <n v="0"/>
    <m/>
    <m/>
    <m/>
    <n v="0"/>
    <m/>
    <m/>
    <m/>
    <m/>
    <m/>
    <m/>
    <m/>
    <m/>
    <m/>
    <m/>
    <s v="648411,99"/>
    <s v="6143583,8"/>
    <n v="0"/>
    <n v="0"/>
    <n v="0"/>
  </r>
  <r>
    <n v="241"/>
    <x v="219"/>
    <s v=""/>
    <x v="501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21"/>
    <n v="0"/>
    <n v="0"/>
    <n v="0"/>
    <n v="0"/>
    <n v="0"/>
    <n v="0"/>
    <n v="1"/>
    <x v="0"/>
    <x v="0"/>
    <m/>
    <m/>
    <m/>
    <n v="0"/>
    <m/>
    <n v="0"/>
    <m/>
    <n v="0"/>
    <m/>
    <m/>
    <m/>
    <n v="0"/>
    <m/>
    <m/>
    <m/>
    <m/>
    <m/>
    <m/>
    <s v="673638,41"/>
    <s v="6121429,76"/>
    <n v="0"/>
    <n v="0"/>
    <n v="0"/>
  </r>
  <r>
    <n v="241"/>
    <x v="220"/>
    <s v=""/>
    <x v="504"/>
    <n v="2018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2640"/>
    <n v="0"/>
    <n v="0"/>
    <n v="0.83808000000000005"/>
    <n v="0.83808000000000005"/>
    <n v="0"/>
    <n v="1"/>
    <n v="0"/>
    <x v="0"/>
    <x v="0"/>
    <m/>
    <m/>
    <m/>
    <m/>
    <m/>
    <m/>
    <m/>
    <m/>
    <n v="2.9880909999999998"/>
    <m/>
    <m/>
    <m/>
    <m/>
    <m/>
    <m/>
    <m/>
    <m/>
    <m/>
    <s v="642099,98"/>
    <s v="6139657,89"/>
    <n v="0"/>
    <n v="2.9880909999999998"/>
    <n v="0"/>
  </r>
  <r>
    <n v="241"/>
    <x v="221"/>
    <s v=""/>
    <x v="505"/>
    <n v="2018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2641"/>
    <n v="0"/>
    <n v="0"/>
    <n v="0.68579999999999997"/>
    <n v="0.68579999999999997"/>
    <n v="0"/>
    <n v="1"/>
    <n v="0"/>
    <x v="0"/>
    <x v="0"/>
    <m/>
    <m/>
    <m/>
    <n v="0"/>
    <m/>
    <m/>
    <m/>
    <m/>
    <n v="4.6562580000000002"/>
    <m/>
    <m/>
    <m/>
    <m/>
    <m/>
    <m/>
    <m/>
    <m/>
    <m/>
    <s v="680124,96"/>
    <s v="6120567,6"/>
    <n v="0"/>
    <n v="4.6562580000000002"/>
    <n v="0"/>
  </r>
  <r>
    <n v="241"/>
    <x v="222"/>
    <s v=""/>
    <x v="506"/>
    <n v="2018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2642"/>
    <n v="0"/>
    <n v="0"/>
    <n v="0.59328000000000003"/>
    <n v="0.59328000000000003"/>
    <n v="0"/>
    <n v="1"/>
    <n v="0"/>
    <x v="0"/>
    <x v="0"/>
    <m/>
    <m/>
    <m/>
    <m/>
    <m/>
    <m/>
    <m/>
    <m/>
    <n v="3.8260960000000002"/>
    <m/>
    <m/>
    <m/>
    <m/>
    <m/>
    <m/>
    <m/>
    <m/>
    <m/>
    <s v="696810,61"/>
    <s v="6124770,32"/>
    <n v="0"/>
    <n v="3.8260960000000002"/>
    <n v="0"/>
  </r>
  <r>
    <n v="244"/>
    <x v="223"/>
    <s v=""/>
    <x v="507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2643"/>
    <n v="66.974400000000003"/>
    <n v="66.974400000000003"/>
    <n v="0"/>
    <n v="0"/>
    <n v="1"/>
    <n v="0"/>
    <n v="0"/>
    <x v="0"/>
    <x v="0"/>
    <m/>
    <m/>
    <m/>
    <m/>
    <m/>
    <m/>
    <n v="62.287790399999999"/>
    <m/>
    <m/>
    <m/>
    <m/>
    <m/>
    <m/>
    <m/>
    <m/>
    <m/>
    <m/>
    <m/>
    <s v="699113,31"/>
    <s v="6212075,92"/>
    <n v="62.287790399999999"/>
    <n v="0"/>
    <n v="0"/>
  </r>
  <r>
    <n v="244"/>
    <x v="223"/>
    <s v=""/>
    <x v="508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2644"/>
    <n v="27.053999999999998"/>
    <n v="27.053999999999998"/>
    <n v="0"/>
    <n v="0"/>
    <n v="1"/>
    <n v="0"/>
    <n v="0"/>
    <x v="0"/>
    <x v="0"/>
    <m/>
    <m/>
    <m/>
    <m/>
    <m/>
    <m/>
    <n v="25.16085"/>
    <m/>
    <m/>
    <m/>
    <m/>
    <m/>
    <m/>
    <m/>
    <m/>
    <m/>
    <m/>
    <m/>
    <s v="699113,31"/>
    <s v="6212075,92"/>
    <n v="25.16085"/>
    <n v="0"/>
    <n v="0"/>
  </r>
  <r>
    <n v="244"/>
    <x v="223"/>
    <s v=""/>
    <x v="509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2645"/>
    <n v="6.0191999999999997"/>
    <n v="6.0191999999999997"/>
    <n v="5.0435999999999996"/>
    <n v="5.0435999999999996"/>
    <n v="0.24640364158645037"/>
    <n v="0.75359635841354966"/>
    <n v="0"/>
    <x v="0"/>
    <x v="0"/>
    <m/>
    <m/>
    <m/>
    <m/>
    <m/>
    <m/>
    <n v="12.214105200000001"/>
    <m/>
    <m/>
    <m/>
    <m/>
    <m/>
    <m/>
    <m/>
    <m/>
    <m/>
    <m/>
    <m/>
    <s v="699113,31"/>
    <s v="6212075,92"/>
    <n v="12.214105200000001"/>
    <n v="0"/>
    <n v="0"/>
  </r>
  <r>
    <n v="244"/>
    <x v="223"/>
    <s v=""/>
    <x v="510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2646"/>
    <n v="0.25559999999999999"/>
    <n v="0.25559999999999999"/>
    <n v="0.21240000000000001"/>
    <n v="0.21240000000000001"/>
    <n v="0.246413127225527"/>
    <n v="0.753586872774473"/>
    <n v="0"/>
    <x v="0"/>
    <x v="0"/>
    <m/>
    <m/>
    <m/>
    <m/>
    <m/>
    <m/>
    <n v="0.51864120000000002"/>
    <m/>
    <m/>
    <m/>
    <m/>
    <m/>
    <m/>
    <m/>
    <m/>
    <m/>
    <m/>
    <m/>
    <s v="699113,31"/>
    <s v="6212075,92"/>
    <n v="0.51864120000000002"/>
    <n v="0"/>
    <n v="0"/>
  </r>
  <r>
    <n v="244"/>
    <x v="223"/>
    <s v=""/>
    <x v="511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2647"/>
    <n v="33.069600000000001"/>
    <n v="33.069600000000001"/>
    <n v="31.1904"/>
    <n v="31.1904"/>
    <n v="0.23529387657035483"/>
    <n v="0.76470612342964517"/>
    <n v="0"/>
    <x v="0"/>
    <x v="0"/>
    <m/>
    <m/>
    <m/>
    <m/>
    <m/>
    <m/>
    <n v="70.272971999999996"/>
    <m/>
    <m/>
    <m/>
    <m/>
    <m/>
    <m/>
    <m/>
    <m/>
    <m/>
    <m/>
    <m/>
    <s v="699113,31"/>
    <s v="6212075,92"/>
    <n v="70.272971999999996"/>
    <n v="0"/>
    <n v="0"/>
  </r>
  <r>
    <n v="244"/>
    <x v="223"/>
    <s v=""/>
    <x v="512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2648"/>
    <n v="2.6319599999999999"/>
    <n v="2.631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.6319599999999999"/>
    <s v="699113,31"/>
    <s v="6212075,92"/>
    <n v="0"/>
    <n v="0"/>
    <n v="2.6319599999999999"/>
  </r>
  <r>
    <n v="244"/>
    <x v="223"/>
    <s v=""/>
    <x v="513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2649"/>
    <n v="8.7948000000000004"/>
    <n v="8.7948000000000004"/>
    <n v="0"/>
    <n v="0"/>
    <n v="1"/>
    <n v="0"/>
    <n v="0"/>
    <x v="0"/>
    <x v="0"/>
    <m/>
    <m/>
    <m/>
    <m/>
    <m/>
    <m/>
    <m/>
    <m/>
    <m/>
    <m/>
    <m/>
    <m/>
    <m/>
    <m/>
    <m/>
    <n v="8.7947999999999986"/>
    <m/>
    <m/>
    <s v="699113,31"/>
    <s v="6212075,92"/>
    <n v="0"/>
    <n v="8.7947999999999986"/>
    <n v="0"/>
  </r>
  <r>
    <n v="244"/>
    <x v="223"/>
    <s v=""/>
    <x v="514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2650"/>
    <n v="31.870799999999999"/>
    <n v="31.870799999999999"/>
    <n v="0"/>
    <n v="0"/>
    <n v="1"/>
    <n v="0"/>
    <n v="0"/>
    <x v="0"/>
    <x v="0"/>
    <m/>
    <m/>
    <m/>
    <m/>
    <m/>
    <m/>
    <m/>
    <m/>
    <m/>
    <m/>
    <m/>
    <m/>
    <m/>
    <m/>
    <m/>
    <n v="31.870799999999999"/>
    <m/>
    <m/>
    <s v="699113,31"/>
    <s v="6212075,92"/>
    <n v="0"/>
    <n v="31.870799999999999"/>
    <n v="0"/>
  </r>
  <r>
    <n v="245"/>
    <x v="224"/>
    <s v=""/>
    <x v="515"/>
    <n v="2018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2651"/>
    <n v="1164.463"/>
    <n v="1164.463"/>
    <n v="305.21447999999998"/>
    <n v="261.33659999999998"/>
    <n v="0.37264775776618841"/>
    <n v="0.62735224223381159"/>
    <n v="0"/>
    <x v="0"/>
    <x v="0"/>
    <m/>
    <m/>
    <m/>
    <n v="0"/>
    <m/>
    <m/>
    <n v="12.835627200000001"/>
    <n v="1549.5822000000001"/>
    <m/>
    <m/>
    <m/>
    <n v="0"/>
    <m/>
    <m/>
    <m/>
    <m/>
    <m/>
    <m/>
    <s v="696381,55"/>
    <s v="6170611,89"/>
    <n v="710.14761720000001"/>
    <n v="852.27021000000013"/>
    <n v="0"/>
  </r>
  <r>
    <n v="245"/>
    <x v="224"/>
    <s v=""/>
    <x v="516"/>
    <n v="2018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2652"/>
    <n v="1511.4780000000001"/>
    <n v="1511.4780000000001"/>
    <n v="417.17520000000002"/>
    <n v="354.92507999999998"/>
    <n v="0.37100281360887555"/>
    <n v="0.62899718639112434"/>
    <n v="0"/>
    <x v="0"/>
    <x v="0"/>
    <m/>
    <m/>
    <m/>
    <n v="15.32129658"/>
    <m/>
    <m/>
    <m/>
    <n v="2021.6956"/>
    <m/>
    <m/>
    <m/>
    <n v="0"/>
    <m/>
    <m/>
    <m/>
    <m/>
    <m/>
    <m/>
    <s v="696381,55"/>
    <s v="6170611,89"/>
    <n v="925.08431657999995"/>
    <n v="1111.9325800000001"/>
    <n v="0"/>
  </r>
  <r>
    <n v="247"/>
    <x v="225"/>
    <s v=""/>
    <x v="517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2653"/>
    <n v="0.25812000000000002"/>
    <n v="0.25812000000000002"/>
    <n v="0"/>
    <n v="0"/>
    <n v="1"/>
    <n v="0"/>
    <n v="0"/>
    <x v="0"/>
    <x v="0"/>
    <m/>
    <m/>
    <m/>
    <m/>
    <m/>
    <m/>
    <n v="0.2592216"/>
    <m/>
    <m/>
    <m/>
    <m/>
    <m/>
    <m/>
    <m/>
    <m/>
    <m/>
    <m/>
    <m/>
    <s v="555354,59"/>
    <s v="6146420,64"/>
    <n v="0.2592216"/>
    <n v="0"/>
    <n v="0"/>
  </r>
  <r>
    <n v="247"/>
    <x v="225"/>
    <s v=""/>
    <x v="518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2654"/>
    <n v="0.88271999999999995"/>
    <n v="0.88271999999999995"/>
    <n v="0.74620799999999998"/>
    <n v="0.74620799999999998"/>
    <n v="0.22933505926983158"/>
    <n v="0.77066494073016845"/>
    <n v="0"/>
    <x v="0"/>
    <x v="0"/>
    <m/>
    <m/>
    <m/>
    <m/>
    <m/>
    <m/>
    <n v="1.9245204"/>
    <m/>
    <m/>
    <m/>
    <m/>
    <m/>
    <m/>
    <m/>
    <m/>
    <m/>
    <m/>
    <m/>
    <s v="555354,59"/>
    <s v="6146420,64"/>
    <n v="1.9245204"/>
    <n v="0"/>
    <n v="0"/>
  </r>
  <r>
    <n v="247"/>
    <x v="225"/>
    <s v=""/>
    <x v="519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6"/>
    <s v=""/>
    <x v="520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2655"/>
    <n v="4.8127199999999997"/>
    <n v="4.8127199999999997"/>
    <n v="0"/>
    <n v="0"/>
    <n v="1"/>
    <n v="0"/>
    <n v="0"/>
    <x v="0"/>
    <x v="0"/>
    <m/>
    <m/>
    <m/>
    <n v="0"/>
    <m/>
    <m/>
    <n v="5.1992606159999992"/>
    <m/>
    <m/>
    <m/>
    <m/>
    <m/>
    <m/>
    <m/>
    <m/>
    <m/>
    <m/>
    <m/>
    <s v="546031,3"/>
    <s v="6151031,27"/>
    <n v="5.1992606159999992"/>
    <n v="0"/>
    <n v="0"/>
  </r>
  <r>
    <n v="247"/>
    <x v="226"/>
    <s v=""/>
    <x v="521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2656"/>
    <n v="2.8393799999999998"/>
    <n v="2.8393799999999998"/>
    <n v="0"/>
    <n v="0"/>
    <n v="1"/>
    <n v="0"/>
    <n v="0"/>
    <x v="0"/>
    <x v="0"/>
    <m/>
    <m/>
    <m/>
    <n v="0"/>
    <m/>
    <m/>
    <n v="3.0674259000000004"/>
    <m/>
    <m/>
    <m/>
    <m/>
    <m/>
    <m/>
    <m/>
    <m/>
    <m/>
    <m/>
    <m/>
    <s v="546031,3"/>
    <s v="6151031,27"/>
    <n v="3.0674259000000004"/>
    <n v="0"/>
    <n v="0"/>
  </r>
  <r>
    <n v="247"/>
    <x v="226"/>
    <s v=""/>
    <x v="522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2657"/>
    <n v="3.3307799999999999"/>
    <n v="3.3307799999999999"/>
    <n v="0"/>
    <n v="0"/>
    <n v="1"/>
    <n v="0"/>
    <n v="0"/>
    <x v="0"/>
    <x v="0"/>
    <m/>
    <m/>
    <m/>
    <n v="0"/>
    <m/>
    <m/>
    <n v="3.5982920159999998"/>
    <m/>
    <m/>
    <m/>
    <m/>
    <m/>
    <m/>
    <m/>
    <m/>
    <m/>
    <m/>
    <m/>
    <s v="546031,3"/>
    <s v="6151031,27"/>
    <n v="3.5982920159999998"/>
    <n v="0"/>
    <n v="0"/>
  </r>
  <r>
    <n v="247"/>
    <x v="226"/>
    <s v=""/>
    <x v="523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2658"/>
    <n v="2.64093"/>
    <n v="2.64093"/>
    <n v="0"/>
    <n v="0"/>
    <n v="1"/>
    <n v="0"/>
    <n v="0"/>
    <x v="0"/>
    <x v="0"/>
    <m/>
    <m/>
    <m/>
    <n v="0"/>
    <m/>
    <m/>
    <n v="2.8530346679999998"/>
    <m/>
    <m/>
    <m/>
    <m/>
    <m/>
    <m/>
    <m/>
    <m/>
    <m/>
    <m/>
    <m/>
    <s v="546031,3"/>
    <s v="6151031,27"/>
    <n v="2.8530346679999998"/>
    <n v="0"/>
    <n v="0"/>
  </r>
  <r>
    <n v="247"/>
    <x v="226"/>
    <s v=""/>
    <x v="524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6031,3"/>
    <s v="6151031,27"/>
    <n v="0"/>
    <n v="0"/>
    <n v="0"/>
  </r>
  <r>
    <n v="247"/>
    <x v="226"/>
    <s v=""/>
    <x v="525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2659"/>
    <n v="0.13511000000000001"/>
    <n v="0.13511000000000001"/>
    <n v="0"/>
    <n v="0"/>
    <n v="1"/>
    <n v="0"/>
    <n v="0"/>
    <x v="0"/>
    <x v="0"/>
    <m/>
    <m/>
    <m/>
    <n v="0.15012"/>
    <m/>
    <m/>
    <m/>
    <m/>
    <m/>
    <m/>
    <m/>
    <m/>
    <m/>
    <m/>
    <m/>
    <m/>
    <m/>
    <m/>
    <s v="546031,3"/>
    <s v="6151031,27"/>
    <n v="0.15012"/>
    <n v="0"/>
    <n v="0"/>
  </r>
  <r>
    <n v="247"/>
    <x v="227"/>
    <s v=""/>
    <x v="526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298,45"/>
    <s v="6150729,16"/>
    <n v="0"/>
    <n v="0"/>
    <n v="0"/>
  </r>
  <r>
    <n v="247"/>
    <x v="227"/>
    <s v=""/>
    <x v="528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2660"/>
    <n v="4.2770000000000002E-2"/>
    <n v="4.2770000000000002E-2"/>
    <n v="0"/>
    <n v="0"/>
    <n v="1"/>
    <n v="0"/>
    <n v="0"/>
    <x v="0"/>
    <x v="0"/>
    <m/>
    <m/>
    <m/>
    <n v="4.752E-2"/>
    <m/>
    <m/>
    <m/>
    <m/>
    <m/>
    <m/>
    <m/>
    <m/>
    <m/>
    <m/>
    <m/>
    <m/>
    <m/>
    <m/>
    <s v="548298,45"/>
    <s v="6150729,16"/>
    <n v="4.752E-2"/>
    <n v="0"/>
    <n v="0"/>
  </r>
  <r>
    <n v="247"/>
    <x v="228"/>
    <s v=""/>
    <x v="529"/>
    <n v="2018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2661"/>
    <n v="19.910879999999999"/>
    <n v="19.910879999999999"/>
    <n v="0"/>
    <n v="0"/>
    <n v="1"/>
    <n v="0"/>
    <n v="0"/>
    <x v="0"/>
    <x v="0"/>
    <m/>
    <m/>
    <m/>
    <m/>
    <m/>
    <m/>
    <m/>
    <m/>
    <m/>
    <m/>
    <m/>
    <m/>
    <n v="21.312025000000002"/>
    <m/>
    <m/>
    <m/>
    <m/>
    <m/>
    <s v="555712,97"/>
    <s v="6145978,1"/>
    <n v="0"/>
    <n v="21.312025000000002"/>
    <n v="0"/>
  </r>
  <r>
    <n v="247"/>
    <x v="228"/>
    <s v=""/>
    <x v="530"/>
    <n v="2018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2662"/>
    <n v="75.766679999999994"/>
    <n v="75.766679999999994"/>
    <n v="0"/>
    <n v="0"/>
    <n v="1"/>
    <n v="0"/>
    <n v="0"/>
    <x v="0"/>
    <x v="0"/>
    <m/>
    <m/>
    <m/>
    <m/>
    <m/>
    <m/>
    <m/>
    <m/>
    <m/>
    <m/>
    <n v="74.432412339999999"/>
    <m/>
    <m/>
    <m/>
    <m/>
    <m/>
    <m/>
    <m/>
    <s v="555712,97"/>
    <s v="6145978,1"/>
    <n v="0"/>
    <n v="74.432412339999999"/>
    <n v="0"/>
  </r>
  <r>
    <n v="249"/>
    <x v="229"/>
    <s v=""/>
    <x v="531"/>
    <n v="2018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2663"/>
    <n v="18.460439999999998"/>
    <n v="18.396000000000001"/>
    <n v="0"/>
    <n v="0"/>
    <n v="1"/>
    <n v="0"/>
    <n v="0"/>
    <x v="0"/>
    <x v="0"/>
    <m/>
    <m/>
    <m/>
    <m/>
    <m/>
    <m/>
    <n v="20.461082399999999"/>
    <m/>
    <m/>
    <m/>
    <m/>
    <m/>
    <m/>
    <m/>
    <m/>
    <m/>
    <m/>
    <m/>
    <s v="719850"/>
    <s v="6198820"/>
    <n v="20.461082399999999"/>
    <n v="0"/>
    <n v="0"/>
  </r>
  <r>
    <n v="249"/>
    <x v="230"/>
    <s v=""/>
    <x v="532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2664"/>
    <n v="475.5924"/>
    <n v="426.8304"/>
    <n v="94.031999999999996"/>
    <n v="88.333200000000005"/>
    <n v="0.56333236723698032"/>
    <n v="0.37231136176824142"/>
    <n v="6.4356270994778253E-2"/>
    <x v="0"/>
    <x v="0"/>
    <m/>
    <m/>
    <m/>
    <m/>
    <m/>
    <m/>
    <n v="11.9847816"/>
    <n v="508.37599999999998"/>
    <m/>
    <m/>
    <n v="150.4554"/>
    <n v="7.2934999999999999"/>
    <m/>
    <m/>
    <m/>
    <m/>
    <m/>
    <m/>
    <s v="718287,74"/>
    <s v="6200508,03"/>
    <n v="240.75398159999997"/>
    <n v="437.35570000000001"/>
    <n v="0"/>
  </r>
  <r>
    <n v="249"/>
    <x v="230"/>
    <s v=""/>
    <x v="533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5"/>
    <x v="0"/>
    <s v="pvp"/>
    <d v="2000-01-01T00:00:00"/>
    <d v="2019-12-31T00:00:00"/>
    <n v="20"/>
    <n v="0"/>
    <n v="2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4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2665"/>
    <n v="16.0596"/>
    <n v="16.0596"/>
    <n v="0"/>
    <n v="0"/>
    <n v="1"/>
    <n v="0"/>
    <n v="0"/>
    <x v="0"/>
    <x v="0"/>
    <m/>
    <m/>
    <m/>
    <m/>
    <m/>
    <m/>
    <n v="16.690013999999998"/>
    <m/>
    <m/>
    <m/>
    <m/>
    <m/>
    <m/>
    <m/>
    <m/>
    <m/>
    <m/>
    <m/>
    <s v="718287,74"/>
    <s v="6200508,03"/>
    <n v="16.690013999999998"/>
    <n v="0"/>
    <n v="0"/>
  </r>
  <r>
    <n v="249"/>
    <x v="230"/>
    <s v=""/>
    <x v="535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2666"/>
    <n v="600.05880000000002"/>
    <n v="538.53840000000002"/>
    <n v="136.36439999999999"/>
    <n v="128.09520000000001"/>
    <n v="0.30889845381441128"/>
    <n v="0.65581426409383048"/>
    <n v="3.5287282091758243E-2"/>
    <x v="0"/>
    <x v="0"/>
    <m/>
    <m/>
    <m/>
    <m/>
    <m/>
    <m/>
    <n v="6.2422272000000003"/>
    <n v="660.49659999999994"/>
    <m/>
    <m/>
    <n v="195.48599999999999"/>
    <n v="9.4830000000000005"/>
    <m/>
    <m/>
    <m/>
    <m/>
    <m/>
    <m/>
    <s v="718287,74"/>
    <s v="6200508,03"/>
    <n v="303.46569719999997"/>
    <n v="568.24212999999997"/>
    <n v="0"/>
  </r>
  <r>
    <n v="249"/>
    <x v="231"/>
    <s v=""/>
    <x v="536"/>
    <n v="2018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2667"/>
    <n v="0.28692000000000001"/>
    <n v="0.28692000000000001"/>
    <n v="0.19116"/>
    <n v="0.19116"/>
    <n v="0.24920735177321821"/>
    <n v="0.75079264822678182"/>
    <n v="0"/>
    <x v="0"/>
    <x v="0"/>
    <m/>
    <m/>
    <m/>
    <m/>
    <m/>
    <m/>
    <n v="0.57566519999999999"/>
    <m/>
    <m/>
    <m/>
    <m/>
    <m/>
    <m/>
    <m/>
    <m/>
    <m/>
    <m/>
    <m/>
    <s v="718456,87"/>
    <s v="6196857,55"/>
    <n v="0.57566519999999999"/>
    <n v="0"/>
    <n v="0"/>
  </r>
  <r>
    <n v="249"/>
    <x v="231"/>
    <s v=""/>
    <x v="537"/>
    <n v="2018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2668"/>
    <n v="8.0114400000000003"/>
    <n v="7.8192000000000004"/>
    <n v="0"/>
    <n v="0"/>
    <n v="1"/>
    <n v="0"/>
    <n v="0"/>
    <x v="0"/>
    <x v="0"/>
    <m/>
    <m/>
    <m/>
    <m/>
    <m/>
    <m/>
    <n v="8.8388784000000005"/>
    <m/>
    <m/>
    <m/>
    <m/>
    <m/>
    <m/>
    <m/>
    <m/>
    <m/>
    <m/>
    <m/>
    <s v="718456,87"/>
    <s v="6196857,55"/>
    <n v="8.8388784000000005"/>
    <n v="0"/>
    <n v="0"/>
  </r>
  <r>
    <n v="249"/>
    <x v="232"/>
    <s v=""/>
    <x v="538"/>
    <n v="2018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2669"/>
    <n v="9.7199999999999995E-2"/>
    <n v="9.7199999999999995E-2"/>
    <n v="5.7239999999999999E-2"/>
    <n v="5.7239999999999999E-2"/>
    <n v="0.28488224867054951"/>
    <n v="0.71511775132945044"/>
    <n v="0"/>
    <x v="0"/>
    <x v="0"/>
    <m/>
    <m/>
    <m/>
    <m/>
    <m/>
    <m/>
    <n v="0.17059679999999999"/>
    <m/>
    <m/>
    <m/>
    <m/>
    <m/>
    <m/>
    <m/>
    <m/>
    <m/>
    <m/>
    <m/>
    <s v="716675"/>
    <s v="6194595"/>
    <n v="0.17059679999999999"/>
    <n v="0"/>
    <n v="0"/>
  </r>
  <r>
    <n v="249"/>
    <x v="232"/>
    <s v=""/>
    <x v="539"/>
    <n v="2018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2670"/>
    <n v="3.6720000000000002"/>
    <n v="3.5135999999999998"/>
    <n v="0"/>
    <n v="0"/>
    <n v="1"/>
    <n v="0"/>
    <n v="0"/>
    <x v="0"/>
    <x v="0"/>
    <m/>
    <m/>
    <m/>
    <m/>
    <m/>
    <m/>
    <n v="5.0218739999999995"/>
    <m/>
    <m/>
    <m/>
    <m/>
    <m/>
    <m/>
    <m/>
    <m/>
    <m/>
    <m/>
    <m/>
    <s v="716675"/>
    <s v="6194595"/>
    <n v="5.0218739999999995"/>
    <n v="0"/>
    <n v="0"/>
  </r>
  <r>
    <n v="249"/>
    <x v="233"/>
    <s v=""/>
    <x v="540"/>
    <n v="2018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2671"/>
    <n v="9.2411999999999992"/>
    <n v="9.1367999999999991"/>
    <n v="0"/>
    <n v="0"/>
    <n v="1"/>
    <n v="0"/>
    <n v="0"/>
    <x v="0"/>
    <x v="0"/>
    <m/>
    <m/>
    <m/>
    <m/>
    <m/>
    <m/>
    <n v="10.4525784"/>
    <m/>
    <m/>
    <m/>
    <m/>
    <m/>
    <m/>
    <m/>
    <m/>
    <m/>
    <m/>
    <m/>
    <s v="719027,63"/>
    <s v="6204426,68"/>
    <n v="10.4525784"/>
    <n v="0"/>
    <n v="0"/>
  </r>
  <r>
    <n v="249"/>
    <x v="233"/>
    <s v=""/>
    <x v="541"/>
    <n v="2018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2671"/>
    <n v="9.2411999999999992"/>
    <n v="9.1367999999999991"/>
    <n v="0"/>
    <n v="0"/>
    <n v="1"/>
    <n v="0"/>
    <n v="0"/>
    <x v="0"/>
    <x v="0"/>
    <m/>
    <m/>
    <m/>
    <m/>
    <m/>
    <m/>
    <n v="10.4525784"/>
    <m/>
    <m/>
    <m/>
    <m/>
    <m/>
    <m/>
    <m/>
    <m/>
    <m/>
    <m/>
    <m/>
    <s v="719027,63"/>
    <s v="6204426,68"/>
    <n v="10.4525784"/>
    <n v="0"/>
    <n v="0"/>
  </r>
  <r>
    <n v="249"/>
    <x v="234"/>
    <s v=""/>
    <x v="542"/>
    <n v="2018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2672"/>
    <n v="7.9272"/>
    <n v="7.8768000000000002"/>
    <n v="0"/>
    <n v="0"/>
    <n v="1"/>
    <n v="0"/>
    <n v="0"/>
    <x v="0"/>
    <x v="0"/>
    <m/>
    <m/>
    <m/>
    <m/>
    <m/>
    <m/>
    <n v="8.4744791999999993"/>
    <m/>
    <m/>
    <m/>
    <m/>
    <m/>
    <m/>
    <m/>
    <m/>
    <m/>
    <m/>
    <m/>
    <s v="713014,55"/>
    <s v="6193142,18"/>
    <n v="8.4744791999999993"/>
    <n v="0"/>
    <n v="0"/>
  </r>
  <r>
    <n v="249"/>
    <x v="234"/>
    <s v=""/>
    <x v="543"/>
    <n v="2018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2672"/>
    <n v="6.7968000000000002"/>
    <n v="6.7320000000000002"/>
    <n v="0"/>
    <n v="0"/>
    <n v="1"/>
    <n v="0"/>
    <n v="0"/>
    <x v="0"/>
    <x v="0"/>
    <m/>
    <m/>
    <m/>
    <m/>
    <m/>
    <m/>
    <n v="8.4744791999999993"/>
    <m/>
    <m/>
    <m/>
    <m/>
    <m/>
    <m/>
    <m/>
    <m/>
    <m/>
    <m/>
    <m/>
    <s v="713014,55"/>
    <s v="6193142,18"/>
    <n v="8.4744791999999993"/>
    <n v="0"/>
    <n v="0"/>
  </r>
  <r>
    <n v="251"/>
    <x v="236"/>
    <s v=""/>
    <x v="546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2673"/>
    <n v="34.8048"/>
    <n v="34.595999999999997"/>
    <n v="0"/>
    <n v="0"/>
    <n v="1"/>
    <n v="0"/>
    <n v="0"/>
    <x v="0"/>
    <x v="0"/>
    <m/>
    <m/>
    <m/>
    <n v="0"/>
    <m/>
    <m/>
    <n v="35.607250800000003"/>
    <m/>
    <m/>
    <m/>
    <m/>
    <m/>
    <m/>
    <m/>
    <m/>
    <m/>
    <m/>
    <m/>
    <s v="540729,24"/>
    <s v="6340484,07"/>
    <n v="35.607250800000003"/>
    <n v="0"/>
    <n v="0"/>
  </r>
  <r>
    <n v="251"/>
    <x v="236"/>
    <s v=""/>
    <x v="547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2674"/>
    <n v="28.137599999999999"/>
    <n v="27.820799999999998"/>
    <n v="21.747599999999998"/>
    <n v="21.3552"/>
    <n v="0.26097319495432236"/>
    <n v="0.73902680504567764"/>
    <n v="0"/>
    <x v="0"/>
    <x v="0"/>
    <m/>
    <m/>
    <m/>
    <m/>
    <m/>
    <m/>
    <n v="53.908984799999999"/>
    <m/>
    <m/>
    <m/>
    <m/>
    <m/>
    <m/>
    <m/>
    <m/>
    <m/>
    <m/>
    <m/>
    <s v="540729,24"/>
    <s v="6340484,07"/>
    <n v="53.908984799999999"/>
    <n v="0"/>
    <n v="0"/>
  </r>
  <r>
    <n v="251"/>
    <x v="236"/>
    <s v=""/>
    <x v="548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2675"/>
    <n v="27.997199999999999"/>
    <n v="27.813600000000001"/>
    <n v="22.035599999999999"/>
    <n v="21.3552"/>
    <n v="0.26450453847886318"/>
    <n v="0.73549546152113687"/>
    <n v="0"/>
    <x v="0"/>
    <x v="0"/>
    <m/>
    <m/>
    <m/>
    <m/>
    <m/>
    <m/>
    <n v="52.923855600000003"/>
    <m/>
    <m/>
    <m/>
    <m/>
    <m/>
    <m/>
    <m/>
    <m/>
    <m/>
    <m/>
    <m/>
    <s v="540729,24"/>
    <s v="6340484,07"/>
    <n v="52.923855600000003"/>
    <n v="0"/>
    <n v="0"/>
  </r>
  <r>
    <n v="251"/>
    <x v="236"/>
    <s v=""/>
    <x v="549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2676"/>
    <n v="33.220799999999997"/>
    <n v="33.022799999999997"/>
    <n v="25.902000000000001"/>
    <n v="25.218"/>
    <n v="0.26451175767375035"/>
    <n v="0.73548824232624965"/>
    <n v="0"/>
    <x v="0"/>
    <x v="0"/>
    <m/>
    <m/>
    <m/>
    <m/>
    <m/>
    <m/>
    <n v="62.7964524"/>
    <m/>
    <m/>
    <m/>
    <m/>
    <m/>
    <m/>
    <m/>
    <m/>
    <m/>
    <m/>
    <m/>
    <s v="540729,24"/>
    <s v="6340484,07"/>
    <n v="62.7964524"/>
    <n v="0"/>
    <n v="0"/>
  </r>
  <r>
    <n v="251"/>
    <x v="236"/>
    <s v=""/>
    <x v="550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2677"/>
    <n v="28.1844"/>
    <n v="28.1844"/>
    <n v="0"/>
    <n v="0"/>
    <n v="1"/>
    <n v="0"/>
    <n v="0"/>
    <x v="0"/>
    <x v="0"/>
    <m/>
    <m/>
    <m/>
    <m/>
    <m/>
    <m/>
    <m/>
    <m/>
    <m/>
    <m/>
    <m/>
    <m/>
    <m/>
    <m/>
    <m/>
    <n v="28.1844"/>
    <m/>
    <m/>
    <s v="540729,24"/>
    <s v="6340484,07"/>
    <n v="0"/>
    <n v="28.1844"/>
    <n v="0"/>
  </r>
  <r>
    <n v="253"/>
    <x v="237"/>
    <s v=""/>
    <x v="552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2678"/>
    <n v="162.90288000000001"/>
    <n v="152.24328"/>
    <n v="0"/>
    <n v="0"/>
    <n v="0.93456469277891208"/>
    <n v="0"/>
    <n v="6.5435307221087924E-2"/>
    <x v="0"/>
    <x v="0"/>
    <m/>
    <m/>
    <m/>
    <n v="0"/>
    <m/>
    <m/>
    <m/>
    <n v="174.67740000000001"/>
    <m/>
    <n v="4.1904999999999998E-2"/>
    <m/>
    <n v="17.946069999999999"/>
    <m/>
    <m/>
    <m/>
    <m/>
    <m/>
    <m/>
    <s v="685460,85"/>
    <s v="6074134,81"/>
    <n v="78.604830000000007"/>
    <n v="114.06054500000002"/>
    <n v="0"/>
  </r>
  <r>
    <n v="253"/>
    <x v="237"/>
    <s v=""/>
    <x v="553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2679"/>
    <n v="163.92132000000001"/>
    <n v="153.19476"/>
    <n v="0"/>
    <n v="0"/>
    <n v="0.93456275242293063"/>
    <n v="0"/>
    <n v="6.5437247577069368E-2"/>
    <x v="0"/>
    <x v="0"/>
    <m/>
    <m/>
    <m/>
    <n v="0"/>
    <m/>
    <m/>
    <m/>
    <n v="175.76920000000001"/>
    <m/>
    <n v="4.2195000000000003E-2"/>
    <m/>
    <n v="18.058154999999999"/>
    <m/>
    <m/>
    <m/>
    <m/>
    <m/>
    <m/>
    <s v="685460,85"/>
    <s v="6074134,81"/>
    <n v="79.096140000000005"/>
    <n v="114.77341000000001"/>
    <n v="0"/>
  </r>
  <r>
    <n v="253"/>
    <x v="237"/>
    <s v=""/>
    <x v="554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2680"/>
    <n v="414.82368000000002"/>
    <n v="414.82368000000002"/>
    <n v="163.67400000000001"/>
    <n v="142.47720000000001"/>
    <n v="0.25468993612290036"/>
    <n v="0.74531006387709964"/>
    <n v="0"/>
    <x v="0"/>
    <x v="0"/>
    <m/>
    <m/>
    <m/>
    <n v="0.99991211999999996"/>
    <m/>
    <m/>
    <m/>
    <n v="737.43140000000005"/>
    <m/>
    <n v="0.1769"/>
    <m/>
    <n v="75.761775"/>
    <m/>
    <m/>
    <m/>
    <m/>
    <m/>
    <m/>
    <s v="685460,85"/>
    <s v="6074134,81"/>
    <n v="332.84404211999998"/>
    <n v="481.52594500000004"/>
    <n v="0"/>
  </r>
  <r>
    <n v="253"/>
    <x v="238"/>
    <s v=""/>
    <x v="555"/>
    <n v="2018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2681"/>
    <n v="83.307959999999994"/>
    <n v="74.559600000000003"/>
    <n v="0"/>
    <n v="0"/>
    <n v="1"/>
    <n v="0"/>
    <n v="0"/>
    <x v="0"/>
    <x v="0"/>
    <m/>
    <m/>
    <m/>
    <m/>
    <m/>
    <m/>
    <m/>
    <m/>
    <m/>
    <m/>
    <n v="83.322119999999998"/>
    <m/>
    <m/>
    <m/>
    <m/>
    <m/>
    <m/>
    <m/>
    <s v="685463,03"/>
    <s v="6073972,53"/>
    <n v="0"/>
    <n v="83.322119999999998"/>
    <n v="0"/>
  </r>
  <r>
    <n v="254"/>
    <x v="239"/>
    <s v=""/>
    <x v="556"/>
    <n v="2018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2682"/>
    <n v="415.25900000000001"/>
    <n v="414.35899999999998"/>
    <n v="80.046000000000006"/>
    <n v="60.552"/>
    <n v="0.63222596380514406"/>
    <n v="0.36640082270745822"/>
    <n v="1.3732134873977175E-3"/>
    <x v="0"/>
    <x v="0"/>
    <m/>
    <m/>
    <m/>
    <n v="1.1415986199999999"/>
    <m/>
    <m/>
    <m/>
    <n v="436.64580000000001"/>
    <m/>
    <n v="0"/>
    <m/>
    <n v="8.2360000000000007"/>
    <m/>
    <m/>
    <m/>
    <m/>
    <m/>
    <m/>
    <s v="558747,1"/>
    <s v="6212252,9"/>
    <n v="197.63220862"/>
    <n v="248.39119000000002"/>
    <n v="0"/>
  </r>
  <r>
    <n v="254"/>
    <x v="239"/>
    <s v=""/>
    <x v="557"/>
    <n v="2018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2683"/>
    <n v="249.90479999999999"/>
    <n v="249.3648"/>
    <n v="0"/>
    <n v="0"/>
    <n v="0.99783917715866211"/>
    <n v="0"/>
    <n v="2.1608228413378949E-3"/>
    <x v="0"/>
    <x v="0"/>
    <m/>
    <m/>
    <m/>
    <n v="1.2543021599999999"/>
    <m/>
    <m/>
    <m/>
    <n v="262.774"/>
    <m/>
    <n v="0"/>
    <m/>
    <n v="4.9589999999999996"/>
    <m/>
    <m/>
    <m/>
    <m/>
    <m/>
    <m/>
    <s v="558747,1"/>
    <s v="6212252,9"/>
    <n v="119.50260216"/>
    <n v="149.4847"/>
    <n v="0"/>
  </r>
  <r>
    <n v="258"/>
    <x v="240"/>
    <s v=""/>
    <x v="558"/>
    <n v="2018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2684"/>
    <n v="3.5415000000000001"/>
    <n v="3.5415000000000001"/>
    <n v="2.3789267999999999"/>
    <n v="2.3789267999999999"/>
    <n v="0.26573904493319722"/>
    <n v="0.73426095506680278"/>
    <n v="0"/>
    <x v="0"/>
    <x v="0"/>
    <m/>
    <m/>
    <m/>
    <m/>
    <m/>
    <m/>
    <n v="6.6634919999999997"/>
    <m/>
    <m/>
    <m/>
    <m/>
    <m/>
    <m/>
    <m/>
    <m/>
    <m/>
    <m/>
    <m/>
    <s v="483992"/>
    <s v="6205499"/>
    <n v="6.6634919999999997"/>
    <n v="0"/>
    <n v="0"/>
  </r>
  <r>
    <n v="258"/>
    <x v="240"/>
    <s v=""/>
    <x v="559"/>
    <n v="2018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2685"/>
    <n v="16.408080000000002"/>
    <n v="16.408080000000002"/>
    <n v="0"/>
    <n v="0"/>
    <n v="1"/>
    <n v="0"/>
    <n v="0"/>
    <x v="0"/>
    <x v="0"/>
    <m/>
    <m/>
    <m/>
    <m/>
    <m/>
    <m/>
    <n v="15.6814812"/>
    <m/>
    <m/>
    <m/>
    <m/>
    <m/>
    <m/>
    <m/>
    <m/>
    <m/>
    <m/>
    <m/>
    <s v="483992"/>
    <s v="6205499"/>
    <n v="15.6814812"/>
    <n v="0"/>
    <n v="0"/>
  </r>
  <r>
    <n v="259"/>
    <x v="241"/>
    <s v=""/>
    <x v="560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2686"/>
    <n v="2077.6284000000001"/>
    <n v="2073.2184000000002"/>
    <n v="271.69200000000001"/>
    <n v="222.74639999999999"/>
    <n v="0.71670593096204371"/>
    <n v="0.28176954409859511"/>
    <n v="1.5245249393611715E-3"/>
    <x v="0"/>
    <x v="0"/>
    <m/>
    <m/>
    <m/>
    <n v="8.3450837599999996"/>
    <m/>
    <m/>
    <m/>
    <n v="2093.8498"/>
    <m/>
    <m/>
    <m/>
    <m/>
    <m/>
    <m/>
    <m/>
    <m/>
    <m/>
    <m/>
    <s v="715003,4"/>
    <s v="6178719,7"/>
    <n v="950.57749375999992"/>
    <n v="1151.6173900000001"/>
    <n v="0"/>
  </r>
  <r>
    <n v="259"/>
    <x v="241"/>
    <s v=""/>
    <x v="562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2687"/>
    <n v="1727.712"/>
    <n v="1723.3019999999999"/>
    <n v="383.11200000000002"/>
    <n v="331.524"/>
    <n v="0.31087685345326194"/>
    <n v="0.68832760001819637"/>
    <n v="7.9554652854169072E-4"/>
    <x v="0"/>
    <x v="0"/>
    <m/>
    <m/>
    <m/>
    <m/>
    <m/>
    <m/>
    <n v="9.2134944000000001"/>
    <n v="2762.4659999999999"/>
    <m/>
    <m/>
    <m/>
    <m/>
    <m/>
    <m/>
    <m/>
    <m/>
    <m/>
    <m/>
    <s v="715003,4"/>
    <s v="6178719,7"/>
    <n v="1252.3231943999999"/>
    <n v="1519.3563000000001"/>
    <n v="0"/>
  </r>
  <r>
    <n v="259"/>
    <x v="241"/>
    <s v=""/>
    <x v="563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5003,4"/>
    <s v="6178719,7"/>
    <n v="0"/>
    <n v="0"/>
    <n v="0"/>
  </r>
  <r>
    <n v="259"/>
    <x v="241"/>
    <s v=""/>
    <x v="564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2688"/>
    <n v="57.301920000000003"/>
    <n v="57.301920000000003"/>
    <n v="0"/>
    <n v="0"/>
    <n v="1"/>
    <n v="0"/>
    <n v="0"/>
    <x v="0"/>
    <x v="0"/>
    <m/>
    <m/>
    <m/>
    <n v="0"/>
    <m/>
    <m/>
    <n v="61.082247600000002"/>
    <m/>
    <m/>
    <m/>
    <m/>
    <m/>
    <m/>
    <m/>
    <m/>
    <m/>
    <m/>
    <m/>
    <s v="715003,4"/>
    <s v="6178719,7"/>
    <n v="61.082247600000002"/>
    <n v="0"/>
    <n v="0"/>
  </r>
  <r>
    <n v="259"/>
    <x v="241"/>
    <s v=""/>
    <x v="566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2689"/>
    <n v="57.854430000000001"/>
    <n v="57.854430000000001"/>
    <n v="0"/>
    <n v="0"/>
    <n v="1"/>
    <n v="0"/>
    <n v="0"/>
    <x v="0"/>
    <x v="0"/>
    <m/>
    <m/>
    <m/>
    <n v="0"/>
    <m/>
    <m/>
    <n v="61.671218400000001"/>
    <m/>
    <m/>
    <m/>
    <m/>
    <m/>
    <m/>
    <m/>
    <m/>
    <m/>
    <m/>
    <m/>
    <s v="715003,4"/>
    <s v="6178719,7"/>
    <n v="61.671218400000001"/>
    <n v="0"/>
    <n v="0"/>
  </r>
  <r>
    <n v="259"/>
    <x v="241"/>
    <s v=""/>
    <x v="567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2690"/>
    <n v="35.766359999999999"/>
    <n v="35.766359999999999"/>
    <n v="0"/>
    <n v="0"/>
    <n v="1"/>
    <n v="0"/>
    <n v="0"/>
    <x v="0"/>
    <x v="0"/>
    <m/>
    <m/>
    <m/>
    <n v="0"/>
    <m/>
    <m/>
    <n v="38.2785084"/>
    <m/>
    <m/>
    <m/>
    <m/>
    <m/>
    <m/>
    <m/>
    <m/>
    <m/>
    <m/>
    <m/>
    <s v="715003,4"/>
    <s v="6178719,7"/>
    <n v="38.2785084"/>
    <n v="0"/>
    <n v="0"/>
  </r>
  <r>
    <n v="259"/>
    <x v="242"/>
    <s v=""/>
    <x v="568"/>
    <n v="2018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2691"/>
    <n v="53.852400000000003"/>
    <n v="53.852400000000003"/>
    <n v="0"/>
    <n v="0"/>
    <n v="1"/>
    <n v="0"/>
    <n v="0"/>
    <x v="0"/>
    <x v="0"/>
    <m/>
    <m/>
    <m/>
    <n v="0"/>
    <m/>
    <m/>
    <n v="57.013307999999995"/>
    <m/>
    <m/>
    <m/>
    <m/>
    <m/>
    <m/>
    <m/>
    <m/>
    <m/>
    <m/>
    <m/>
    <s v="711240,2"/>
    <s v="6179911,03"/>
    <n v="57.013307999999995"/>
    <n v="0"/>
    <n v="0"/>
  </r>
  <r>
    <n v="259"/>
    <x v="242"/>
    <s v=""/>
    <x v="569"/>
    <n v="2018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2692"/>
    <n v="37.663200000000003"/>
    <n v="37.663200000000003"/>
    <n v="0"/>
    <n v="0"/>
    <n v="1"/>
    <n v="0"/>
    <n v="0"/>
    <x v="0"/>
    <x v="0"/>
    <m/>
    <m/>
    <m/>
    <n v="0"/>
    <m/>
    <m/>
    <n v="41.415620400000002"/>
    <m/>
    <m/>
    <m/>
    <m/>
    <m/>
    <m/>
    <m/>
    <m/>
    <m/>
    <m/>
    <m/>
    <s v="711240,2"/>
    <s v="6179911,03"/>
    <n v="41.415620400000002"/>
    <n v="0"/>
    <n v="0"/>
  </r>
  <r>
    <n v="259"/>
    <x v="243"/>
    <s v=""/>
    <x v="570"/>
    <n v="2018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2693"/>
    <n v="52.178400000000003"/>
    <n v="52.178400000000003"/>
    <n v="0"/>
    <n v="0"/>
    <n v="1"/>
    <n v="0"/>
    <n v="0"/>
    <x v="0"/>
    <x v="0"/>
    <m/>
    <m/>
    <m/>
    <m/>
    <m/>
    <m/>
    <n v="56.2989636"/>
    <m/>
    <m/>
    <m/>
    <m/>
    <m/>
    <m/>
    <m/>
    <m/>
    <m/>
    <m/>
    <m/>
    <s v="706625,64"/>
    <s v="6183455,02"/>
    <n v="56.2989636"/>
    <n v="0"/>
    <n v="0"/>
  </r>
  <r>
    <n v="259"/>
    <x v="243"/>
    <s v=""/>
    <x v="571"/>
    <n v="2018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2694"/>
    <n v="42.224400000000003"/>
    <n v="42.224400000000003"/>
    <n v="0"/>
    <n v="0"/>
    <n v="1"/>
    <n v="0"/>
    <n v="0"/>
    <x v="0"/>
    <x v="0"/>
    <m/>
    <m/>
    <m/>
    <m/>
    <m/>
    <m/>
    <n v="45.560592"/>
    <m/>
    <m/>
    <m/>
    <m/>
    <m/>
    <m/>
    <m/>
    <m/>
    <m/>
    <m/>
    <m/>
    <s v="706625,64"/>
    <s v="6183455,02"/>
    <n v="45.560592"/>
    <n v="0"/>
    <n v="0"/>
  </r>
  <r>
    <n v="259"/>
    <x v="1281"/>
    <s v=""/>
    <x v="2874"/>
    <n v="2018"/>
    <n v="10866111"/>
    <x v="100"/>
    <x v="1278"/>
    <x v="1235"/>
    <n v="2860"/>
    <s v="Søborg"/>
    <n v="159"/>
    <n v="2"/>
    <x v="5"/>
    <m/>
    <s v="ER"/>
    <s v="Erhvervsværk"/>
    <n v="212000"/>
    <n v="210000"/>
    <x v="1454"/>
    <x v="6"/>
    <s v="pvp"/>
    <d v="2018-01-01T00:00:00"/>
    <m/>
    <n v="0.9"/>
    <n v="0"/>
    <n v="0.9"/>
    <x v="2695"/>
    <n v="15.393000000000001"/>
    <n v="15.393000000000001"/>
    <n v="0"/>
    <n v="0"/>
    <n v="1"/>
    <n v="0"/>
    <n v="0"/>
    <x v="0"/>
    <x v="0"/>
    <m/>
    <m/>
    <m/>
    <m/>
    <m/>
    <m/>
    <m/>
    <m/>
    <m/>
    <m/>
    <m/>
    <m/>
    <m/>
    <m/>
    <n v="15.393000000000001"/>
    <m/>
    <m/>
    <m/>
    <s v="718412,44"/>
    <s v="6182139,65"/>
    <n v="0"/>
    <n v="15.393000000000001"/>
    <n v="0"/>
  </r>
  <r>
    <n v="259"/>
    <x v="1282"/>
    <s v=""/>
    <x v="2875"/>
    <n v="2018"/>
    <n v="10866111"/>
    <x v="100"/>
    <x v="1279"/>
    <x v="1236"/>
    <n v="2750"/>
    <s v="Ballerup"/>
    <n v="151"/>
    <n v="2"/>
    <x v="5"/>
    <m/>
    <s v="ER"/>
    <s v="Erhvervsværk"/>
    <n v="960300"/>
    <n v="960000"/>
    <x v="1455"/>
    <x v="6"/>
    <s v="pvp"/>
    <d v="2018-01-01T00:00:00"/>
    <m/>
    <n v="0.2"/>
    <n v="0"/>
    <n v="0.2"/>
    <x v="2696"/>
    <n v="2.5009999999999999"/>
    <n v="2.5009999999999999"/>
    <n v="0"/>
    <n v="0"/>
    <n v="1"/>
    <n v="0"/>
    <n v="0"/>
    <x v="0"/>
    <x v="0"/>
    <m/>
    <m/>
    <m/>
    <m/>
    <m/>
    <m/>
    <m/>
    <m/>
    <m/>
    <m/>
    <m/>
    <m/>
    <m/>
    <m/>
    <n v="2.5009999999999999"/>
    <m/>
    <m/>
    <m/>
    <s v="711278,84"/>
    <s v="6182166,1"/>
    <n v="0"/>
    <n v="2.5009999999999999"/>
    <n v="0"/>
  </r>
  <r>
    <n v="263"/>
    <x v="244"/>
    <s v=""/>
    <x v="572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2697"/>
    <n v="43.991280000000003"/>
    <n v="43.991280000000003"/>
    <n v="31.885153200000001"/>
    <n v="31.885153200000001"/>
    <n v="0.28126156022345883"/>
    <n v="0.71873843977654117"/>
    <n v="0"/>
    <x v="0"/>
    <x v="0"/>
    <m/>
    <m/>
    <m/>
    <m/>
    <m/>
    <m/>
    <n v="78.2035056"/>
    <m/>
    <m/>
    <m/>
    <m/>
    <m/>
    <m/>
    <m/>
    <m/>
    <m/>
    <m/>
    <m/>
    <s v="485287,49"/>
    <s v="6228747,82"/>
    <n v="78.2035056"/>
    <n v="0"/>
    <n v="0"/>
  </r>
  <r>
    <n v="263"/>
    <x v="244"/>
    <s v=""/>
    <x v="573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2698"/>
    <n v="34.396920000000001"/>
    <n v="34.396920000000001"/>
    <n v="0"/>
    <n v="0"/>
    <n v="1"/>
    <n v="0"/>
    <n v="0"/>
    <x v="0"/>
    <x v="0"/>
    <m/>
    <m/>
    <m/>
    <m/>
    <m/>
    <m/>
    <m/>
    <m/>
    <m/>
    <m/>
    <m/>
    <m/>
    <m/>
    <m/>
    <m/>
    <n v="34.396920000000001"/>
    <m/>
    <m/>
    <s v="485287,49"/>
    <s v="6228747,82"/>
    <n v="0"/>
    <n v="34.396920000000001"/>
    <n v="0"/>
  </r>
  <r>
    <n v="263"/>
    <x v="244"/>
    <s v=""/>
    <x v="574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2699"/>
    <n v="30.461400000000001"/>
    <n v="30.461400000000001"/>
    <n v="23.2155612"/>
    <n v="23.2155612"/>
    <n v="0.2685845664766085"/>
    <n v="0.73141543352339156"/>
    <n v="0"/>
    <x v="0"/>
    <x v="0"/>
    <m/>
    <m/>
    <m/>
    <m/>
    <m/>
    <m/>
    <n v="56.707279199999995"/>
    <m/>
    <m/>
    <m/>
    <m/>
    <m/>
    <m/>
    <m/>
    <m/>
    <m/>
    <m/>
    <m/>
    <s v="485287,49"/>
    <s v="6228747,82"/>
    <n v="56.707279199999995"/>
    <n v="0"/>
    <n v="0"/>
  </r>
  <r>
    <n v="263"/>
    <x v="244"/>
    <s v=""/>
    <x v="575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2700"/>
    <n v="5.7600000000000004E-3"/>
    <n v="5.7600000000000004E-3"/>
    <n v="0"/>
    <n v="0"/>
    <n v="1"/>
    <n v="0"/>
    <n v="0"/>
    <x v="0"/>
    <x v="0"/>
    <m/>
    <m/>
    <m/>
    <n v="0"/>
    <m/>
    <m/>
    <n v="7.0488E-3"/>
    <m/>
    <m/>
    <m/>
    <m/>
    <m/>
    <m/>
    <m/>
    <m/>
    <m/>
    <m/>
    <m/>
    <s v="485287,49"/>
    <s v="6228747,82"/>
    <n v="7.0488E-3"/>
    <n v="0"/>
    <n v="0"/>
  </r>
  <r>
    <n v="263"/>
    <x v="244"/>
    <s v=""/>
    <x v="577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2701"/>
    <n v="8.3073599999999992"/>
    <n v="8.3073599999999992"/>
    <n v="0"/>
    <n v="0"/>
    <n v="1"/>
    <n v="0"/>
    <n v="0"/>
    <x v="0"/>
    <x v="0"/>
    <m/>
    <m/>
    <m/>
    <m/>
    <m/>
    <m/>
    <n v="7.8166836000000002"/>
    <m/>
    <m/>
    <m/>
    <m/>
    <m/>
    <m/>
    <m/>
    <m/>
    <m/>
    <m/>
    <n v="0"/>
    <s v="485287,49"/>
    <s v="6228747,82"/>
    <n v="7.8166836000000002"/>
    <n v="0"/>
    <n v="0"/>
  </r>
  <r>
    <n v="263"/>
    <x v="244"/>
    <s v=""/>
    <x v="578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5287,49"/>
    <s v="6228747,82"/>
    <n v="0"/>
    <n v="0"/>
    <n v="0"/>
  </r>
  <r>
    <n v="263"/>
    <x v="244"/>
    <s v=""/>
    <x v="579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2702"/>
    <n v="27.699624"/>
    <n v="27.699624"/>
    <n v="0"/>
    <n v="0"/>
    <n v="1"/>
    <n v="0"/>
    <n v="0"/>
    <x v="0"/>
    <x v="0"/>
    <m/>
    <m/>
    <m/>
    <m/>
    <m/>
    <m/>
    <m/>
    <m/>
    <m/>
    <m/>
    <m/>
    <m/>
    <m/>
    <m/>
    <m/>
    <m/>
    <m/>
    <n v="27.699624"/>
    <s v="485287,49"/>
    <s v="6228747,82"/>
    <n v="0"/>
    <n v="0"/>
    <n v="27.699624"/>
  </r>
  <r>
    <n v="265"/>
    <x v="245"/>
    <s v=""/>
    <x v="580"/>
    <n v="2018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703"/>
    <n v="6.8400000000000002E-2"/>
    <n v="6.8400000000000002E-2"/>
    <n v="5.3999999999999999E-2"/>
    <n v="5.3999999999999999E-2"/>
    <n v="0.21925269450021928"/>
    <n v="0.78074730549978066"/>
    <n v="0"/>
    <x v="0"/>
    <x v="0"/>
    <m/>
    <m/>
    <m/>
    <m/>
    <m/>
    <m/>
    <n v="0.1559844"/>
    <m/>
    <m/>
    <m/>
    <m/>
    <m/>
    <m/>
    <m/>
    <m/>
    <m/>
    <m/>
    <m/>
    <s v="542790,98"/>
    <s v="6352468,43"/>
    <n v="0.1559844"/>
    <n v="0"/>
    <n v="0"/>
  </r>
  <r>
    <n v="265"/>
    <x v="245"/>
    <s v=""/>
    <x v="581"/>
    <n v="2018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2704"/>
    <n v="34.826000000000001"/>
    <n v="34.826000000000001"/>
    <n v="0"/>
    <n v="0"/>
    <n v="1"/>
    <n v="0"/>
    <n v="0"/>
    <x v="0"/>
    <x v="0"/>
    <m/>
    <m/>
    <m/>
    <m/>
    <m/>
    <m/>
    <m/>
    <m/>
    <m/>
    <m/>
    <m/>
    <m/>
    <n v="36.999724999999998"/>
    <m/>
    <m/>
    <m/>
    <m/>
    <m/>
    <s v="711011,1"/>
    <s v="6167238,42"/>
    <n v="0"/>
    <n v="36.999724999999998"/>
    <n v="0"/>
  </r>
  <r>
    <n v="267"/>
    <x v="246"/>
    <s v=""/>
    <x v="583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2705"/>
    <n v="26.25"/>
    <n v="26.25"/>
    <n v="0"/>
    <n v="0"/>
    <n v="1"/>
    <n v="0"/>
    <n v="0"/>
    <x v="0"/>
    <x v="0"/>
    <m/>
    <m/>
    <m/>
    <m/>
    <m/>
    <m/>
    <m/>
    <m/>
    <m/>
    <m/>
    <m/>
    <m/>
    <n v="27.888000000000002"/>
    <m/>
    <m/>
    <m/>
    <m/>
    <m/>
    <s v="711011,1"/>
    <s v="6167238,42"/>
    <n v="0"/>
    <n v="27.888000000000002"/>
    <n v="0"/>
  </r>
  <r>
    <n v="267"/>
    <x v="246"/>
    <s v=""/>
    <x v="584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2706"/>
    <n v="28.663"/>
    <n v="28.663"/>
    <n v="0"/>
    <n v="0"/>
    <n v="1"/>
    <n v="0"/>
    <n v="0"/>
    <x v="0"/>
    <x v="0"/>
    <m/>
    <m/>
    <m/>
    <m/>
    <m/>
    <m/>
    <m/>
    <m/>
    <m/>
    <m/>
    <m/>
    <m/>
    <n v="30.452275"/>
    <m/>
    <m/>
    <m/>
    <m/>
    <m/>
    <s v="711011,1"/>
    <s v="6167238,42"/>
    <n v="0"/>
    <n v="30.452275"/>
    <n v="0"/>
  </r>
  <r>
    <n v="267"/>
    <x v="246"/>
    <s v=""/>
    <x v="585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2707"/>
    <n v="2.1999999999999999E-2"/>
    <n v="2.1999999999999999E-2"/>
    <n v="0"/>
    <n v="0"/>
    <n v="1"/>
    <n v="0"/>
    <n v="0"/>
    <x v="0"/>
    <x v="0"/>
    <m/>
    <m/>
    <m/>
    <m/>
    <m/>
    <m/>
    <n v="2.3997599999999997E-2"/>
    <m/>
    <m/>
    <m/>
    <m/>
    <m/>
    <m/>
    <m/>
    <m/>
    <m/>
    <m/>
    <m/>
    <s v="711011,1"/>
    <s v="6167238,42"/>
    <n v="2.3997599999999997E-2"/>
    <n v="0"/>
    <n v="0"/>
  </r>
  <r>
    <n v="268"/>
    <x v="247"/>
    <s v=""/>
    <x v="586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2708"/>
    <n v="17.135999999999999"/>
    <n v="17.135999999999999"/>
    <n v="0"/>
    <n v="0"/>
    <n v="1"/>
    <n v="0"/>
    <n v="0"/>
    <x v="0"/>
    <x v="0"/>
    <m/>
    <m/>
    <m/>
    <m/>
    <m/>
    <m/>
    <n v="21.590315999999998"/>
    <m/>
    <m/>
    <m/>
    <m/>
    <m/>
    <m/>
    <m/>
    <m/>
    <m/>
    <m/>
    <m/>
    <s v="526688"/>
    <s v="6179183"/>
    <n v="21.590315999999998"/>
    <n v="0"/>
    <n v="0"/>
  </r>
  <r>
    <n v="268"/>
    <x v="247"/>
    <s v=""/>
    <x v="587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2709"/>
    <n v="1.4652000000000001"/>
    <n v="1.4652000000000001"/>
    <n v="0"/>
    <n v="0"/>
    <n v="1"/>
    <n v="0"/>
    <n v="0"/>
    <x v="0"/>
    <x v="0"/>
    <m/>
    <m/>
    <m/>
    <m/>
    <m/>
    <m/>
    <n v="1.8519336000000002"/>
    <m/>
    <m/>
    <m/>
    <m/>
    <m/>
    <m/>
    <m/>
    <m/>
    <m/>
    <m/>
    <m/>
    <s v="526688"/>
    <s v="6179183"/>
    <n v="1.8519336000000002"/>
    <n v="0"/>
    <n v="0"/>
  </r>
  <r>
    <n v="268"/>
    <x v="247"/>
    <s v=""/>
    <x v="588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688"/>
    <s v="6179183"/>
    <n v="0"/>
    <n v="0"/>
    <n v="0"/>
  </r>
  <r>
    <n v="268"/>
    <x v="248"/>
    <s v=""/>
    <x v="589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2710"/>
    <n v="48.272399999999998"/>
    <n v="48.272399999999998"/>
    <n v="38.480400000000003"/>
    <n v="38.480400000000003"/>
    <n v="0.27298150443936448"/>
    <n v="0.72701849556063558"/>
    <n v="0"/>
    <x v="0"/>
    <x v="0"/>
    <m/>
    <m/>
    <m/>
    <m/>
    <m/>
    <m/>
    <n v="88.4169792"/>
    <m/>
    <m/>
    <m/>
    <m/>
    <m/>
    <m/>
    <m/>
    <m/>
    <m/>
    <m/>
    <m/>
    <s v="527429,71"/>
    <s v="6179517,78"/>
    <n v="88.4169792"/>
    <n v="0"/>
    <n v="0"/>
  </r>
  <r>
    <n v="268"/>
    <x v="248"/>
    <s v=""/>
    <x v="590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2711"/>
    <n v="23.720400000000001"/>
    <n v="23.720400000000001"/>
    <n v="0"/>
    <n v="0"/>
    <n v="1"/>
    <n v="0"/>
    <n v="0"/>
    <x v="0"/>
    <x v="0"/>
    <m/>
    <m/>
    <m/>
    <m/>
    <m/>
    <m/>
    <m/>
    <m/>
    <m/>
    <m/>
    <n v="24.681000000000001"/>
    <m/>
    <m/>
    <m/>
    <m/>
    <m/>
    <m/>
    <m/>
    <s v="527429,71"/>
    <s v="6179517,78"/>
    <n v="0"/>
    <n v="24.681000000000001"/>
    <n v="0"/>
  </r>
  <r>
    <n v="268"/>
    <x v="248"/>
    <s v=""/>
    <x v="591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2712"/>
    <n v="23.403600000000001"/>
    <n v="23.403600000000001"/>
    <n v="0"/>
    <n v="0"/>
    <n v="1"/>
    <n v="0"/>
    <n v="0"/>
    <x v="0"/>
    <x v="0"/>
    <m/>
    <m/>
    <m/>
    <m/>
    <m/>
    <m/>
    <m/>
    <m/>
    <m/>
    <m/>
    <m/>
    <m/>
    <m/>
    <m/>
    <m/>
    <n v="23.403599999999997"/>
    <m/>
    <m/>
    <s v="527429,71"/>
    <s v="6179517,78"/>
    <n v="0"/>
    <n v="23.403599999999997"/>
    <n v="0"/>
  </r>
  <r>
    <n v="269"/>
    <x v="249"/>
    <s v=""/>
    <x v="592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2713"/>
    <n v="21.070799999999998"/>
    <n v="21.070799999999998"/>
    <n v="13.924799999999999"/>
    <n v="13.8024"/>
    <n v="0.29120848885929757"/>
    <n v="0.70879151114070238"/>
    <n v="0"/>
    <x v="0"/>
    <x v="0"/>
    <m/>
    <m/>
    <m/>
    <m/>
    <m/>
    <m/>
    <n v="36.178203600000003"/>
    <m/>
    <m/>
    <m/>
    <m/>
    <m/>
    <m/>
    <m/>
    <m/>
    <m/>
    <m/>
    <m/>
    <s v="565999"/>
    <s v="6349864"/>
    <n v="36.178203600000003"/>
    <n v="0"/>
    <n v="0"/>
  </r>
  <r>
    <n v="269"/>
    <x v="249"/>
    <s v=""/>
    <x v="593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2714"/>
    <n v="9.0036000000000005"/>
    <n v="9.0036000000000005"/>
    <n v="0"/>
    <n v="0"/>
    <n v="1"/>
    <n v="0"/>
    <n v="0"/>
    <x v="0"/>
    <x v="0"/>
    <m/>
    <m/>
    <m/>
    <m/>
    <m/>
    <m/>
    <n v="9.0388979999999997"/>
    <m/>
    <m/>
    <m/>
    <m/>
    <m/>
    <m/>
    <m/>
    <m/>
    <m/>
    <m/>
    <m/>
    <s v="565999"/>
    <s v="6349864"/>
    <n v="9.0388979999999997"/>
    <n v="0"/>
    <n v="0"/>
  </r>
  <r>
    <n v="269"/>
    <x v="249"/>
    <s v=""/>
    <x v="594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2715"/>
    <n v="1.5948"/>
    <n v="1.5948"/>
    <n v="0"/>
    <n v="0"/>
    <n v="1"/>
    <n v="0"/>
    <n v="0"/>
    <x v="0"/>
    <x v="0"/>
    <m/>
    <m/>
    <m/>
    <m/>
    <m/>
    <m/>
    <m/>
    <m/>
    <m/>
    <m/>
    <m/>
    <m/>
    <m/>
    <m/>
    <m/>
    <m/>
    <m/>
    <n v="1.5948"/>
    <s v="565999"/>
    <s v="6349864"/>
    <n v="0"/>
    <n v="0"/>
    <n v="1.5948"/>
  </r>
  <r>
    <n v="269"/>
    <x v="249"/>
    <s v=""/>
    <x v="595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2716"/>
    <n v="7.5743999999999998"/>
    <n v="7.5743999999999998"/>
    <n v="0"/>
    <n v="0"/>
    <n v="1"/>
    <n v="0"/>
    <n v="0"/>
    <x v="0"/>
    <x v="0"/>
    <m/>
    <m/>
    <m/>
    <m/>
    <m/>
    <m/>
    <m/>
    <m/>
    <m/>
    <m/>
    <m/>
    <m/>
    <m/>
    <m/>
    <m/>
    <n v="7.5743999999999998"/>
    <m/>
    <m/>
    <s v="565999"/>
    <s v="6349864"/>
    <n v="0"/>
    <n v="7.5743999999999998"/>
    <n v="0"/>
  </r>
  <r>
    <n v="277"/>
    <x v="250"/>
    <s v=""/>
    <x v="596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2717"/>
    <n v="33.364800000000002"/>
    <n v="33.364800000000002"/>
    <n v="0"/>
    <n v="0"/>
    <n v="1"/>
    <n v="0"/>
    <n v="0"/>
    <x v="0"/>
    <x v="0"/>
    <m/>
    <m/>
    <m/>
    <m/>
    <m/>
    <m/>
    <n v="31.477366799999999"/>
    <m/>
    <m/>
    <m/>
    <m/>
    <m/>
    <m/>
    <m/>
    <m/>
    <m/>
    <m/>
    <m/>
    <s v="510384,35"/>
    <s v="6240461,86"/>
    <n v="31.477366799999999"/>
    <n v="0"/>
    <n v="0"/>
  </r>
  <r>
    <n v="277"/>
    <x v="250"/>
    <s v=""/>
    <x v="597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2718"/>
    <n v="29.444400000000002"/>
    <n v="29.444400000000002"/>
    <n v="21.663720000000001"/>
    <n v="21.663720000000001"/>
    <n v="0.28132652939784841"/>
    <n v="0.71867347060215159"/>
    <n v="0"/>
    <x v="0"/>
    <x v="0"/>
    <m/>
    <m/>
    <m/>
    <m/>
    <m/>
    <m/>
    <n v="52.331360400000001"/>
    <m/>
    <m/>
    <m/>
    <m/>
    <m/>
    <m/>
    <m/>
    <m/>
    <m/>
    <m/>
    <m/>
    <s v="510384,35"/>
    <s v="6240461,86"/>
    <n v="52.331360400000001"/>
    <n v="0"/>
    <n v="0"/>
  </r>
  <r>
    <n v="277"/>
    <x v="250"/>
    <s v=""/>
    <x v="598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2719"/>
    <n v="13.7448"/>
    <n v="13.7448"/>
    <n v="0"/>
    <n v="0"/>
    <n v="1"/>
    <n v="0"/>
    <n v="0"/>
    <x v="0"/>
    <x v="0"/>
    <m/>
    <m/>
    <m/>
    <m/>
    <m/>
    <m/>
    <m/>
    <m/>
    <m/>
    <m/>
    <m/>
    <m/>
    <m/>
    <m/>
    <m/>
    <n v="13.7448"/>
    <m/>
    <m/>
    <s v="510384,35"/>
    <s v="6240461,86"/>
    <n v="0"/>
    <n v="13.7448"/>
    <n v="0"/>
  </r>
  <r>
    <n v="280"/>
    <x v="251"/>
    <s v=""/>
    <x v="599"/>
    <n v="2018"/>
    <n v="39325128"/>
    <x v="696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2720"/>
    <n v="3.5604"/>
    <n v="3.5604"/>
    <n v="0"/>
    <n v="0"/>
    <n v="1"/>
    <n v="0"/>
    <n v="0"/>
    <x v="0"/>
    <x v="0"/>
    <m/>
    <m/>
    <m/>
    <m/>
    <m/>
    <m/>
    <m/>
    <m/>
    <m/>
    <m/>
    <m/>
    <m/>
    <n v="3.3064499999999999"/>
    <m/>
    <m/>
    <m/>
    <m/>
    <m/>
    <s v="491276,92"/>
    <s v="6209454,48"/>
    <n v="0"/>
    <n v="3.3064499999999999"/>
    <n v="0"/>
  </r>
  <r>
    <n v="280"/>
    <x v="252"/>
    <s v=""/>
    <x v="601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59"/>
    <x v="0"/>
    <s v="fvv"/>
    <d v="1989-01-01T00:00:00"/>
    <d v="2017-12-31T00:00:00"/>
    <n v="6.01"/>
    <n v="0"/>
    <n v="5.6"/>
    <x v="21"/>
    <n v="0"/>
    <n v="0"/>
    <n v="0"/>
    <n v="0"/>
    <n v="1"/>
    <n v="0"/>
    <n v="0"/>
    <x v="0"/>
    <x v="0"/>
    <m/>
    <m/>
    <m/>
    <m/>
    <m/>
    <m/>
    <m/>
    <m/>
    <m/>
    <m/>
    <n v="0"/>
    <m/>
    <n v="0"/>
    <m/>
    <m/>
    <m/>
    <m/>
    <m/>
    <s v="491276,92"/>
    <s v="6209454,48"/>
    <n v="0"/>
    <n v="0"/>
    <n v="0"/>
  </r>
  <r>
    <n v="280"/>
    <x v="252"/>
    <s v=""/>
    <x v="602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2721"/>
    <n v="119.88720000000001"/>
    <n v="119.88720000000001"/>
    <n v="0"/>
    <n v="0"/>
    <n v="1"/>
    <n v="0"/>
    <n v="0"/>
    <x v="0"/>
    <x v="0"/>
    <m/>
    <m/>
    <m/>
    <m/>
    <m/>
    <m/>
    <m/>
    <m/>
    <m/>
    <m/>
    <n v="105.667632"/>
    <m/>
    <m/>
    <m/>
    <m/>
    <m/>
    <m/>
    <m/>
    <s v="491276,92"/>
    <s v="6209454,48"/>
    <n v="0"/>
    <n v="105.667632"/>
    <n v="0"/>
  </r>
  <r>
    <n v="280"/>
    <x v="252"/>
    <s v=""/>
    <x v="2876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1456"/>
    <x v="0"/>
    <s v="fvv"/>
    <d v="2018-06-18T00:00:00"/>
    <m/>
    <n v="4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491276,92"/>
    <s v="6209454,48"/>
    <n v="0"/>
    <n v="0"/>
    <n v="0"/>
  </r>
  <r>
    <n v="281"/>
    <x v="253"/>
    <s v=""/>
    <x v="603"/>
    <n v="2018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2722"/>
    <n v="7.5960000000000001"/>
    <n v="7.5960000000000001"/>
    <n v="0"/>
    <n v="0"/>
    <n v="1"/>
    <n v="0"/>
    <n v="0"/>
    <x v="0"/>
    <x v="0"/>
    <m/>
    <m/>
    <m/>
    <m/>
    <m/>
    <m/>
    <n v="7.2989927999999997"/>
    <m/>
    <m/>
    <m/>
    <m/>
    <m/>
    <m/>
    <m/>
    <m/>
    <m/>
    <m/>
    <m/>
    <s v="538697"/>
    <s v="6272141"/>
    <n v="7.2989927999999997"/>
    <n v="0"/>
    <n v="0"/>
  </r>
  <r>
    <n v="281"/>
    <x v="253"/>
    <s v=""/>
    <x v="604"/>
    <n v="2018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2723"/>
    <n v="12.942"/>
    <n v="12.942"/>
    <n v="8.9423999999999992"/>
    <n v="8.9423999999999992"/>
    <n v="0.2750994796449342"/>
    <n v="0.7249005203550658"/>
    <n v="0"/>
    <x v="0"/>
    <x v="0"/>
    <m/>
    <m/>
    <m/>
    <m/>
    <m/>
    <m/>
    <n v="23.522400000000001"/>
    <m/>
    <m/>
    <m/>
    <m/>
    <m/>
    <m/>
    <m/>
    <m/>
    <m/>
    <m/>
    <m/>
    <s v="538697"/>
    <s v="6272141"/>
    <n v="23.522400000000001"/>
    <n v="0"/>
    <n v="0"/>
  </r>
  <r>
    <n v="288"/>
    <x v="254"/>
    <s v=""/>
    <x v="605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2724"/>
    <n v="353.8"/>
    <n v="216.2"/>
    <n v="63.993600000000001"/>
    <n v="25.304400000000001"/>
    <n v="0.39612972827186294"/>
    <n v="0.35175440396584123"/>
    <n v="0.25211586776229583"/>
    <x v="0"/>
    <x v="0"/>
    <m/>
    <n v="19.068999999999999"/>
    <m/>
    <n v="4.8419999999999996"/>
    <m/>
    <m/>
    <m/>
    <n v="616.26099999999997"/>
    <m/>
    <m/>
    <m/>
    <m/>
    <m/>
    <m/>
    <m/>
    <m/>
    <m/>
    <m/>
    <s v="615132,96"/>
    <s v="6130076,56"/>
    <n v="301.22845000000001"/>
    <n v="338.94355000000002"/>
    <n v="0"/>
  </r>
  <r>
    <n v="288"/>
    <x v="254"/>
    <s v=""/>
    <x v="606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1"/>
    <n v="312.39999999999998"/>
    <n v="202"/>
    <n v="59.788800000000002"/>
    <n v="23.6448"/>
    <n v="0.4107641351666157"/>
    <n v="0.36473903056410528"/>
    <n v="0.22449683426927902"/>
    <x v="0"/>
    <x v="0"/>
    <m/>
    <n v="19.068999999999999"/>
    <m/>
    <n v="4.8419999999999996"/>
    <m/>
    <m/>
    <m/>
    <n v="642.08199999999999"/>
    <m/>
    <m/>
    <m/>
    <m/>
    <m/>
    <m/>
    <m/>
    <m/>
    <m/>
    <m/>
    <s v="615132,96"/>
    <s v="6130076,56"/>
    <n v="312.84789999999998"/>
    <n v="353.14510000000001"/>
    <n v="0"/>
  </r>
  <r>
    <n v="288"/>
    <x v="254"/>
    <s v=""/>
    <x v="607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2725"/>
    <n v="349.8"/>
    <n v="201.2"/>
    <n v="59.551200000000001"/>
    <n v="23.551200000000001"/>
    <n v="0.38073352135362493"/>
    <n v="0.33806865919732598"/>
    <n v="0.28119781944904909"/>
    <x v="0"/>
    <x v="0"/>
    <m/>
    <n v="19.068999999999999"/>
    <m/>
    <n v="4.8419999999999996"/>
    <m/>
    <m/>
    <m/>
    <n v="650.52700000000004"/>
    <m/>
    <m/>
    <m/>
    <m/>
    <m/>
    <m/>
    <m/>
    <m/>
    <m/>
    <m/>
    <s v="615132,96"/>
    <s v="6130076,56"/>
    <n v="316.64815000000004"/>
    <n v="357.78985000000006"/>
    <n v="0"/>
  </r>
  <r>
    <n v="288"/>
    <x v="254"/>
    <s v=""/>
    <x v="608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8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2726"/>
    <n v="16.549199999999999"/>
    <n v="16.549199999999999"/>
    <n v="0"/>
    <n v="0"/>
    <n v="1"/>
    <n v="0"/>
    <n v="0"/>
    <x v="0"/>
    <x v="0"/>
    <m/>
    <m/>
    <m/>
    <m/>
    <m/>
    <m/>
    <m/>
    <m/>
    <m/>
    <m/>
    <m/>
    <m/>
    <m/>
    <m/>
    <n v="16.549199999999999"/>
    <m/>
    <m/>
    <m/>
    <s v="575704,25"/>
    <s v="6223152,5"/>
    <n v="0"/>
    <n v="16.549199999999999"/>
    <n v="0"/>
  </r>
  <r>
    <n v="289"/>
    <x v="256"/>
    <s v=""/>
    <x v="610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2727"/>
    <n v="0.25432199999999999"/>
    <n v="0.25432199999999999"/>
    <n v="0.14547599999999999"/>
    <n v="0.14547599999999999"/>
    <n v="0.29125953411667699"/>
    <n v="0.70874046588332296"/>
    <n v="0"/>
    <x v="0"/>
    <x v="0"/>
    <m/>
    <m/>
    <m/>
    <m/>
    <m/>
    <m/>
    <n v="0.43658999999999998"/>
    <m/>
    <m/>
    <m/>
    <m/>
    <m/>
    <m/>
    <m/>
    <m/>
    <m/>
    <m/>
    <m/>
    <s v="567999"/>
    <s v="6305322"/>
    <n v="0.43658999999999998"/>
    <n v="0"/>
    <n v="0"/>
  </r>
  <r>
    <n v="289"/>
    <x v="256"/>
    <s v=""/>
    <x v="611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2728"/>
    <n v="0.26110440000000001"/>
    <n v="0.26110440000000001"/>
    <n v="0.142092"/>
    <n v="0.142092"/>
    <n v="0.29126006955320505"/>
    <n v="0.70873993044679495"/>
    <n v="0"/>
    <x v="0"/>
    <x v="0"/>
    <m/>
    <m/>
    <m/>
    <m/>
    <m/>
    <m/>
    <n v="0.44823239999999998"/>
    <m/>
    <m/>
    <m/>
    <m/>
    <m/>
    <m/>
    <m/>
    <m/>
    <m/>
    <m/>
    <m/>
    <s v="567999"/>
    <s v="6305322"/>
    <n v="0.44823239999999998"/>
    <n v="0"/>
    <n v="0"/>
  </r>
  <r>
    <n v="289"/>
    <x v="256"/>
    <s v=""/>
    <x v="612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2729"/>
    <n v="0.26317800000000002"/>
    <n v="0.26317800000000002"/>
    <n v="0.15649199999999999"/>
    <n v="0.15649199999999999"/>
    <n v="0.29125730085498691"/>
    <n v="0.70874269914501309"/>
    <n v="0"/>
    <x v="0"/>
    <x v="0"/>
    <m/>
    <m/>
    <m/>
    <m/>
    <m/>
    <m/>
    <n v="0.45179639999999999"/>
    <m/>
    <m/>
    <m/>
    <m/>
    <m/>
    <m/>
    <m/>
    <m/>
    <m/>
    <m/>
    <m/>
    <s v="567999"/>
    <s v="6305322"/>
    <n v="0.45179639999999999"/>
    <n v="0"/>
    <n v="0"/>
  </r>
  <r>
    <n v="289"/>
    <x v="256"/>
    <s v=""/>
    <x v="613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2730"/>
    <n v="2.031552"/>
    <n v="2.031552"/>
    <n v="0"/>
    <n v="0"/>
    <n v="1"/>
    <n v="0"/>
    <n v="0"/>
    <x v="0"/>
    <x v="0"/>
    <m/>
    <m/>
    <m/>
    <m/>
    <m/>
    <m/>
    <n v="2.6318951999999998"/>
    <m/>
    <m/>
    <m/>
    <m/>
    <m/>
    <m/>
    <m/>
    <m/>
    <m/>
    <m/>
    <m/>
    <s v="567999"/>
    <s v="6305322"/>
    <n v="2.6318951999999998"/>
    <n v="0"/>
    <n v="0"/>
  </r>
  <r>
    <n v="289"/>
    <x v="257"/>
    <s v=""/>
    <x v="614"/>
    <n v="2018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2731"/>
    <n v="47.4696"/>
    <n v="47.4696"/>
    <n v="0"/>
    <n v="0"/>
    <n v="1"/>
    <n v="0"/>
    <n v="0"/>
    <x v="0"/>
    <x v="0"/>
    <m/>
    <m/>
    <m/>
    <m/>
    <m/>
    <m/>
    <m/>
    <m/>
    <m/>
    <m/>
    <n v="54.041129999999995"/>
    <m/>
    <m/>
    <m/>
    <m/>
    <m/>
    <m/>
    <m/>
    <s v="567913"/>
    <s v="6305118"/>
    <n v="0"/>
    <n v="54.041129999999995"/>
    <n v="0"/>
  </r>
  <r>
    <n v="292"/>
    <x v="258"/>
    <s v=""/>
    <x v="615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2732"/>
    <n v="50.58"/>
    <n v="48.6"/>
    <n v="0"/>
    <n v="0"/>
    <n v="1"/>
    <n v="0"/>
    <n v="0"/>
    <x v="0"/>
    <x v="0"/>
    <m/>
    <m/>
    <m/>
    <m/>
    <m/>
    <m/>
    <m/>
    <m/>
    <m/>
    <n v="50.625"/>
    <m/>
    <m/>
    <m/>
    <m/>
    <m/>
    <m/>
    <m/>
    <m/>
    <s v="596787"/>
    <s v="6115566"/>
    <n v="0"/>
    <n v="50.625"/>
    <n v="0"/>
  </r>
  <r>
    <n v="292"/>
    <x v="258"/>
    <s v=""/>
    <x v="616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2733"/>
    <n v="9.3600000000000003E-2"/>
    <n v="0.09"/>
    <n v="0"/>
    <n v="0"/>
    <n v="1"/>
    <n v="0"/>
    <n v="0"/>
    <x v="0"/>
    <x v="0"/>
    <m/>
    <m/>
    <m/>
    <n v="9.3939999999999996E-2"/>
    <m/>
    <m/>
    <m/>
    <m/>
    <m/>
    <m/>
    <m/>
    <m/>
    <m/>
    <m/>
    <m/>
    <m/>
    <m/>
    <m/>
    <s v="596787"/>
    <s v="6115566"/>
    <n v="9.3939999999999996E-2"/>
    <n v="0"/>
    <n v="0"/>
  </r>
  <r>
    <n v="292"/>
    <x v="258"/>
    <s v=""/>
    <x v="617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2734"/>
    <n v="9.6120000000000001"/>
    <n v="9.5760000000000005"/>
    <n v="0"/>
    <n v="0"/>
    <n v="1"/>
    <n v="0"/>
    <n v="0"/>
    <x v="0"/>
    <x v="0"/>
    <m/>
    <m/>
    <m/>
    <m/>
    <m/>
    <m/>
    <m/>
    <m/>
    <m/>
    <m/>
    <m/>
    <m/>
    <m/>
    <m/>
    <m/>
    <n v="9.6120000000000001"/>
    <m/>
    <m/>
    <s v="596787"/>
    <s v="6115566"/>
    <n v="0"/>
    <n v="9.6120000000000001"/>
    <n v="0"/>
  </r>
  <r>
    <n v="296"/>
    <x v="259"/>
    <s v=""/>
    <x v="618"/>
    <n v="2018"/>
    <n v="16215910"/>
    <x v="112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2735"/>
    <n v="10.3644"/>
    <n v="10.3644"/>
    <n v="0"/>
    <n v="0"/>
    <n v="1"/>
    <n v="0"/>
    <n v="0"/>
    <x v="0"/>
    <x v="0"/>
    <m/>
    <m/>
    <m/>
    <m/>
    <m/>
    <m/>
    <n v="12.900294000000001"/>
    <m/>
    <m/>
    <m/>
    <m/>
    <m/>
    <m/>
    <m/>
    <m/>
    <m/>
    <m/>
    <m/>
    <s v="509096,83"/>
    <s v="6238761,87"/>
    <n v="12.900294000000001"/>
    <n v="0"/>
    <n v="0"/>
  </r>
  <r>
    <n v="296"/>
    <x v="259"/>
    <s v=""/>
    <x v="619"/>
    <n v="2018"/>
    <n v="16215910"/>
    <x v="112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2736"/>
    <n v="13.3848"/>
    <n v="13.3848"/>
    <n v="9.6973199999999995"/>
    <n v="9.6973199999999995"/>
    <n v="0.28603102336484187"/>
    <n v="0.71396897663515813"/>
    <n v="0"/>
    <x v="0"/>
    <x v="0"/>
    <m/>
    <m/>
    <m/>
    <m/>
    <m/>
    <m/>
    <n v="23.397462000000001"/>
    <m/>
    <m/>
    <m/>
    <m/>
    <m/>
    <m/>
    <m/>
    <m/>
    <m/>
    <m/>
    <m/>
    <s v="509096,83"/>
    <s v="6238761,87"/>
    <n v="23.397462000000001"/>
    <n v="0"/>
    <n v="0"/>
  </r>
  <r>
    <n v="297"/>
    <x v="260"/>
    <s v=""/>
    <x v="620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1920"/>
    <n v="2.4209999999999999E-2"/>
    <n v="2.4209999999999999E-2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576866,75"/>
    <s v="6232807,5"/>
    <n v="2.6902499999999999E-2"/>
    <n v="0"/>
    <n v="0"/>
  </r>
  <r>
    <n v="297"/>
    <x v="260"/>
    <s v=""/>
    <x v="621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2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2737"/>
    <n v="13.6332"/>
    <n v="13.6332"/>
    <n v="0"/>
    <n v="0"/>
    <n v="1"/>
    <n v="0"/>
    <n v="0"/>
    <x v="0"/>
    <x v="0"/>
    <m/>
    <m/>
    <m/>
    <m/>
    <m/>
    <m/>
    <n v="12.974108399999999"/>
    <m/>
    <m/>
    <m/>
    <m/>
    <m/>
    <m/>
    <m/>
    <m/>
    <m/>
    <m/>
    <m/>
    <s v="555320"/>
    <s v="6250052,99"/>
    <n v="12.974108399999999"/>
    <n v="0"/>
    <n v="0"/>
  </r>
  <r>
    <n v="300"/>
    <x v="261"/>
    <s v=""/>
    <x v="624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2738"/>
    <n v="45.136800000000001"/>
    <n v="45.136800000000001"/>
    <n v="31.8276"/>
    <n v="31.8276"/>
    <n v="0.27658937635603359"/>
    <n v="0.72341062364396636"/>
    <n v="0"/>
    <x v="0"/>
    <x v="0"/>
    <m/>
    <m/>
    <m/>
    <m/>
    <m/>
    <m/>
    <n v="81.5953248"/>
    <m/>
    <m/>
    <m/>
    <m/>
    <m/>
    <m/>
    <m/>
    <m/>
    <m/>
    <m/>
    <m/>
    <s v="555320"/>
    <s v="6250052,99"/>
    <n v="81.5953248"/>
    <n v="0"/>
    <n v="0"/>
  </r>
  <r>
    <n v="300"/>
    <x v="261"/>
    <s v=""/>
    <x v="625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2739"/>
    <n v="12.0708"/>
    <n v="12.0708"/>
    <n v="0"/>
    <n v="0"/>
    <n v="1"/>
    <n v="0"/>
    <n v="0"/>
    <x v="0"/>
    <x v="0"/>
    <m/>
    <m/>
    <m/>
    <m/>
    <m/>
    <m/>
    <n v="14.5342296"/>
    <m/>
    <m/>
    <m/>
    <m/>
    <m/>
    <m/>
    <m/>
    <m/>
    <m/>
    <m/>
    <m/>
    <s v="555320"/>
    <s v="6250052,99"/>
    <n v="14.5342296"/>
    <n v="0"/>
    <n v="0"/>
  </r>
  <r>
    <n v="300"/>
    <x v="262"/>
    <s v=""/>
    <x v="626"/>
    <n v="2018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2740"/>
    <n v="16.570799999999998"/>
    <n v="16.570799999999998"/>
    <n v="0"/>
    <n v="0"/>
    <n v="1"/>
    <n v="0"/>
    <n v="0"/>
    <x v="0"/>
    <x v="0"/>
    <m/>
    <m/>
    <m/>
    <m/>
    <m/>
    <m/>
    <m/>
    <m/>
    <m/>
    <m/>
    <m/>
    <m/>
    <m/>
    <m/>
    <m/>
    <n v="16.570799999999998"/>
    <m/>
    <m/>
    <s v="555755"/>
    <s v="6251580,99"/>
    <n v="0"/>
    <n v="16.570799999999998"/>
    <n v="0"/>
  </r>
  <r>
    <n v="301"/>
    <x v="263"/>
    <s v=""/>
    <x v="627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2741"/>
    <n v="0.37440000000000001"/>
    <n v="0.37440000000000001"/>
    <n v="0.31680000000000003"/>
    <n v="0.31680000000000003"/>
    <n v="0.22455219111118788"/>
    <n v="0.77544780888881215"/>
    <n v="0"/>
    <x v="0"/>
    <x v="0"/>
    <m/>
    <m/>
    <m/>
    <m/>
    <m/>
    <m/>
    <n v="0.83365920000000004"/>
    <m/>
    <m/>
    <m/>
    <m/>
    <m/>
    <m/>
    <m/>
    <m/>
    <m/>
    <m/>
    <m/>
    <s v="461252,21"/>
    <s v="6208811,12"/>
    <n v="0.83365920000000004"/>
    <n v="0"/>
    <n v="0"/>
  </r>
  <r>
    <n v="301"/>
    <x v="263"/>
    <s v=""/>
    <x v="628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2742"/>
    <n v="108.99"/>
    <n v="108.99"/>
    <n v="0"/>
    <n v="0"/>
    <n v="1"/>
    <n v="0"/>
    <n v="0"/>
    <x v="0"/>
    <x v="0"/>
    <m/>
    <m/>
    <m/>
    <n v="0"/>
    <m/>
    <m/>
    <m/>
    <m/>
    <m/>
    <m/>
    <n v="91.270200000000003"/>
    <m/>
    <m/>
    <m/>
    <m/>
    <m/>
    <m/>
    <m/>
    <s v="461252,21"/>
    <s v="6208811,12"/>
    <n v="0"/>
    <n v="91.270200000000003"/>
    <n v="0"/>
  </r>
  <r>
    <n v="301"/>
    <x v="263"/>
    <s v=""/>
    <x v="629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2743"/>
    <n v="39.916800000000002"/>
    <n v="39.916800000000002"/>
    <n v="0"/>
    <n v="0"/>
    <n v="1"/>
    <n v="0"/>
    <n v="0"/>
    <x v="0"/>
    <x v="0"/>
    <m/>
    <m/>
    <m/>
    <m/>
    <m/>
    <m/>
    <n v="38.404476000000003"/>
    <m/>
    <m/>
    <m/>
    <m/>
    <m/>
    <m/>
    <m/>
    <m/>
    <m/>
    <m/>
    <m/>
    <s v="461252,21"/>
    <s v="6208811,12"/>
    <n v="38.404476000000003"/>
    <n v="0"/>
    <n v="0"/>
  </r>
  <r>
    <n v="301"/>
    <x v="263"/>
    <s v=""/>
    <x v="631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1"/>
    <x v="1283"/>
    <s v=""/>
    <x v="2877"/>
    <n v="2018"/>
    <n v="15763515"/>
    <x v="115"/>
    <x v="1280"/>
    <x v="1237"/>
    <n v="6940"/>
    <s v="Lem St"/>
    <n v="760"/>
    <n v="181"/>
    <x v="107"/>
    <m/>
    <s v="FJ"/>
    <s v="Fjernvarmeværk"/>
    <n v="353000"/>
    <n v="350030"/>
    <x v="1457"/>
    <x v="3"/>
    <s v="fvv"/>
    <d v="2018-05-01T00:00:00"/>
    <m/>
    <n v="6"/>
    <n v="0"/>
    <n v="6"/>
    <x v="2744"/>
    <n v="12.8592"/>
    <n v="12.8592"/>
    <n v="0"/>
    <n v="0"/>
    <n v="1"/>
    <n v="0"/>
    <n v="0"/>
    <x v="0"/>
    <x v="0"/>
    <m/>
    <m/>
    <m/>
    <m/>
    <m/>
    <m/>
    <m/>
    <m/>
    <m/>
    <m/>
    <m/>
    <m/>
    <m/>
    <m/>
    <m/>
    <n v="12.859200000000001"/>
    <m/>
    <m/>
    <s v="460841,02"/>
    <s v="6208813,62"/>
    <n v="0"/>
    <n v="12.859200000000001"/>
    <n v="0"/>
  </r>
  <r>
    <n v="302"/>
    <x v="264"/>
    <s v=""/>
    <x v="632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2745"/>
    <n v="7.5600000000000001E-2"/>
    <n v="7.5600000000000001E-2"/>
    <n v="0"/>
    <n v="0"/>
    <n v="1"/>
    <n v="0"/>
    <n v="0"/>
    <x v="0"/>
    <x v="0"/>
    <m/>
    <m/>
    <m/>
    <m/>
    <m/>
    <m/>
    <m/>
    <m/>
    <n v="8.6400000000000005E-2"/>
    <m/>
    <m/>
    <m/>
    <m/>
    <m/>
    <m/>
    <m/>
    <m/>
    <m/>
    <s v="456938,52"/>
    <s v="6266833,81"/>
    <n v="0"/>
    <n v="8.6400000000000005E-2"/>
    <n v="0"/>
  </r>
  <r>
    <n v="302"/>
    <x v="264"/>
    <s v=""/>
    <x v="633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2746"/>
    <n v="0.5796"/>
    <n v="0.5796"/>
    <n v="0"/>
    <n v="0"/>
    <n v="1"/>
    <n v="0"/>
    <n v="0"/>
    <x v="0"/>
    <x v="0"/>
    <m/>
    <m/>
    <m/>
    <m/>
    <m/>
    <m/>
    <m/>
    <m/>
    <n v="0.64439999999999997"/>
    <m/>
    <m/>
    <m/>
    <m/>
    <m/>
    <m/>
    <m/>
    <m/>
    <m/>
    <s v="456938,52"/>
    <s v="6266833,81"/>
    <n v="0"/>
    <n v="0.64439999999999997"/>
    <n v="0"/>
  </r>
  <r>
    <n v="302"/>
    <x v="264"/>
    <s v=""/>
    <x v="634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35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2747"/>
    <n v="65.811599999999999"/>
    <n v="65.811599999999999"/>
    <n v="0"/>
    <n v="0"/>
    <n v="1"/>
    <n v="0"/>
    <n v="0"/>
    <x v="0"/>
    <x v="0"/>
    <m/>
    <m/>
    <m/>
    <m/>
    <m/>
    <m/>
    <m/>
    <m/>
    <m/>
    <m/>
    <n v="66.517200000000003"/>
    <m/>
    <m/>
    <m/>
    <m/>
    <m/>
    <m/>
    <m/>
    <s v="456938,52"/>
    <s v="6266833,81"/>
    <n v="0"/>
    <n v="66.517200000000003"/>
    <n v="0"/>
  </r>
  <r>
    <n v="302"/>
    <x v="264"/>
    <s v=""/>
    <x v="636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2748"/>
    <n v="9.9431999999999992"/>
    <n v="9.9431999999999992"/>
    <n v="8.4420000000000002"/>
    <n v="8.4420000000000002"/>
    <n v="0.23996524761077323"/>
    <n v="0.7600347523892268"/>
    <n v="0"/>
    <x v="0"/>
    <x v="0"/>
    <m/>
    <m/>
    <m/>
    <m/>
    <m/>
    <m/>
    <m/>
    <m/>
    <n v="20.718"/>
    <m/>
    <m/>
    <m/>
    <m/>
    <m/>
    <m/>
    <m/>
    <m/>
    <m/>
    <s v="456938,52"/>
    <s v="6266833,81"/>
    <n v="0"/>
    <n v="20.718"/>
    <n v="0"/>
  </r>
  <r>
    <n v="302"/>
    <x v="264"/>
    <s v=""/>
    <x v="637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2749"/>
    <n v="0.5292"/>
    <n v="0.5292"/>
    <n v="0"/>
    <n v="0"/>
    <n v="1"/>
    <n v="0"/>
    <n v="0"/>
    <x v="0"/>
    <x v="0"/>
    <m/>
    <m/>
    <m/>
    <n v="0"/>
    <m/>
    <m/>
    <m/>
    <m/>
    <m/>
    <m/>
    <m/>
    <m/>
    <m/>
    <n v="0.75199320000000003"/>
    <m/>
    <m/>
    <m/>
    <m/>
    <s v="456938,52"/>
    <s v="6266833,81"/>
    <n v="0"/>
    <n v="0.75199320000000003"/>
    <n v="0"/>
  </r>
  <r>
    <n v="302"/>
    <x v="264"/>
    <s v=""/>
    <x v="638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2750"/>
    <n v="0.252"/>
    <n v="0.252"/>
    <n v="0"/>
    <n v="0"/>
    <n v="1"/>
    <n v="0"/>
    <n v="0"/>
    <x v="0"/>
    <x v="0"/>
    <m/>
    <m/>
    <m/>
    <n v="0"/>
    <m/>
    <m/>
    <m/>
    <m/>
    <m/>
    <m/>
    <m/>
    <m/>
    <m/>
    <n v="0.29168720000000004"/>
    <m/>
    <m/>
    <m/>
    <m/>
    <s v="456938,52"/>
    <s v="6266833,81"/>
    <n v="0"/>
    <n v="0.29168720000000004"/>
    <n v="0"/>
  </r>
  <r>
    <n v="302"/>
    <x v="264"/>
    <s v=""/>
    <x v="639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2751"/>
    <n v="52.164000000000001"/>
    <n v="52.164000000000001"/>
    <n v="0"/>
    <n v="0"/>
    <n v="1"/>
    <n v="0"/>
    <n v="0"/>
    <x v="0"/>
    <x v="0"/>
    <m/>
    <m/>
    <m/>
    <m/>
    <m/>
    <m/>
    <m/>
    <m/>
    <m/>
    <m/>
    <n v="52.164000000000001"/>
    <m/>
    <m/>
    <m/>
    <m/>
    <m/>
    <m/>
    <m/>
    <s v="456938,52"/>
    <s v="6266833,81"/>
    <n v="0"/>
    <n v="52.164000000000001"/>
    <n v="0"/>
  </r>
  <r>
    <n v="302"/>
    <x v="265"/>
    <s v=""/>
    <x v="641"/>
    <n v="2018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2752"/>
    <n v="1.8828"/>
    <n v="1.8828"/>
    <n v="0"/>
    <n v="0"/>
    <n v="1"/>
    <n v="0"/>
    <n v="0"/>
    <x v="0"/>
    <x v="0"/>
    <m/>
    <m/>
    <m/>
    <m/>
    <m/>
    <m/>
    <n v="2.0178972000000002"/>
    <m/>
    <m/>
    <m/>
    <m/>
    <m/>
    <m/>
    <m/>
    <m/>
    <m/>
    <m/>
    <m/>
    <s v="464063,94"/>
    <s v="6268034,66"/>
    <n v="2.0178972000000002"/>
    <n v="0"/>
    <n v="0"/>
  </r>
  <r>
    <n v="302"/>
    <x v="265"/>
    <s v=""/>
    <x v="642"/>
    <n v="2018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2753"/>
    <n v="0.59399999999999997"/>
    <n v="0.59399999999999997"/>
    <n v="0.50219999999999998"/>
    <n v="0.50219999999999998"/>
    <n v="0.21895253109125942"/>
    <n v="0.78104746890874055"/>
    <n v="0"/>
    <x v="0"/>
    <x v="0"/>
    <m/>
    <m/>
    <m/>
    <m/>
    <m/>
    <m/>
    <n v="1.3564584"/>
    <m/>
    <m/>
    <m/>
    <m/>
    <m/>
    <m/>
    <m/>
    <m/>
    <m/>
    <m/>
    <m/>
    <s v="464063,94"/>
    <s v="6268034,66"/>
    <n v="1.3564584"/>
    <n v="0"/>
    <n v="0"/>
  </r>
  <r>
    <n v="302"/>
    <x v="266"/>
    <s v=""/>
    <x v="643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2754"/>
    <n v="1.4616"/>
    <n v="1.4616"/>
    <n v="0.93959999999999999"/>
    <n v="0.93959999999999999"/>
    <n v="0.27617056185064209"/>
    <n v="0.72382943814935796"/>
    <n v="0"/>
    <x v="0"/>
    <x v="0"/>
    <m/>
    <m/>
    <m/>
    <m/>
    <m/>
    <m/>
    <n v="2.6461907999999998"/>
    <m/>
    <m/>
    <m/>
    <m/>
    <m/>
    <m/>
    <m/>
    <m/>
    <m/>
    <m/>
    <m/>
    <s v="452249,52"/>
    <s v="6268956,84"/>
    <n v="2.6461907999999998"/>
    <n v="0"/>
    <n v="0"/>
  </r>
  <r>
    <n v="302"/>
    <x v="266"/>
    <s v=""/>
    <x v="644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2755"/>
    <n v="19.958400000000001"/>
    <n v="19.958400000000001"/>
    <n v="14.781599999999999"/>
    <n v="14.781599999999999"/>
    <n v="0.27731092436974791"/>
    <n v="0.72268907563025209"/>
    <n v="0"/>
    <x v="0"/>
    <x v="0"/>
    <m/>
    <m/>
    <m/>
    <m/>
    <m/>
    <m/>
    <m/>
    <m/>
    <n v="35.985599999999998"/>
    <m/>
    <m/>
    <m/>
    <m/>
    <m/>
    <m/>
    <m/>
    <m/>
    <m/>
    <s v="452249,52"/>
    <s v="6268956,84"/>
    <n v="0"/>
    <n v="35.985599999999998"/>
    <n v="0"/>
  </r>
  <r>
    <n v="302"/>
    <x v="266"/>
    <s v=""/>
    <x v="645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2756"/>
    <n v="0.22320000000000001"/>
    <n v="0.22320000000000001"/>
    <n v="0"/>
    <n v="0"/>
    <n v="1"/>
    <n v="0"/>
    <n v="0"/>
    <x v="0"/>
    <x v="0"/>
    <m/>
    <m/>
    <m/>
    <m/>
    <m/>
    <m/>
    <n v="0.2490444"/>
    <m/>
    <m/>
    <m/>
    <m/>
    <m/>
    <m/>
    <m/>
    <m/>
    <m/>
    <m/>
    <m/>
    <s v="452249,52"/>
    <s v="6268956,84"/>
    <n v="0.2490444"/>
    <n v="0"/>
    <n v="0"/>
  </r>
  <r>
    <n v="302"/>
    <x v="267"/>
    <s v=""/>
    <x v="646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2757"/>
    <n v="114.1272"/>
    <n v="114.1272"/>
    <n v="79.671599999999998"/>
    <n v="79.671599999999998"/>
    <n v="0.30274265632759084"/>
    <n v="0.69725734367240921"/>
    <n v="0"/>
    <x v="0"/>
    <x v="0"/>
    <m/>
    <m/>
    <m/>
    <m/>
    <m/>
    <m/>
    <m/>
    <m/>
    <n v="188.4888"/>
    <m/>
    <m/>
    <m/>
    <m/>
    <m/>
    <m/>
    <m/>
    <m/>
    <m/>
    <s v="457125,42"/>
    <s v="6265881,18"/>
    <n v="0"/>
    <n v="188.4888"/>
    <n v="0"/>
  </r>
  <r>
    <n v="302"/>
    <x v="267"/>
    <s v=""/>
    <x v="647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2758"/>
    <n v="138.38040000000001"/>
    <n v="138.38040000000001"/>
    <n v="0"/>
    <n v="0"/>
    <n v="1"/>
    <n v="0"/>
    <n v="0"/>
    <x v="0"/>
    <x v="0"/>
    <m/>
    <m/>
    <m/>
    <m/>
    <m/>
    <m/>
    <m/>
    <m/>
    <m/>
    <m/>
    <n v="127.5804"/>
    <m/>
    <m/>
    <m/>
    <m/>
    <m/>
    <m/>
    <m/>
    <s v="457125,42"/>
    <s v="6265881,18"/>
    <n v="0"/>
    <n v="127.5804"/>
    <n v="0"/>
  </r>
  <r>
    <n v="302"/>
    <x v="267"/>
    <s v=""/>
    <x v="648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2759"/>
    <n v="0.81359999999999999"/>
    <n v="0.81359999999999999"/>
    <n v="0.63360000000000005"/>
    <n v="0.63360000000000005"/>
    <n v="0.23298969072164949"/>
    <n v="0.76701030927835046"/>
    <n v="0"/>
    <x v="0"/>
    <x v="0"/>
    <m/>
    <m/>
    <m/>
    <m/>
    <m/>
    <m/>
    <m/>
    <m/>
    <n v="1.746"/>
    <m/>
    <m/>
    <m/>
    <m/>
    <m/>
    <m/>
    <m/>
    <m/>
    <m/>
    <s v="457125,42"/>
    <s v="6265881,18"/>
    <n v="0"/>
    <n v="1.746"/>
    <n v="0"/>
  </r>
  <r>
    <n v="308"/>
    <x v="268"/>
    <s v=""/>
    <x v="649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2760"/>
    <n v="0.45"/>
    <n v="0.45"/>
    <n v="0.29520000000000002"/>
    <n v="0.29520000000000002"/>
    <n v="0.30392180699749566"/>
    <n v="0.6960781930025044"/>
    <n v="0"/>
    <x v="0"/>
    <x v="0"/>
    <m/>
    <m/>
    <m/>
    <m/>
    <m/>
    <m/>
    <n v="0.74032200000000004"/>
    <m/>
    <m/>
    <m/>
    <m/>
    <m/>
    <m/>
    <m/>
    <m/>
    <m/>
    <m/>
    <m/>
    <s v="521028"/>
    <s v="6263474"/>
    <n v="0.74032200000000004"/>
    <n v="0"/>
    <n v="0"/>
  </r>
  <r>
    <n v="308"/>
    <x v="268"/>
    <s v=""/>
    <x v="650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2761"/>
    <n v="10.425599999999999"/>
    <n v="10.425599999999999"/>
    <n v="8.0028000000000006"/>
    <n v="8.0028000000000006"/>
    <n v="0.26849714471458364"/>
    <n v="0.73150285528541636"/>
    <n v="0"/>
    <x v="0"/>
    <x v="0"/>
    <m/>
    <m/>
    <m/>
    <m/>
    <m/>
    <m/>
    <n v="19.4147316"/>
    <m/>
    <m/>
    <m/>
    <m/>
    <m/>
    <m/>
    <m/>
    <m/>
    <m/>
    <m/>
    <m/>
    <s v="521028"/>
    <s v="6263474"/>
    <n v="19.4147316"/>
    <n v="0"/>
    <n v="0"/>
  </r>
  <r>
    <n v="308"/>
    <x v="268"/>
    <s v=""/>
    <x v="651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2762"/>
    <n v="35.787599999999998"/>
    <n v="35.787599999999998"/>
    <n v="0"/>
    <n v="0"/>
    <n v="1"/>
    <n v="0"/>
    <n v="0"/>
    <x v="0"/>
    <x v="0"/>
    <m/>
    <m/>
    <m/>
    <m/>
    <m/>
    <m/>
    <n v="33.609589200000002"/>
    <m/>
    <m/>
    <m/>
    <m/>
    <m/>
    <m/>
    <m/>
    <m/>
    <m/>
    <m/>
    <m/>
    <s v="521028"/>
    <s v="6263474"/>
    <n v="33.609589200000002"/>
    <n v="0"/>
    <n v="0"/>
  </r>
  <r>
    <n v="308"/>
    <x v="269"/>
    <s v=""/>
    <x v="652"/>
    <n v="2018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2763"/>
    <n v="12.2508"/>
    <n v="12.2508"/>
    <n v="0"/>
    <n v="0"/>
    <n v="1"/>
    <n v="0"/>
    <n v="0"/>
    <x v="0"/>
    <x v="0"/>
    <m/>
    <m/>
    <m/>
    <m/>
    <m/>
    <m/>
    <m/>
    <m/>
    <m/>
    <m/>
    <m/>
    <m/>
    <m/>
    <m/>
    <m/>
    <n v="12.2508"/>
    <m/>
    <m/>
    <s v="521711,53"/>
    <s v="6263780,47"/>
    <n v="0"/>
    <n v="12.2508"/>
    <n v="0"/>
  </r>
  <r>
    <n v="309"/>
    <x v="270"/>
    <s v=""/>
    <x v="653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2764"/>
    <n v="2.3950800000000001"/>
    <n v="2.3950800000000001"/>
    <n v="0"/>
    <n v="0"/>
    <n v="1"/>
    <n v="0"/>
    <n v="0"/>
    <x v="0"/>
    <x v="0"/>
    <m/>
    <m/>
    <m/>
    <m/>
    <m/>
    <m/>
    <n v="1.9529136"/>
    <m/>
    <m/>
    <m/>
    <m/>
    <m/>
    <m/>
    <m/>
    <m/>
    <m/>
    <m/>
    <m/>
    <s v="516007,62"/>
    <s v="6312895,41"/>
    <n v="1.9529136"/>
    <n v="0"/>
    <n v="0"/>
  </r>
  <r>
    <n v="309"/>
    <x v="270"/>
    <s v=""/>
    <x v="654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2765"/>
    <n v="0.13356000000000001"/>
    <n v="0.13356000000000001"/>
    <n v="0.12239999999999999"/>
    <n v="0.12239999999999999"/>
    <n v="0.20285861137539232"/>
    <n v="0.79714138862460771"/>
    <n v="0"/>
    <x v="0"/>
    <x v="0"/>
    <m/>
    <m/>
    <m/>
    <m/>
    <m/>
    <m/>
    <n v="0.32919480000000001"/>
    <m/>
    <m/>
    <m/>
    <m/>
    <m/>
    <m/>
    <m/>
    <m/>
    <m/>
    <m/>
    <m/>
    <s v="516007,62"/>
    <s v="6312895,41"/>
    <n v="0.32919480000000001"/>
    <n v="0"/>
    <n v="0"/>
  </r>
  <r>
    <n v="309"/>
    <x v="270"/>
    <s v=""/>
    <x v="655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2765"/>
    <n v="0.13284000000000001"/>
    <n v="0.13284000000000001"/>
    <n v="0.12239999999999999"/>
    <n v="0.12239999999999999"/>
    <n v="0.2017650339555789"/>
    <n v="0.79823496604442112"/>
    <n v="0"/>
    <x v="0"/>
    <x v="0"/>
    <m/>
    <m/>
    <m/>
    <m/>
    <m/>
    <m/>
    <n v="0.32919480000000001"/>
    <m/>
    <m/>
    <m/>
    <m/>
    <m/>
    <m/>
    <m/>
    <m/>
    <m/>
    <m/>
    <m/>
    <s v="516007,62"/>
    <s v="6312895,41"/>
    <n v="0.32919480000000001"/>
    <n v="0"/>
    <n v="0"/>
  </r>
  <r>
    <n v="309"/>
    <x v="270"/>
    <s v=""/>
    <x v="656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2766"/>
    <n v="100.96776"/>
    <n v="100.96776"/>
    <n v="0"/>
    <n v="0"/>
    <n v="1"/>
    <n v="0"/>
    <n v="0"/>
    <x v="0"/>
    <x v="0"/>
    <m/>
    <m/>
    <m/>
    <m/>
    <m/>
    <m/>
    <m/>
    <m/>
    <m/>
    <n v="110.2145"/>
    <m/>
    <m/>
    <m/>
    <m/>
    <m/>
    <m/>
    <m/>
    <m/>
    <s v="516007,62"/>
    <s v="6312895,41"/>
    <n v="0"/>
    <n v="110.2145"/>
    <n v="0"/>
  </r>
  <r>
    <n v="309"/>
    <x v="270"/>
    <s v=""/>
    <x v="657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2767"/>
    <n v="98.695800000000006"/>
    <n v="98.695800000000006"/>
    <n v="0"/>
    <n v="0"/>
    <n v="1"/>
    <n v="0"/>
    <n v="0"/>
    <x v="0"/>
    <x v="0"/>
    <m/>
    <m/>
    <m/>
    <m/>
    <m/>
    <m/>
    <m/>
    <m/>
    <m/>
    <m/>
    <m/>
    <m/>
    <n v="101.955"/>
    <m/>
    <m/>
    <m/>
    <m/>
    <m/>
    <s v="516007,62"/>
    <s v="6312895,41"/>
    <n v="0"/>
    <n v="101.955"/>
    <n v="0"/>
  </r>
  <r>
    <n v="309"/>
    <x v="270"/>
    <s v=""/>
    <x v="658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2768"/>
    <n v="9.7199999999999995E-2"/>
    <n v="9.7199999999999995E-2"/>
    <n v="0.09"/>
    <n v="0.09"/>
    <n v="0.1916715176124828"/>
    <n v="0.8083284823875172"/>
    <n v="0"/>
    <x v="0"/>
    <x v="0"/>
    <m/>
    <m/>
    <m/>
    <m/>
    <m/>
    <m/>
    <n v="0.25355879999999997"/>
    <m/>
    <m/>
    <m/>
    <m/>
    <m/>
    <m/>
    <m/>
    <m/>
    <m/>
    <m/>
    <m/>
    <s v="513898,5"/>
    <s v="6306089,6"/>
    <n v="0.25355879999999997"/>
    <n v="0"/>
    <n v="0"/>
  </r>
  <r>
    <n v="309"/>
    <x v="271"/>
    <s v=""/>
    <x v="660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2769"/>
    <n v="3.2399999999999998E-3"/>
    <n v="3.2399999999999998E-3"/>
    <n v="0"/>
    <n v="0"/>
    <n v="1"/>
    <n v="0"/>
    <n v="0"/>
    <x v="0"/>
    <x v="0"/>
    <m/>
    <m/>
    <m/>
    <m/>
    <m/>
    <m/>
    <n v="3.1283999999999999E-3"/>
    <m/>
    <m/>
    <m/>
    <m/>
    <m/>
    <m/>
    <m/>
    <m/>
    <m/>
    <m/>
    <m/>
    <s v="513898,5"/>
    <s v="6306089,6"/>
    <n v="3.1283999999999999E-3"/>
    <n v="0"/>
    <n v="0"/>
  </r>
  <r>
    <n v="309"/>
    <x v="271"/>
    <s v=""/>
    <x v="661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4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2770"/>
    <n v="29.622240000000001"/>
    <n v="29.622240000000001"/>
    <n v="0"/>
    <n v="0"/>
    <n v="1"/>
    <n v="0"/>
    <n v="0"/>
    <x v="0"/>
    <x v="0"/>
    <m/>
    <m/>
    <m/>
    <m/>
    <m/>
    <m/>
    <m/>
    <m/>
    <m/>
    <m/>
    <m/>
    <m/>
    <m/>
    <m/>
    <m/>
    <n v="29.622240000000001"/>
    <m/>
    <m/>
    <s v="521502,61"/>
    <s v="6309539,87"/>
    <n v="0"/>
    <n v="29.622240000000001"/>
    <n v="0"/>
  </r>
  <r>
    <n v="310"/>
    <x v="273"/>
    <s v=""/>
    <x v="665"/>
    <n v="2018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2771"/>
    <n v="10.382400000000001"/>
    <n v="10.382400000000001"/>
    <n v="8.0280000000000005"/>
    <n v="8.0280000000000005"/>
    <n v="0.26562807685088152"/>
    <n v="0.73437192314911848"/>
    <n v="0"/>
    <x v="0"/>
    <x v="0"/>
    <m/>
    <m/>
    <m/>
    <m/>
    <m/>
    <m/>
    <n v="19.543114799999998"/>
    <m/>
    <m/>
    <m/>
    <m/>
    <m/>
    <m/>
    <m/>
    <m/>
    <m/>
    <m/>
    <m/>
    <s v="497314"/>
    <s v="6100578"/>
    <n v="19.543114799999998"/>
    <n v="0"/>
    <n v="0"/>
  </r>
  <r>
    <n v="310"/>
    <x v="274"/>
    <s v=""/>
    <x v="666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2772"/>
    <n v="79.477199999999996"/>
    <n v="79.477199999999996"/>
    <n v="0"/>
    <n v="0"/>
    <n v="1"/>
    <n v="0"/>
    <n v="0"/>
    <x v="0"/>
    <x v="0"/>
    <m/>
    <m/>
    <m/>
    <m/>
    <m/>
    <m/>
    <m/>
    <m/>
    <m/>
    <m/>
    <m/>
    <m/>
    <n v="67.27"/>
    <m/>
    <m/>
    <m/>
    <m/>
    <m/>
    <s v="497297,13"/>
    <s v="6100652,8"/>
    <n v="0"/>
    <n v="67.27"/>
    <n v="0"/>
  </r>
  <r>
    <n v="310"/>
    <x v="274"/>
    <s v=""/>
    <x v="667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2773"/>
    <n v="25.412400000000002"/>
    <n v="25.412400000000002"/>
    <n v="0"/>
    <n v="0"/>
    <n v="1"/>
    <n v="0"/>
    <n v="0"/>
    <x v="0"/>
    <x v="0"/>
    <m/>
    <m/>
    <m/>
    <m/>
    <m/>
    <m/>
    <n v="24.608271599999998"/>
    <m/>
    <m/>
    <m/>
    <m/>
    <m/>
    <m/>
    <m/>
    <m/>
    <m/>
    <m/>
    <m/>
    <s v="497297,13"/>
    <s v="6100652,8"/>
    <n v="24.608271599999998"/>
    <n v="0"/>
    <n v="0"/>
  </r>
  <r>
    <n v="310"/>
    <x v="274"/>
    <s v=""/>
    <x v="668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2774"/>
    <n v="30.578399999999998"/>
    <n v="30.578399999999998"/>
    <n v="0"/>
    <n v="0"/>
    <n v="1"/>
    <n v="0"/>
    <n v="0"/>
    <x v="0"/>
    <x v="0"/>
    <m/>
    <m/>
    <m/>
    <m/>
    <m/>
    <m/>
    <m/>
    <m/>
    <m/>
    <m/>
    <m/>
    <m/>
    <m/>
    <m/>
    <m/>
    <n v="30.578400000000002"/>
    <m/>
    <m/>
    <s v="497297,13"/>
    <s v="6100652,8"/>
    <n v="0"/>
    <n v="30.578400000000002"/>
    <n v="0"/>
  </r>
  <r>
    <n v="310"/>
    <x v="274"/>
    <s v=""/>
    <x v="669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2775"/>
    <n v="2.1132"/>
    <n v="2.1132"/>
    <n v="0"/>
    <n v="0"/>
    <n v="1"/>
    <n v="0"/>
    <n v="0"/>
    <x v="0"/>
    <x v="0"/>
    <m/>
    <m/>
    <m/>
    <m/>
    <m/>
    <m/>
    <m/>
    <m/>
    <m/>
    <m/>
    <m/>
    <m/>
    <m/>
    <m/>
    <m/>
    <m/>
    <m/>
    <n v="0.46079999999999999"/>
    <s v="497297,13"/>
    <s v="6100652,8"/>
    <n v="0"/>
    <n v="0"/>
    <n v="0.46079999999999999"/>
  </r>
  <r>
    <n v="313"/>
    <x v="275"/>
    <s v=""/>
    <x v="670"/>
    <n v="2018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2776"/>
    <n v="17.017199999999999"/>
    <n v="17.017199999999999"/>
    <n v="0"/>
    <n v="0"/>
    <n v="1"/>
    <n v="0"/>
    <n v="0"/>
    <x v="0"/>
    <x v="0"/>
    <m/>
    <m/>
    <m/>
    <m/>
    <m/>
    <m/>
    <n v="16.663046399999999"/>
    <m/>
    <m/>
    <m/>
    <m/>
    <m/>
    <m/>
    <m/>
    <m/>
    <m/>
    <m/>
    <m/>
    <s v="543773,48"/>
    <s v="6184512,18"/>
    <n v="16.663046399999999"/>
    <n v="0"/>
    <n v="0"/>
  </r>
  <r>
    <n v="313"/>
    <x v="275"/>
    <s v=""/>
    <x v="671"/>
    <n v="2018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2777"/>
    <n v="60.094799999999999"/>
    <n v="60.094799999999999"/>
    <n v="0"/>
    <n v="0"/>
    <n v="1"/>
    <n v="0"/>
    <n v="0"/>
    <x v="0"/>
    <x v="0"/>
    <m/>
    <m/>
    <m/>
    <m/>
    <m/>
    <m/>
    <m/>
    <m/>
    <m/>
    <m/>
    <n v="57.527000000000001"/>
    <m/>
    <m/>
    <m/>
    <m/>
    <m/>
    <m/>
    <m/>
    <s v="543773,48"/>
    <s v="6184512,18"/>
    <n v="0"/>
    <n v="57.527000000000001"/>
    <n v="0"/>
  </r>
  <r>
    <n v="314"/>
    <x v="276"/>
    <s v=""/>
    <x v="672"/>
    <n v="2018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2778"/>
    <n v="15.782400000000001"/>
    <n v="15.782400000000001"/>
    <n v="0"/>
    <n v="0"/>
    <n v="1"/>
    <n v="0"/>
    <n v="0"/>
    <x v="0"/>
    <x v="0"/>
    <m/>
    <m/>
    <m/>
    <m/>
    <m/>
    <m/>
    <m/>
    <m/>
    <m/>
    <m/>
    <m/>
    <m/>
    <m/>
    <n v="16.8674"/>
    <m/>
    <m/>
    <m/>
    <m/>
    <s v="597238,94"/>
    <s v="6079662,05"/>
    <n v="0"/>
    <n v="16.8674"/>
    <n v="0"/>
  </r>
  <r>
    <n v="314"/>
    <x v="277"/>
    <s v=""/>
    <x v="673"/>
    <n v="2018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2779"/>
    <n v="28.418399999999998"/>
    <n v="28.418399999999998"/>
    <n v="0"/>
    <n v="0"/>
    <n v="1"/>
    <n v="0"/>
    <n v="0"/>
    <x v="0"/>
    <x v="0"/>
    <m/>
    <m/>
    <m/>
    <m/>
    <m/>
    <m/>
    <m/>
    <m/>
    <m/>
    <m/>
    <m/>
    <m/>
    <m/>
    <m/>
    <m/>
    <n v="28.418400000000002"/>
    <m/>
    <m/>
    <s v="596612"/>
    <s v="6079599"/>
    <n v="0"/>
    <n v="28.418400000000002"/>
    <n v="0"/>
  </r>
  <r>
    <n v="314"/>
    <x v="277"/>
    <s v=""/>
    <x v="2878"/>
    <n v="2018"/>
    <n v="31220319"/>
    <x v="121"/>
    <x v="275"/>
    <x v="276"/>
    <n v="5960"/>
    <s v="Marstal"/>
    <n v="492"/>
    <n v="80"/>
    <x v="113"/>
    <m/>
    <s v="FJ"/>
    <s v="Fjernvarmeværk"/>
    <n v="353000"/>
    <n v="350030"/>
    <x v="1458"/>
    <x v="3"/>
    <s v="fvv"/>
    <d v="1996-06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96612"/>
    <s v="6079599"/>
    <n v="0"/>
    <n v="0"/>
    <n v="0"/>
  </r>
  <r>
    <n v="314"/>
    <x v="278"/>
    <s v=""/>
    <x v="674"/>
    <n v="2018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2780"/>
    <n v="52.991999999999997"/>
    <n v="52.991999999999997"/>
    <n v="0.77128560000000002"/>
    <n v="0.77128560000000002"/>
    <n v="0.45760235433095342"/>
    <n v="0.54239764566904658"/>
    <n v="0"/>
    <x v="0"/>
    <x v="0"/>
    <m/>
    <m/>
    <m/>
    <m/>
    <m/>
    <m/>
    <m/>
    <m/>
    <m/>
    <m/>
    <n v="57.901800000000001"/>
    <m/>
    <m/>
    <m/>
    <m/>
    <m/>
    <m/>
    <m/>
    <s v="596648,06"/>
    <s v="6079513,91"/>
    <n v="0"/>
    <n v="57.901800000000001"/>
    <n v="0"/>
  </r>
  <r>
    <n v="314"/>
    <x v="278"/>
    <s v=""/>
    <x v="675"/>
    <n v="2018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2781"/>
    <n v="6.1559999999999997"/>
    <n v="6.155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7567999999999999"/>
    <s v="596648,06"/>
    <s v="6079513,91"/>
    <n v="0"/>
    <n v="0"/>
    <n v="1.7567999999999999"/>
  </r>
  <r>
    <n v="314"/>
    <x v="279"/>
    <s v=""/>
    <x v="676"/>
    <n v="2018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160"/>
    <n v="21.9528"/>
    <n v="21.9528"/>
    <n v="0"/>
    <n v="0"/>
    <n v="1"/>
    <n v="0"/>
    <n v="0"/>
    <x v="0"/>
    <x v="0"/>
    <m/>
    <m/>
    <m/>
    <m/>
    <m/>
    <m/>
    <m/>
    <m/>
    <m/>
    <m/>
    <m/>
    <m/>
    <m/>
    <m/>
    <m/>
    <n v="21.9528"/>
    <m/>
    <m/>
    <s v="596342,31"/>
    <s v="6079365,29"/>
    <n v="0"/>
    <n v="21.9528"/>
    <n v="0"/>
  </r>
  <r>
    <n v="315"/>
    <x v="280"/>
    <s v=""/>
    <x v="677"/>
    <n v="2018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2782"/>
    <n v="78.368399999999994"/>
    <n v="78.368399999999994"/>
    <n v="0"/>
    <n v="0"/>
    <n v="1"/>
    <n v="0"/>
    <n v="0"/>
    <x v="0"/>
    <x v="0"/>
    <m/>
    <m/>
    <m/>
    <m/>
    <m/>
    <m/>
    <m/>
    <m/>
    <m/>
    <m/>
    <m/>
    <n v="78.355800000000002"/>
    <m/>
    <m/>
    <m/>
    <m/>
    <m/>
    <m/>
    <s v="559584,9"/>
    <s v="6277234,35"/>
    <n v="0"/>
    <n v="78.355800000000002"/>
    <n v="0"/>
  </r>
  <r>
    <n v="316"/>
    <x v="281"/>
    <s v=""/>
    <x v="679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0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1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2783"/>
    <n v="62.5824"/>
    <n v="62.5824"/>
    <n v="0"/>
    <n v="0"/>
    <n v="1"/>
    <n v="0"/>
    <n v="0"/>
    <x v="0"/>
    <x v="0"/>
    <m/>
    <m/>
    <m/>
    <m/>
    <m/>
    <m/>
    <m/>
    <m/>
    <m/>
    <m/>
    <m/>
    <n v="62.576028000000001"/>
    <m/>
    <m/>
    <m/>
    <m/>
    <m/>
    <m/>
    <s v="559584,9"/>
    <s v="6277234,35"/>
    <n v="0"/>
    <n v="62.576028000000001"/>
    <n v="0"/>
  </r>
  <r>
    <n v="319"/>
    <x v="282"/>
    <s v=""/>
    <x v="682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2784"/>
    <n v="0.70955999999999997"/>
    <n v="0.70955999999999997"/>
    <n v="0.43128"/>
    <n v="0.43128"/>
    <n v="0.26413971664281233"/>
    <n v="0.73586028335718767"/>
    <n v="0"/>
    <x v="0"/>
    <x v="0"/>
    <m/>
    <m/>
    <m/>
    <m/>
    <m/>
    <m/>
    <n v="1.3431528000000001"/>
    <m/>
    <m/>
    <m/>
    <m/>
    <m/>
    <m/>
    <m/>
    <m/>
    <m/>
    <m/>
    <m/>
    <s v="574151"/>
    <s v="6314097"/>
    <n v="1.3431528000000001"/>
    <n v="0"/>
    <n v="0"/>
  </r>
  <r>
    <n v="319"/>
    <x v="282"/>
    <s v=""/>
    <x v="683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2785"/>
    <n v="0.73080000000000001"/>
    <n v="0.73080000000000001"/>
    <n v="0.32328000000000001"/>
    <n v="0.32328000000000001"/>
    <n v="0.35364375008710436"/>
    <n v="0.64635624991289564"/>
    <n v="0"/>
    <x v="0"/>
    <x v="0"/>
    <m/>
    <m/>
    <m/>
    <m/>
    <m/>
    <m/>
    <n v="1.0332431999999998"/>
    <m/>
    <m/>
    <m/>
    <m/>
    <m/>
    <m/>
    <m/>
    <m/>
    <m/>
    <m/>
    <m/>
    <s v="574151"/>
    <s v="6314097"/>
    <n v="1.0332431999999998"/>
    <n v="0"/>
    <n v="0"/>
  </r>
  <r>
    <n v="319"/>
    <x v="282"/>
    <s v=""/>
    <x v="684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2786"/>
    <n v="5.5861200000000002"/>
    <n v="5.5861200000000002"/>
    <n v="0"/>
    <n v="0"/>
    <n v="1"/>
    <n v="0"/>
    <n v="0"/>
    <x v="0"/>
    <x v="0"/>
    <m/>
    <m/>
    <m/>
    <m/>
    <m/>
    <m/>
    <n v="5.7315456000000005"/>
    <m/>
    <m/>
    <m/>
    <m/>
    <m/>
    <m/>
    <m/>
    <m/>
    <m/>
    <m/>
    <m/>
    <s v="574151"/>
    <s v="6314097"/>
    <n v="5.7315456000000005"/>
    <n v="0"/>
    <n v="0"/>
  </r>
  <r>
    <n v="319"/>
    <x v="282"/>
    <s v=""/>
    <x v="685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2787"/>
    <n v="9.1202400000000008"/>
    <n v="9.1202400000000008"/>
    <n v="0"/>
    <n v="0"/>
    <n v="1"/>
    <n v="0"/>
    <n v="0"/>
    <x v="0"/>
    <x v="0"/>
    <m/>
    <m/>
    <m/>
    <m/>
    <m/>
    <m/>
    <m/>
    <m/>
    <m/>
    <m/>
    <m/>
    <m/>
    <m/>
    <m/>
    <m/>
    <n v="9.120239999999999"/>
    <m/>
    <m/>
    <s v="574151"/>
    <s v="6314097"/>
    <n v="0"/>
    <n v="9.120239999999999"/>
    <n v="0"/>
  </r>
  <r>
    <n v="321"/>
    <x v="283"/>
    <s v=""/>
    <x v="686"/>
    <n v="2018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2788"/>
    <n v="24.762239999999998"/>
    <n v="24.602399999999999"/>
    <n v="0"/>
    <n v="0"/>
    <n v="1"/>
    <n v="0"/>
    <n v="0"/>
    <x v="0"/>
    <x v="0"/>
    <m/>
    <m/>
    <m/>
    <m/>
    <m/>
    <m/>
    <n v="24.384769199999997"/>
    <m/>
    <m/>
    <m/>
    <m/>
    <m/>
    <m/>
    <m/>
    <m/>
    <m/>
    <m/>
    <m/>
    <s v="530695"/>
    <s v="6274927"/>
    <n v="24.384769199999997"/>
    <n v="0"/>
    <n v="0"/>
  </r>
  <r>
    <n v="321"/>
    <x v="283"/>
    <s v=""/>
    <x v="687"/>
    <n v="2018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2789"/>
    <n v="22.44528"/>
    <n v="22.290479999999999"/>
    <n v="15.505559999999999"/>
    <n v="15.369120000000001"/>
    <n v="0.27823184350686009"/>
    <n v="0.72176815649313997"/>
    <n v="0"/>
    <x v="0"/>
    <x v="0"/>
    <m/>
    <m/>
    <m/>
    <m/>
    <m/>
    <m/>
    <n v="40.335569999999997"/>
    <m/>
    <m/>
    <m/>
    <m/>
    <m/>
    <m/>
    <m/>
    <m/>
    <m/>
    <m/>
    <m/>
    <s v="530695"/>
    <s v="6274927"/>
    <n v="40.335569999999997"/>
    <n v="0"/>
    <n v="0"/>
  </r>
  <r>
    <n v="322"/>
    <x v="284"/>
    <s v=""/>
    <x v="688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790"/>
    <n v="1E-3"/>
    <n v="1E-3"/>
    <n v="0"/>
    <n v="0"/>
    <n v="1"/>
    <n v="0"/>
    <n v="0"/>
    <x v="0"/>
    <x v="0"/>
    <m/>
    <m/>
    <m/>
    <n v="7.8053120000000004E-2"/>
    <m/>
    <m/>
    <m/>
    <m/>
    <m/>
    <m/>
    <m/>
    <m/>
    <m/>
    <m/>
    <m/>
    <m/>
    <m/>
    <m/>
    <s v="534793,99"/>
    <s v="6171735,21"/>
    <n v="7.8053120000000004E-2"/>
    <n v="0"/>
    <n v="0"/>
  </r>
  <r>
    <n v="322"/>
    <x v="284"/>
    <s v=""/>
    <x v="690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2791"/>
    <n v="5.85"/>
    <n v="5.85"/>
    <n v="0"/>
    <n v="0"/>
    <n v="1"/>
    <n v="0"/>
    <n v="0"/>
    <x v="0"/>
    <x v="0"/>
    <m/>
    <m/>
    <m/>
    <m/>
    <m/>
    <m/>
    <n v="6.2691948000000002"/>
    <m/>
    <m/>
    <m/>
    <m/>
    <m/>
    <m/>
    <m/>
    <m/>
    <m/>
    <m/>
    <m/>
    <s v="534793,99"/>
    <s v="6171735,21"/>
    <n v="6.2691948000000002"/>
    <n v="0"/>
    <n v="0"/>
  </r>
  <r>
    <n v="322"/>
    <x v="284"/>
    <s v=""/>
    <x v="691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8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2792"/>
    <n v="41.069000000000003"/>
    <n v="41.069000000000003"/>
    <n v="0"/>
    <n v="0"/>
    <n v="1"/>
    <n v="0"/>
    <n v="0"/>
    <x v="0"/>
    <x v="0"/>
    <m/>
    <m/>
    <m/>
    <n v="0.53804999999999992"/>
    <m/>
    <m/>
    <m/>
    <m/>
    <m/>
    <m/>
    <m/>
    <m/>
    <n v="43.102499999999999"/>
    <m/>
    <m/>
    <m/>
    <m/>
    <m/>
    <s v="585117,91"/>
    <s v="6244335,25"/>
    <n v="0.53804999999999992"/>
    <n v="43.102499999999999"/>
    <n v="0"/>
  </r>
  <r>
    <n v="324"/>
    <x v="286"/>
    <s v=""/>
    <x v="693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2793"/>
    <n v="8.8246800000000007"/>
    <n v="8.8246800000000007"/>
    <n v="0"/>
    <n v="0"/>
    <n v="1"/>
    <n v="0"/>
    <n v="0"/>
    <x v="0"/>
    <x v="0"/>
    <m/>
    <m/>
    <m/>
    <m/>
    <m/>
    <m/>
    <n v="9.4023468000000001"/>
    <m/>
    <m/>
    <m/>
    <m/>
    <m/>
    <m/>
    <m/>
    <m/>
    <m/>
    <m/>
    <m/>
    <s v="657558"/>
    <s v="6170207"/>
    <n v="9.4023468000000001"/>
    <n v="0"/>
    <n v="0"/>
  </r>
  <r>
    <n v="324"/>
    <x v="286"/>
    <s v=""/>
    <x v="694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2794"/>
    <n v="13.8492"/>
    <n v="13.8492"/>
    <n v="10.526400000000001"/>
    <n v="10.526400000000001"/>
    <n v="0.27578405255596689"/>
    <n v="0.72421594744403306"/>
    <n v="0"/>
    <x v="0"/>
    <x v="0"/>
    <m/>
    <m/>
    <m/>
    <m/>
    <m/>
    <m/>
    <n v="25.108776000000002"/>
    <m/>
    <m/>
    <m/>
    <m/>
    <m/>
    <m/>
    <m/>
    <m/>
    <m/>
    <m/>
    <m/>
    <s v="657558"/>
    <s v="6170207"/>
    <n v="25.108776000000002"/>
    <n v="0"/>
    <n v="0"/>
  </r>
  <r>
    <n v="324"/>
    <x v="286"/>
    <s v=""/>
    <x v="695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2795"/>
    <n v="20.134440000000001"/>
    <n v="20.134440000000001"/>
    <n v="0"/>
    <n v="0"/>
    <n v="1"/>
    <n v="0"/>
    <n v="0"/>
    <x v="0"/>
    <x v="0"/>
    <m/>
    <m/>
    <m/>
    <m/>
    <m/>
    <m/>
    <m/>
    <m/>
    <m/>
    <m/>
    <m/>
    <m/>
    <n v="19.425000000000001"/>
    <m/>
    <m/>
    <m/>
    <m/>
    <m/>
    <s v="657558"/>
    <s v="6170207"/>
    <n v="0"/>
    <n v="19.425000000000001"/>
    <n v="0"/>
  </r>
  <r>
    <n v="333"/>
    <x v="287"/>
    <s v=""/>
    <x v="696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2796"/>
    <n v="17.478000000000002"/>
    <n v="17.478000000000002"/>
    <n v="12.2616"/>
    <n v="12.2616"/>
    <n v="0.26320055123032027"/>
    <n v="0.73679944876967973"/>
    <n v="0"/>
    <x v="0"/>
    <x v="0"/>
    <m/>
    <m/>
    <m/>
    <m/>
    <m/>
    <m/>
    <n v="33.202818000000001"/>
    <m/>
    <m/>
    <m/>
    <m/>
    <m/>
    <m/>
    <m/>
    <m/>
    <m/>
    <m/>
    <m/>
    <s v="539786,78"/>
    <s v="6314973,57"/>
    <n v="33.202818000000001"/>
    <n v="0"/>
    <n v="0"/>
  </r>
  <r>
    <n v="333"/>
    <x v="287"/>
    <s v=""/>
    <x v="697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2797"/>
    <n v="24.026399999999999"/>
    <n v="24.026399999999999"/>
    <n v="17.8812"/>
    <n v="17.8812"/>
    <n v="0.27485810254834725"/>
    <n v="0.72514189745165281"/>
    <n v="0"/>
    <x v="0"/>
    <x v="0"/>
    <m/>
    <m/>
    <m/>
    <m/>
    <m/>
    <m/>
    <n v="43.706916"/>
    <m/>
    <m/>
    <m/>
    <m/>
    <m/>
    <m/>
    <m/>
    <m/>
    <m/>
    <m/>
    <m/>
    <s v="539786,78"/>
    <s v="6314973,57"/>
    <n v="43.706916"/>
    <n v="0"/>
    <n v="0"/>
  </r>
  <r>
    <n v="333"/>
    <x v="287"/>
    <s v=""/>
    <x v="698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2798"/>
    <n v="22.4604"/>
    <n v="22.4604"/>
    <n v="16.498799999999999"/>
    <n v="16.498799999999999"/>
    <n v="0.2885023734973276"/>
    <n v="0.71149762650267245"/>
    <n v="0"/>
    <x v="0"/>
    <x v="0"/>
    <m/>
    <m/>
    <m/>
    <m/>
    <m/>
    <m/>
    <n v="38.925849599999999"/>
    <m/>
    <m/>
    <m/>
    <m/>
    <m/>
    <m/>
    <m/>
    <m/>
    <m/>
    <m/>
    <m/>
    <s v="539786,78"/>
    <s v="6314973,57"/>
    <n v="38.925849599999999"/>
    <n v="0"/>
    <n v="0"/>
  </r>
  <r>
    <n v="333"/>
    <x v="287"/>
    <s v=""/>
    <x v="699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2799"/>
    <n v="78.858000000000004"/>
    <n v="78.858000000000004"/>
    <n v="0"/>
    <n v="0"/>
    <n v="1"/>
    <n v="0"/>
    <n v="0"/>
    <x v="0"/>
    <x v="0"/>
    <m/>
    <m/>
    <m/>
    <m/>
    <m/>
    <m/>
    <n v="76.432633199999998"/>
    <m/>
    <m/>
    <m/>
    <m/>
    <m/>
    <m/>
    <m/>
    <m/>
    <m/>
    <m/>
    <m/>
    <s v="539786,78"/>
    <s v="6314973,57"/>
    <n v="76.432633199999998"/>
    <n v="0"/>
    <n v="0"/>
  </r>
  <r>
    <n v="333"/>
    <x v="287"/>
    <s v=""/>
    <x v="701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2800"/>
    <n v="19.367999999999999"/>
    <n v="19.367999999999999"/>
    <n v="15.012"/>
    <n v="15.012"/>
    <n v="0.26548419283429542"/>
    <n v="0.73451580716570453"/>
    <n v="0"/>
    <x v="0"/>
    <x v="0"/>
    <m/>
    <m/>
    <m/>
    <m/>
    <m/>
    <m/>
    <n v="36.476748000000001"/>
    <m/>
    <m/>
    <m/>
    <m/>
    <m/>
    <m/>
    <m/>
    <m/>
    <m/>
    <m/>
    <m/>
    <s v="539786,78"/>
    <s v="6314973,57"/>
    <n v="36.476748000000001"/>
    <n v="0"/>
    <n v="0"/>
  </r>
  <r>
    <n v="333"/>
    <x v="287"/>
    <s v=""/>
    <x v="703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2801"/>
    <n v="14.821199999999999"/>
    <n v="14.821199999999999"/>
    <n v="9.9611999999999998"/>
    <n v="9.9611999999999998"/>
    <n v="0.2887795434379285"/>
    <n v="0.71122045656207145"/>
    <n v="0"/>
    <x v="0"/>
    <x v="0"/>
    <m/>
    <m/>
    <m/>
    <m/>
    <m/>
    <m/>
    <n v="25.66179"/>
    <m/>
    <m/>
    <m/>
    <m/>
    <m/>
    <m/>
    <m/>
    <m/>
    <m/>
    <m/>
    <m/>
    <s v="539786,78"/>
    <s v="6314973,57"/>
    <n v="25.66179"/>
    <n v="0"/>
    <n v="0"/>
  </r>
  <r>
    <n v="337"/>
    <x v="288"/>
    <s v=""/>
    <x v="704"/>
    <n v="2018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2802"/>
    <n v="6.4151999999999996"/>
    <n v="6.4151999999999996"/>
    <n v="0"/>
    <n v="0"/>
    <n v="1"/>
    <n v="0"/>
    <n v="0"/>
    <x v="0"/>
    <x v="0"/>
    <m/>
    <m/>
    <m/>
    <m/>
    <m/>
    <m/>
    <m/>
    <m/>
    <m/>
    <m/>
    <m/>
    <m/>
    <m/>
    <n v="6.3798000000000004"/>
    <m/>
    <m/>
    <m/>
    <m/>
    <s v="613133"/>
    <s v="6131158"/>
    <n v="0"/>
    <n v="6.3798000000000004"/>
    <n v="0"/>
  </r>
  <r>
    <n v="337"/>
    <x v="289"/>
    <s v=""/>
    <x v="705"/>
    <n v="2018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2803"/>
    <n v="9.1332000000000004"/>
    <n v="9.1332000000000004"/>
    <n v="0"/>
    <n v="0"/>
    <n v="1"/>
    <n v="0"/>
    <n v="0"/>
    <x v="0"/>
    <x v="0"/>
    <m/>
    <m/>
    <m/>
    <m/>
    <m/>
    <m/>
    <n v="1.7027999999999998E-2"/>
    <m/>
    <m/>
    <m/>
    <m/>
    <m/>
    <m/>
    <n v="9.6382999999999992"/>
    <m/>
    <m/>
    <m/>
    <m/>
    <s v="615103,42"/>
    <s v="6130116,8"/>
    <n v="1.7027999999999998E-2"/>
    <n v="9.6382999999999992"/>
    <n v="0"/>
  </r>
  <r>
    <n v="337"/>
    <x v="290"/>
    <s v=""/>
    <x v="706"/>
    <n v="2018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2804"/>
    <n v="3.0960000000000001"/>
    <n v="3.0960000000000001"/>
    <n v="0"/>
    <n v="0"/>
    <n v="1"/>
    <n v="0"/>
    <n v="0"/>
    <x v="0"/>
    <x v="0"/>
    <m/>
    <m/>
    <m/>
    <m/>
    <m/>
    <m/>
    <m/>
    <m/>
    <m/>
    <m/>
    <m/>
    <m/>
    <m/>
    <n v="3.4643000000000002"/>
    <m/>
    <m/>
    <m/>
    <m/>
    <s v="613796,2"/>
    <s v="6133445,78"/>
    <n v="0"/>
    <n v="3.4643000000000002"/>
    <n v="0"/>
  </r>
  <r>
    <n v="337"/>
    <x v="291"/>
    <s v=""/>
    <x v="707"/>
    <n v="2018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2805"/>
    <n v="6.6563999999999997"/>
    <n v="6.6563999999999997"/>
    <n v="0"/>
    <n v="0"/>
    <n v="1"/>
    <n v="0"/>
    <n v="0"/>
    <x v="0"/>
    <x v="0"/>
    <m/>
    <m/>
    <m/>
    <m/>
    <m/>
    <m/>
    <m/>
    <m/>
    <m/>
    <m/>
    <m/>
    <m/>
    <m/>
    <n v="7.1686999999999994"/>
    <m/>
    <m/>
    <m/>
    <m/>
    <s v="613804,14"/>
    <s v="6131730,6"/>
    <n v="0"/>
    <n v="7.1686999999999994"/>
    <n v="0"/>
  </r>
  <r>
    <n v="337"/>
    <x v="292"/>
    <s v=""/>
    <x v="708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2806"/>
    <n v="2.6532"/>
    <n v="2.6532"/>
    <n v="2.2176"/>
    <n v="2.2176"/>
    <n v="0.2353189098061253"/>
    <n v="0.76468109019387476"/>
    <n v="0"/>
    <x v="0"/>
    <x v="0"/>
    <m/>
    <m/>
    <m/>
    <m/>
    <m/>
    <m/>
    <n v="5.6374560000000002"/>
    <m/>
    <m/>
    <m/>
    <m/>
    <m/>
    <m/>
    <m/>
    <m/>
    <m/>
    <m/>
    <m/>
    <s v="606085,41"/>
    <s v="6135435,05"/>
    <n v="5.6374560000000002"/>
    <n v="0"/>
    <n v="0"/>
  </r>
  <r>
    <n v="337"/>
    <x v="292"/>
    <s v=""/>
    <x v="710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2807"/>
    <n v="8.2799999999999999E-2"/>
    <n v="8.2799999999999999E-2"/>
    <n v="0"/>
    <n v="0"/>
    <n v="1"/>
    <n v="0"/>
    <n v="0"/>
    <x v="0"/>
    <x v="0"/>
    <m/>
    <m/>
    <m/>
    <m/>
    <m/>
    <m/>
    <n v="8.276399999999999E-2"/>
    <m/>
    <m/>
    <m/>
    <m/>
    <m/>
    <m/>
    <m/>
    <m/>
    <m/>
    <m/>
    <m/>
    <s v="606085,41"/>
    <s v="6135435,05"/>
    <n v="8.276399999999999E-2"/>
    <n v="0"/>
    <n v="0"/>
  </r>
  <r>
    <n v="337"/>
    <x v="292"/>
    <s v=""/>
    <x v="711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2808"/>
    <n v="0.50760000000000005"/>
    <n v="0.50760000000000005"/>
    <n v="0"/>
    <n v="0"/>
    <n v="1"/>
    <n v="0"/>
    <n v="0"/>
    <x v="0"/>
    <x v="0"/>
    <m/>
    <m/>
    <m/>
    <m/>
    <m/>
    <m/>
    <n v="0.5042664"/>
    <m/>
    <m/>
    <m/>
    <m/>
    <m/>
    <m/>
    <m/>
    <m/>
    <m/>
    <m/>
    <m/>
    <s v="606085,41"/>
    <s v="6135435,05"/>
    <n v="0.5042664"/>
    <n v="0"/>
    <n v="0"/>
  </r>
  <r>
    <n v="337"/>
    <x v="293"/>
    <s v=""/>
    <x v="712"/>
    <n v="2018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2809"/>
    <n v="1.0800000000000001E-2"/>
    <n v="1.0800000000000001E-2"/>
    <n v="0"/>
    <n v="0"/>
    <n v="1"/>
    <n v="0"/>
    <n v="0"/>
    <x v="0"/>
    <x v="0"/>
    <m/>
    <m/>
    <m/>
    <m/>
    <m/>
    <m/>
    <n v="1.5246000000000001E-2"/>
    <m/>
    <m/>
    <m/>
    <m/>
    <m/>
    <m/>
    <m/>
    <m/>
    <m/>
    <m/>
    <m/>
    <s v="612065"/>
    <s v="6131194"/>
    <n v="1.5246000000000001E-2"/>
    <n v="0"/>
    <n v="0"/>
  </r>
  <r>
    <n v="337"/>
    <x v="294"/>
    <s v=""/>
    <x v="713"/>
    <n v="2018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2810"/>
    <n v="8.8308"/>
    <n v="4.7412000000000001"/>
    <n v="0"/>
    <n v="0"/>
    <n v="0.53689359967386874"/>
    <n v="0"/>
    <n v="0.46310640032613126"/>
    <x v="0"/>
    <x v="0"/>
    <m/>
    <m/>
    <m/>
    <m/>
    <m/>
    <m/>
    <m/>
    <m/>
    <n v="8.8984470000000009"/>
    <m/>
    <m/>
    <m/>
    <m/>
    <m/>
    <m/>
    <m/>
    <m/>
    <m/>
    <s v="615011,88"/>
    <s v="6130031,63"/>
    <n v="0"/>
    <n v="8.8984470000000009"/>
    <n v="0"/>
  </r>
  <r>
    <n v="337"/>
    <x v="295"/>
    <s v=""/>
    <x v="714"/>
    <n v="2018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2811"/>
    <n v="12.635999999999999"/>
    <n v="12.635999999999999"/>
    <n v="0"/>
    <n v="0"/>
    <n v="1"/>
    <n v="0"/>
    <n v="0"/>
    <x v="0"/>
    <x v="0"/>
    <m/>
    <m/>
    <m/>
    <m/>
    <m/>
    <m/>
    <m/>
    <m/>
    <m/>
    <m/>
    <m/>
    <m/>
    <m/>
    <m/>
    <n v="12.635999999999999"/>
    <m/>
    <m/>
    <m/>
    <s v="605610,5"/>
    <s v="6135293,52"/>
    <n v="0"/>
    <n v="12.635999999999999"/>
    <n v="0"/>
  </r>
  <r>
    <n v="340"/>
    <x v="296"/>
    <s v=""/>
    <x v="715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6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2812"/>
    <n v="82.609200000000001"/>
    <n v="82.609200000000001"/>
    <n v="0"/>
    <n v="0"/>
    <n v="1"/>
    <n v="0"/>
    <n v="0"/>
    <x v="0"/>
    <x v="0"/>
    <m/>
    <m/>
    <m/>
    <m/>
    <m/>
    <m/>
    <n v="79.175210399999997"/>
    <m/>
    <m/>
    <m/>
    <m/>
    <m/>
    <m/>
    <m/>
    <m/>
    <m/>
    <m/>
    <m/>
    <s v="491644,51"/>
    <s v="6295329,71"/>
    <n v="79.175210399999997"/>
    <n v="0"/>
    <n v="0"/>
  </r>
  <r>
    <n v="340"/>
    <x v="296"/>
    <s v=""/>
    <x v="717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20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2813"/>
    <n v="42.155999999999999"/>
    <n v="42.155999999999999"/>
    <n v="33.229799999999997"/>
    <n v="32.960520000000002"/>
    <n v="0.26940123723035836"/>
    <n v="0.73059876276964164"/>
    <n v="0"/>
    <x v="0"/>
    <x v="0"/>
    <m/>
    <m/>
    <m/>
    <m/>
    <m/>
    <m/>
    <n v="78.240175199999996"/>
    <m/>
    <m/>
    <m/>
    <m/>
    <m/>
    <m/>
    <m/>
    <m/>
    <m/>
    <m/>
    <m/>
    <s v="491644,51"/>
    <s v="6295329,71"/>
    <n v="78.240175199999996"/>
    <n v="0"/>
    <n v="0"/>
  </r>
  <r>
    <n v="340"/>
    <x v="296"/>
    <s v=""/>
    <x v="722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2814"/>
    <n v="26.056799999999999"/>
    <n v="26.056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6.056799999999999"/>
    <s v="491644,51"/>
    <s v="6295329,71"/>
    <n v="0"/>
    <n v="0"/>
    <n v="26.056799999999999"/>
  </r>
  <r>
    <n v="340"/>
    <x v="297"/>
    <s v=""/>
    <x v="723"/>
    <n v="2018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2815"/>
    <n v="25.146000000000001"/>
    <n v="25.146000000000001"/>
    <n v="0"/>
    <n v="0"/>
    <n v="1"/>
    <n v="0"/>
    <n v="0"/>
    <x v="0"/>
    <x v="0"/>
    <m/>
    <m/>
    <m/>
    <m/>
    <m/>
    <m/>
    <m/>
    <m/>
    <m/>
    <m/>
    <m/>
    <m/>
    <m/>
    <m/>
    <m/>
    <n v="25.146000000000001"/>
    <m/>
    <m/>
    <s v="490301,78"/>
    <s v="6295616,18"/>
    <n v="0"/>
    <n v="25.146000000000001"/>
    <n v="0"/>
  </r>
  <r>
    <n v="341"/>
    <x v="298"/>
    <s v=""/>
    <x v="724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2816"/>
    <n v="1.44E-2"/>
    <n v="1.44E-2"/>
    <n v="0"/>
    <n v="0"/>
    <n v="1"/>
    <n v="0"/>
    <n v="0"/>
    <x v="0"/>
    <x v="0"/>
    <m/>
    <m/>
    <m/>
    <m/>
    <m/>
    <m/>
    <n v="1.3780799999999999E-2"/>
    <m/>
    <m/>
    <m/>
    <m/>
    <m/>
    <m/>
    <m/>
    <m/>
    <m/>
    <m/>
    <m/>
    <s v="674916,72"/>
    <s v="6122486,67"/>
    <n v="1.3780799999999999E-2"/>
    <n v="0"/>
    <n v="0"/>
  </r>
  <r>
    <n v="341"/>
    <x v="298"/>
    <s v=""/>
    <x v="725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2817"/>
    <n v="5.7599999999999998E-2"/>
    <n v="5.7599999999999998E-2"/>
    <n v="0"/>
    <n v="0"/>
    <n v="1"/>
    <n v="0"/>
    <n v="0"/>
    <x v="0"/>
    <x v="0"/>
    <m/>
    <m/>
    <m/>
    <m/>
    <m/>
    <m/>
    <n v="5.7222000000000002E-2"/>
    <m/>
    <m/>
    <m/>
    <m/>
    <m/>
    <m/>
    <m/>
    <m/>
    <m/>
    <m/>
    <m/>
    <s v="674916,72"/>
    <s v="6122486,67"/>
    <n v="5.7222000000000002E-2"/>
    <n v="0"/>
    <n v="0"/>
  </r>
  <r>
    <n v="341"/>
    <x v="298"/>
    <s v=""/>
    <x v="726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2818"/>
    <n v="5.04E-2"/>
    <n v="5.04E-2"/>
    <n v="0"/>
    <n v="0"/>
    <n v="1"/>
    <n v="0"/>
    <n v="0"/>
    <x v="0"/>
    <x v="0"/>
    <m/>
    <m/>
    <m/>
    <m/>
    <m/>
    <m/>
    <n v="4.9896000000000003E-2"/>
    <m/>
    <m/>
    <m/>
    <m/>
    <m/>
    <m/>
    <m/>
    <m/>
    <m/>
    <m/>
    <m/>
    <s v="674916,72"/>
    <s v="6122486,67"/>
    <n v="4.9896000000000003E-2"/>
    <n v="0"/>
    <n v="0"/>
  </r>
  <r>
    <n v="341"/>
    <x v="298"/>
    <s v=""/>
    <x v="727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2819"/>
    <n v="0.18"/>
    <n v="0.18"/>
    <n v="0"/>
    <n v="0"/>
    <n v="1"/>
    <n v="0"/>
    <n v="0"/>
    <x v="0"/>
    <x v="0"/>
    <m/>
    <m/>
    <m/>
    <m/>
    <m/>
    <m/>
    <n v="0.18018000000000001"/>
    <m/>
    <m/>
    <m/>
    <m/>
    <m/>
    <m/>
    <m/>
    <m/>
    <m/>
    <m/>
    <m/>
    <s v="674916,72"/>
    <s v="6122486,67"/>
    <n v="0.18018000000000001"/>
    <n v="0"/>
    <n v="0"/>
  </r>
  <r>
    <n v="341"/>
    <x v="299"/>
    <s v=""/>
    <x v="728"/>
    <n v="2018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2820"/>
    <n v="5.3391599999999997"/>
    <n v="4.9273199999999999"/>
    <n v="0"/>
    <n v="0"/>
    <n v="1"/>
    <n v="0"/>
    <n v="0"/>
    <x v="0"/>
    <x v="0"/>
    <m/>
    <m/>
    <m/>
    <m/>
    <m/>
    <m/>
    <n v="5.3391887999999996"/>
    <m/>
    <m/>
    <m/>
    <m/>
    <m/>
    <m/>
    <m/>
    <m/>
    <m/>
    <m/>
    <m/>
    <s v="674625,03"/>
    <s v="6123967,27"/>
    <n v="5.3391887999999996"/>
    <n v="0"/>
    <n v="0"/>
  </r>
  <r>
    <n v="341"/>
    <x v="299"/>
    <s v=""/>
    <x v="729"/>
    <n v="2018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2821"/>
    <n v="1.8727199999999999"/>
    <n v="1.728"/>
    <n v="0"/>
    <n v="0"/>
    <n v="1"/>
    <n v="0"/>
    <n v="0"/>
    <x v="0"/>
    <x v="0"/>
    <m/>
    <m/>
    <m/>
    <m/>
    <m/>
    <m/>
    <n v="1.872684"/>
    <m/>
    <m/>
    <m/>
    <m/>
    <m/>
    <m/>
    <m/>
    <m/>
    <m/>
    <m/>
    <m/>
    <s v="674625,03"/>
    <s v="6123967,27"/>
    <n v="1.872684"/>
    <n v="0"/>
    <n v="0"/>
  </r>
  <r>
    <n v="341"/>
    <x v="300"/>
    <s v=""/>
    <x v="730"/>
    <n v="2018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2822"/>
    <n v="5.1479999999999998E-2"/>
    <n v="4.6440000000000002E-2"/>
    <n v="0"/>
    <n v="0"/>
    <n v="1"/>
    <n v="0"/>
    <n v="0"/>
    <x v="0"/>
    <x v="0"/>
    <m/>
    <m/>
    <m/>
    <m/>
    <m/>
    <m/>
    <n v="5.1479999999999998E-2"/>
    <m/>
    <m/>
    <m/>
    <m/>
    <m/>
    <m/>
    <m/>
    <m/>
    <m/>
    <m/>
    <m/>
    <s v="676516,46"/>
    <s v="6124156,27"/>
    <n v="5.1479999999999998E-2"/>
    <n v="0"/>
    <n v="0"/>
  </r>
  <r>
    <n v="341"/>
    <x v="300"/>
    <s v=""/>
    <x v="731"/>
    <n v="2018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2823"/>
    <n v="0.37368000000000001"/>
    <n v="0.33767999999999998"/>
    <n v="0"/>
    <n v="0"/>
    <n v="1"/>
    <n v="0"/>
    <n v="0"/>
    <x v="0"/>
    <x v="0"/>
    <m/>
    <m/>
    <m/>
    <m/>
    <m/>
    <m/>
    <n v="0.37366559999999999"/>
    <m/>
    <m/>
    <m/>
    <m/>
    <m/>
    <m/>
    <m/>
    <m/>
    <m/>
    <m/>
    <m/>
    <s v="676516,46"/>
    <s v="6124156,27"/>
    <n v="0.37366559999999999"/>
    <n v="0"/>
    <n v="0"/>
  </r>
  <r>
    <n v="341"/>
    <x v="301"/>
    <s v=""/>
    <x v="732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2824"/>
    <n v="2.7035999999999998"/>
    <n v="2.6819999999999999"/>
    <n v="0"/>
    <n v="0"/>
    <n v="1"/>
    <n v="0"/>
    <n v="0"/>
    <x v="0"/>
    <x v="0"/>
    <m/>
    <m/>
    <m/>
    <m/>
    <m/>
    <m/>
    <n v="2.7036899999999999"/>
    <m/>
    <m/>
    <m/>
    <m/>
    <m/>
    <m/>
    <m/>
    <m/>
    <m/>
    <m/>
    <m/>
    <s v="675143,19"/>
    <s v="6122800,14"/>
    <n v="2.7036899999999999"/>
    <n v="0"/>
    <n v="0"/>
  </r>
  <r>
    <n v="341"/>
    <x v="301"/>
    <s v=""/>
    <x v="733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2825"/>
    <n v="9.8604000000000003"/>
    <n v="9.7848000000000006"/>
    <n v="0"/>
    <n v="0"/>
    <n v="1"/>
    <n v="0"/>
    <n v="0"/>
    <x v="0"/>
    <x v="0"/>
    <m/>
    <m/>
    <m/>
    <m/>
    <m/>
    <m/>
    <n v="9.8611919999999991"/>
    <m/>
    <m/>
    <m/>
    <m/>
    <m/>
    <m/>
    <m/>
    <m/>
    <m/>
    <m/>
    <m/>
    <s v="675143,19"/>
    <s v="6122800,14"/>
    <n v="9.8611919999999991"/>
    <n v="0"/>
    <n v="0"/>
  </r>
  <r>
    <n v="341"/>
    <x v="301"/>
    <s v=""/>
    <x v="734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2826"/>
    <n v="18.151199999999999"/>
    <n v="18.0108"/>
    <n v="0"/>
    <n v="0"/>
    <n v="1"/>
    <n v="0"/>
    <n v="0"/>
    <x v="0"/>
    <x v="0"/>
    <m/>
    <m/>
    <m/>
    <m/>
    <m/>
    <m/>
    <n v="18.152006399999998"/>
    <m/>
    <m/>
    <m/>
    <m/>
    <m/>
    <m/>
    <m/>
    <m/>
    <m/>
    <m/>
    <m/>
    <s v="675143,19"/>
    <s v="6122800,14"/>
    <n v="18.152006399999998"/>
    <n v="0"/>
    <n v="0"/>
  </r>
  <r>
    <n v="341"/>
    <x v="302"/>
    <s v=""/>
    <x v="735"/>
    <n v="2018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2827"/>
    <n v="6.8954399999999998"/>
    <n v="6.8590799999999996"/>
    <n v="0"/>
    <n v="0"/>
    <n v="1"/>
    <n v="0"/>
    <n v="0"/>
    <x v="0"/>
    <x v="0"/>
    <m/>
    <m/>
    <m/>
    <m/>
    <m/>
    <m/>
    <n v="6.8953104000000005"/>
    <m/>
    <m/>
    <m/>
    <m/>
    <m/>
    <m/>
    <m/>
    <m/>
    <m/>
    <m/>
    <m/>
    <s v="676342"/>
    <s v="6126004"/>
    <n v="6.8953104000000005"/>
    <n v="0"/>
    <n v="0"/>
  </r>
  <r>
    <n v="341"/>
    <x v="303"/>
    <s v=""/>
    <x v="736"/>
    <n v="2018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2828"/>
    <n v="2.55348"/>
    <n v="2.29176"/>
    <n v="0"/>
    <n v="0"/>
    <n v="1"/>
    <n v="0"/>
    <n v="0"/>
    <x v="0"/>
    <x v="0"/>
    <m/>
    <m/>
    <m/>
    <m/>
    <m/>
    <m/>
    <n v="2.5534872000000002"/>
    <m/>
    <m/>
    <m/>
    <m/>
    <m/>
    <m/>
    <m/>
    <m/>
    <m/>
    <m/>
    <m/>
    <s v="675526"/>
    <s v="6124595"/>
    <n v="2.5534872000000002"/>
    <n v="0"/>
    <n v="0"/>
  </r>
  <r>
    <n v="342"/>
    <x v="304"/>
    <s v=""/>
    <x v="737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2829"/>
    <n v="0.4788"/>
    <n v="0.4788"/>
    <n v="0"/>
    <n v="0"/>
    <n v="1"/>
    <n v="0"/>
    <n v="0"/>
    <x v="0"/>
    <x v="0"/>
    <m/>
    <m/>
    <m/>
    <m/>
    <m/>
    <m/>
    <n v="0.4924656"/>
    <m/>
    <m/>
    <m/>
    <m/>
    <m/>
    <m/>
    <m/>
    <m/>
    <m/>
    <m/>
    <m/>
    <s v="538281,87"/>
    <s v="6284803,49"/>
    <n v="0.4924656"/>
    <n v="0"/>
    <n v="0"/>
  </r>
  <r>
    <n v="342"/>
    <x v="304"/>
    <s v=""/>
    <x v="738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2830"/>
    <n v="0.432"/>
    <n v="0.432"/>
    <n v="0.28943999999999998"/>
    <n v="0.28943999999999998"/>
    <n v="0.26322485544568358"/>
    <n v="0.73677514455431647"/>
    <n v="0"/>
    <x v="0"/>
    <x v="0"/>
    <m/>
    <m/>
    <m/>
    <m/>
    <m/>
    <m/>
    <n v="0.82059119999999997"/>
    <m/>
    <m/>
    <m/>
    <m/>
    <m/>
    <m/>
    <m/>
    <m/>
    <m/>
    <m/>
    <m/>
    <s v="538281,87"/>
    <s v="6284803,49"/>
    <n v="0.82059119999999997"/>
    <n v="0"/>
    <n v="0"/>
  </r>
  <r>
    <n v="342"/>
    <x v="304"/>
    <s v=""/>
    <x v="739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2831"/>
    <n v="0.39816000000000001"/>
    <n v="0.39816000000000001"/>
    <n v="0.29339999999999999"/>
    <n v="0.29339999999999999"/>
    <n v="0.2440068304262839"/>
    <n v="0.7559931695737161"/>
    <n v="0"/>
    <x v="0"/>
    <x v="0"/>
    <m/>
    <m/>
    <m/>
    <m/>
    <m/>
    <m/>
    <n v="0.8158787999999999"/>
    <m/>
    <m/>
    <m/>
    <m/>
    <m/>
    <m/>
    <m/>
    <m/>
    <m/>
    <m/>
    <m/>
    <s v="538281,87"/>
    <s v="6284803,49"/>
    <n v="0.8158787999999999"/>
    <n v="0"/>
    <n v="0"/>
  </r>
  <r>
    <n v="342"/>
    <x v="305"/>
    <s v=""/>
    <x v="740"/>
    <n v="2018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2832"/>
    <n v="11.97"/>
    <n v="11.97"/>
    <n v="0"/>
    <n v="0"/>
    <n v="1"/>
    <n v="0"/>
    <n v="0"/>
    <x v="0"/>
    <x v="0"/>
    <m/>
    <m/>
    <m/>
    <m/>
    <m/>
    <m/>
    <m/>
    <m/>
    <m/>
    <m/>
    <m/>
    <n v="13.5"/>
    <m/>
    <m/>
    <m/>
    <m/>
    <m/>
    <m/>
    <s v="530225,24"/>
    <s v="6283863,47"/>
    <n v="0"/>
    <n v="13.5"/>
    <n v="0"/>
  </r>
  <r>
    <n v="342"/>
    <x v="305"/>
    <s v=""/>
    <x v="741"/>
    <n v="2018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2833"/>
    <n v="116.9928"/>
    <n v="116.9928"/>
    <n v="0"/>
    <n v="0"/>
    <n v="1"/>
    <n v="0"/>
    <n v="0"/>
    <x v="0"/>
    <x v="0"/>
    <m/>
    <m/>
    <m/>
    <m/>
    <m/>
    <m/>
    <m/>
    <m/>
    <m/>
    <m/>
    <m/>
    <n v="117.80249999999999"/>
    <m/>
    <m/>
    <m/>
    <m/>
    <m/>
    <m/>
    <s v="530225,24"/>
    <s v="6283863,47"/>
    <n v="0"/>
    <n v="117.80249999999999"/>
    <n v="0"/>
  </r>
  <r>
    <n v="342"/>
    <x v="679"/>
    <s v=""/>
    <x v="1640"/>
    <n v="2018"/>
    <n v="14411313"/>
    <x v="133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2834"/>
    <n v="8.4995999999999992"/>
    <n v="8.4995999999999992"/>
    <n v="0"/>
    <n v="0"/>
    <n v="1"/>
    <n v="0"/>
    <n v="0"/>
    <x v="0"/>
    <x v="0"/>
    <m/>
    <m/>
    <m/>
    <m/>
    <m/>
    <m/>
    <n v="9.6871103999999999"/>
    <m/>
    <m/>
    <m/>
    <m/>
    <m/>
    <m/>
    <m/>
    <m/>
    <m/>
    <m/>
    <m/>
    <s v="531348,91"/>
    <s v="6279543,08"/>
    <n v="9.6871103999999999"/>
    <n v="0"/>
    <n v="0"/>
  </r>
  <r>
    <n v="342"/>
    <x v="679"/>
    <s v=""/>
    <x v="1641"/>
    <n v="2018"/>
    <n v="14411313"/>
    <x v="133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2835"/>
    <n v="13.14504"/>
    <n v="13.14504"/>
    <n v="9.4022279999999991"/>
    <n v="9.4022279999999991"/>
    <n v="0.28061672661364606"/>
    <n v="0.71938327338635388"/>
    <n v="0"/>
    <x v="0"/>
    <x v="0"/>
    <m/>
    <m/>
    <m/>
    <m/>
    <m/>
    <m/>
    <n v="23.421697199999997"/>
    <m/>
    <m/>
    <m/>
    <m/>
    <m/>
    <m/>
    <m/>
    <m/>
    <m/>
    <m/>
    <m/>
    <s v="531348,91"/>
    <s v="6279543,08"/>
    <n v="23.421697199999997"/>
    <n v="0"/>
    <n v="0"/>
  </r>
  <r>
    <n v="342"/>
    <x v="306"/>
    <s v=""/>
    <x v="742"/>
    <n v="2018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2836"/>
    <n v="0.18871199999999999"/>
    <n v="0.18871199999999999"/>
    <n v="0"/>
    <n v="0"/>
    <n v="1"/>
    <n v="0"/>
    <n v="0"/>
    <x v="0"/>
    <x v="0"/>
    <m/>
    <m/>
    <m/>
    <n v="0.22203530000000002"/>
    <m/>
    <m/>
    <m/>
    <m/>
    <m/>
    <m/>
    <m/>
    <m/>
    <m/>
    <m/>
    <m/>
    <m/>
    <m/>
    <m/>
    <s v="530262,04"/>
    <s v="6283233,69"/>
    <n v="0.22203530000000002"/>
    <n v="0"/>
    <n v="0"/>
  </r>
  <r>
    <n v="342"/>
    <x v="307"/>
    <s v=""/>
    <x v="743"/>
    <n v="2018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2837"/>
    <n v="42.598799999999997"/>
    <n v="42.598799999999997"/>
    <n v="0"/>
    <n v="0"/>
    <n v="1"/>
    <n v="0"/>
    <n v="0"/>
    <x v="0"/>
    <x v="0"/>
    <m/>
    <m/>
    <m/>
    <m/>
    <m/>
    <m/>
    <m/>
    <m/>
    <m/>
    <m/>
    <m/>
    <m/>
    <m/>
    <m/>
    <m/>
    <n v="42.598800000000004"/>
    <m/>
    <m/>
    <s v="529399,89"/>
    <s v="6283927,44"/>
    <n v="0"/>
    <n v="42.598800000000004"/>
    <n v="0"/>
  </r>
  <r>
    <n v="343"/>
    <x v="308"/>
    <s v=""/>
    <x v="744"/>
    <n v="2018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8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2838"/>
    <n v="22.105080000000001"/>
    <n v="21.057480000000002"/>
    <n v="0"/>
    <n v="0"/>
    <n v="1"/>
    <n v="0"/>
    <n v="0"/>
    <x v="0"/>
    <x v="0"/>
    <m/>
    <m/>
    <m/>
    <m/>
    <m/>
    <m/>
    <n v="21.359368799999999"/>
    <m/>
    <m/>
    <m/>
    <m/>
    <m/>
    <m/>
    <m/>
    <m/>
    <m/>
    <m/>
    <m/>
    <s v="524767,63"/>
    <s v="6202120"/>
    <n v="21.359368799999999"/>
    <n v="0"/>
    <n v="0"/>
  </r>
  <r>
    <n v="343"/>
    <x v="310"/>
    <s v=""/>
    <x v="746"/>
    <n v="2018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2839"/>
    <n v="39.096719999999998"/>
    <n v="37.244160000000001"/>
    <n v="30.338640000000002"/>
    <n v="30.338640000000002"/>
    <n v="0.26418609412285798"/>
    <n v="0.73581390587714202"/>
    <n v="0"/>
    <x v="0"/>
    <x v="0"/>
    <m/>
    <m/>
    <m/>
    <m/>
    <m/>
    <m/>
    <n v="73.994659200000001"/>
    <m/>
    <m/>
    <m/>
    <m/>
    <m/>
    <m/>
    <m/>
    <m/>
    <m/>
    <m/>
    <m/>
    <s v="524767,63"/>
    <s v="6202120"/>
    <n v="73.994659200000001"/>
    <n v="0"/>
    <n v="0"/>
  </r>
  <r>
    <n v="343"/>
    <x v="310"/>
    <s v=""/>
    <x v="747"/>
    <n v="2018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2840"/>
    <n v="10.53144"/>
    <n v="10.03248"/>
    <n v="0"/>
    <n v="0"/>
    <n v="1"/>
    <n v="0"/>
    <n v="0"/>
    <x v="0"/>
    <x v="0"/>
    <m/>
    <m/>
    <m/>
    <m/>
    <m/>
    <m/>
    <m/>
    <m/>
    <m/>
    <m/>
    <m/>
    <m/>
    <m/>
    <m/>
    <m/>
    <m/>
    <m/>
    <n v="10.68948"/>
    <s v="524767,63"/>
    <s v="6202120"/>
    <n v="0"/>
    <n v="0"/>
    <n v="10.68948"/>
  </r>
  <r>
    <n v="345"/>
    <x v="311"/>
    <s v=""/>
    <x v="748"/>
    <n v="2018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2841"/>
    <n v="36.838799999999999"/>
    <n v="36.802799999999998"/>
    <n v="0"/>
    <n v="0"/>
    <n v="1"/>
    <n v="0"/>
    <n v="0"/>
    <x v="0"/>
    <x v="0"/>
    <m/>
    <m/>
    <m/>
    <m/>
    <m/>
    <m/>
    <m/>
    <m/>
    <m/>
    <n v="40.237499999999997"/>
    <m/>
    <m/>
    <m/>
    <m/>
    <m/>
    <m/>
    <m/>
    <m/>
    <s v="685231,33"/>
    <s v="6087470,6"/>
    <n v="0"/>
    <n v="40.237499999999997"/>
    <n v="0"/>
  </r>
  <r>
    <n v="345"/>
    <x v="312"/>
    <s v=""/>
    <x v="749"/>
    <n v="2018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684894,7"/>
    <s v="6087279,81"/>
    <n v="0"/>
    <n v="0"/>
    <n v="0"/>
  </r>
  <r>
    <n v="345"/>
    <x v="312"/>
    <s v=""/>
    <x v="750"/>
    <n v="2018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4894,7"/>
    <s v="6087279,81"/>
    <n v="0"/>
    <n v="0"/>
    <n v="0"/>
  </r>
  <r>
    <n v="347"/>
    <x v="313"/>
    <s v=""/>
    <x v="751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2842"/>
    <n v="14.964012"/>
    <n v="14.964012"/>
    <n v="0"/>
    <n v="0"/>
    <n v="1"/>
    <n v="0"/>
    <n v="0"/>
    <x v="0"/>
    <x v="0"/>
    <m/>
    <m/>
    <m/>
    <m/>
    <m/>
    <m/>
    <m/>
    <m/>
    <m/>
    <m/>
    <n v="15.155372999999999"/>
    <m/>
    <m/>
    <m/>
    <m/>
    <m/>
    <m/>
    <m/>
    <s v="456896"/>
    <s v="6181800"/>
    <n v="0"/>
    <n v="15.155372999999999"/>
    <n v="0"/>
  </r>
  <r>
    <n v="347"/>
    <x v="313"/>
    <s v=""/>
    <x v="753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2843"/>
    <n v="15.447528"/>
    <n v="15.447528"/>
    <n v="12.4056"/>
    <n v="12.4056"/>
    <n v="0.23893710450547867"/>
    <n v="0.76106289549452133"/>
    <n v="0"/>
    <x v="0"/>
    <x v="0"/>
    <m/>
    <m/>
    <m/>
    <m/>
    <m/>
    <m/>
    <m/>
    <m/>
    <n v="32.325510999999999"/>
    <m/>
    <m/>
    <m/>
    <m/>
    <m/>
    <m/>
    <m/>
    <m/>
    <m/>
    <s v="456896"/>
    <s v="6181800"/>
    <n v="0"/>
    <n v="32.325510999999999"/>
    <n v="0"/>
  </r>
  <r>
    <n v="347"/>
    <x v="313"/>
    <s v=""/>
    <x v="754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2844"/>
    <n v="46.530647999999999"/>
    <n v="46.530647999999999"/>
    <n v="40.134852000000002"/>
    <n v="40.134852000000002"/>
    <n v="0.24646225912900341"/>
    <n v="0.75353774087099656"/>
    <n v="0"/>
    <x v="0"/>
    <x v="0"/>
    <m/>
    <m/>
    <m/>
    <m/>
    <m/>
    <m/>
    <m/>
    <m/>
    <n v="94.397105999999994"/>
    <m/>
    <m/>
    <m/>
    <m/>
    <m/>
    <m/>
    <m/>
    <m/>
    <m/>
    <s v="456896"/>
    <s v="6181800"/>
    <n v="0"/>
    <n v="94.397105999999994"/>
    <n v="0"/>
  </r>
  <r>
    <n v="349"/>
    <x v="314"/>
    <s v=""/>
    <x v="755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2845"/>
    <n v="2.8799999999999999E-2"/>
    <n v="2.8799999999999999E-2"/>
    <n v="0"/>
    <n v="0"/>
    <n v="1"/>
    <n v="0"/>
    <n v="0"/>
    <x v="0"/>
    <x v="0"/>
    <m/>
    <m/>
    <m/>
    <n v="2.8799999999999999E-2"/>
    <m/>
    <m/>
    <m/>
    <m/>
    <m/>
    <m/>
    <m/>
    <m/>
    <m/>
    <m/>
    <m/>
    <m/>
    <m/>
    <m/>
    <s v="571687,93"/>
    <s v="6205238,68"/>
    <n v="2.8799999999999999E-2"/>
    <n v="0"/>
    <n v="0"/>
  </r>
  <r>
    <n v="349"/>
    <x v="314"/>
    <s v=""/>
    <x v="756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154"/>
    <n v="3.5999999999999999E-3"/>
    <n v="3.5999999999999999E-3"/>
    <n v="0"/>
    <n v="0"/>
    <n v="1"/>
    <n v="0"/>
    <n v="0"/>
    <x v="0"/>
    <x v="0"/>
    <m/>
    <m/>
    <m/>
    <n v="3.5999999999999999E-3"/>
    <m/>
    <m/>
    <m/>
    <m/>
    <m/>
    <m/>
    <m/>
    <m/>
    <m/>
    <m/>
    <m/>
    <m/>
    <m/>
    <m/>
    <s v="571687,93"/>
    <s v="6205238,68"/>
    <n v="3.5999999999999999E-3"/>
    <n v="0"/>
    <n v="0"/>
  </r>
  <r>
    <n v="349"/>
    <x v="314"/>
    <s v=""/>
    <x v="757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2846"/>
    <n v="7.1999999999999998E-3"/>
    <n v="7.1999999999999998E-3"/>
    <n v="0"/>
    <n v="0"/>
    <n v="1"/>
    <n v="0"/>
    <n v="0"/>
    <x v="0"/>
    <x v="0"/>
    <m/>
    <m/>
    <m/>
    <n v="7.1999999999999998E-3"/>
    <m/>
    <m/>
    <m/>
    <m/>
    <m/>
    <m/>
    <m/>
    <m/>
    <m/>
    <m/>
    <m/>
    <m/>
    <m/>
    <m/>
    <s v="571687,93"/>
    <s v="6205238,68"/>
    <n v="7.1999999999999998E-3"/>
    <n v="0"/>
    <n v="0"/>
  </r>
  <r>
    <n v="349"/>
    <x v="314"/>
    <s v=""/>
    <x v="758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2847"/>
    <n v="5.7599999999999998E-2"/>
    <n v="5.7599999999999998E-2"/>
    <n v="0"/>
    <n v="0"/>
    <n v="1"/>
    <n v="0"/>
    <n v="0"/>
    <x v="0"/>
    <x v="0"/>
    <m/>
    <m/>
    <m/>
    <n v="5.7599999999999998E-2"/>
    <m/>
    <m/>
    <m/>
    <m/>
    <m/>
    <m/>
    <m/>
    <m/>
    <m/>
    <m/>
    <m/>
    <m/>
    <m/>
    <m/>
    <s v="571687,93"/>
    <s v="6205238,68"/>
    <n v="5.7599999999999998E-2"/>
    <n v="0"/>
    <n v="0"/>
  </r>
  <r>
    <n v="349"/>
    <x v="315"/>
    <s v=""/>
    <x v="759"/>
    <n v="2018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2848"/>
    <n v="17.085599999999999"/>
    <n v="17.085599999999999"/>
    <n v="0"/>
    <n v="0"/>
    <n v="1"/>
    <n v="0"/>
    <n v="0"/>
    <x v="0"/>
    <x v="0"/>
    <m/>
    <m/>
    <m/>
    <n v="17.085599999999999"/>
    <m/>
    <m/>
    <m/>
    <m/>
    <m/>
    <m/>
    <m/>
    <m/>
    <m/>
    <m/>
    <m/>
    <m/>
    <m/>
    <m/>
    <s v="572728"/>
    <s v="6203847"/>
    <n v="17.085599999999999"/>
    <n v="0"/>
    <n v="0"/>
  </r>
  <r>
    <n v="350"/>
    <x v="58"/>
    <s v=""/>
    <x v="127"/>
    <n v="2018"/>
    <n v="30174968"/>
    <x v="138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2849"/>
    <n v="10.785"/>
    <n v="10.785"/>
    <n v="0"/>
    <n v="0"/>
    <n v="1"/>
    <n v="0"/>
    <n v="0"/>
    <x v="0"/>
    <x v="0"/>
    <m/>
    <m/>
    <m/>
    <m/>
    <m/>
    <m/>
    <n v="10.861527599999999"/>
    <m/>
    <m/>
    <m/>
    <m/>
    <m/>
    <m/>
    <m/>
    <m/>
    <m/>
    <m/>
    <m/>
    <s v="600598,06"/>
    <s v="6130364,61"/>
    <n v="10.861527599999999"/>
    <n v="0"/>
    <n v="0"/>
  </r>
  <r>
    <n v="350"/>
    <x v="58"/>
    <s v=""/>
    <x v="128"/>
    <n v="2018"/>
    <n v="30174968"/>
    <x v="138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2850"/>
    <n v="9.5830000000000002"/>
    <n v="9.5830000000000002"/>
    <n v="4.4748036000000004"/>
    <n v="4.4748036000000004"/>
    <n v="0.27281730272185978"/>
    <n v="0.72718269727814022"/>
    <n v="0"/>
    <x v="0"/>
    <x v="0"/>
    <m/>
    <m/>
    <m/>
    <m/>
    <m/>
    <m/>
    <n v="17.563035599999999"/>
    <m/>
    <m/>
    <m/>
    <m/>
    <m/>
    <m/>
    <m/>
    <m/>
    <m/>
    <m/>
    <m/>
    <s v="600598,06"/>
    <s v="6130364,61"/>
    <n v="17.563035599999999"/>
    <n v="0"/>
    <n v="0"/>
  </r>
  <r>
    <n v="350"/>
    <x v="316"/>
    <s v=""/>
    <x v="760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2851"/>
    <n v="1.032"/>
    <n v="1.032"/>
    <n v="0"/>
    <n v="0"/>
    <n v="1"/>
    <n v="0"/>
    <n v="0"/>
    <x v="0"/>
    <x v="0"/>
    <m/>
    <m/>
    <m/>
    <m/>
    <m/>
    <m/>
    <n v="1.0074636000000001"/>
    <m/>
    <m/>
    <m/>
    <m/>
    <m/>
    <m/>
    <m/>
    <m/>
    <m/>
    <m/>
    <m/>
    <s v="577965,45"/>
    <s v="6123389,88"/>
    <n v="1.0074636000000001"/>
    <n v="0"/>
    <n v="0"/>
  </r>
  <r>
    <n v="350"/>
    <x v="316"/>
    <s v=""/>
    <x v="761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2852"/>
    <n v="1.089"/>
    <n v="1.089"/>
    <n v="0.72613079999999997"/>
    <n v="0.72613079999999997"/>
    <n v="0.28165840468679582"/>
    <n v="0.71834159531320418"/>
    <n v="0"/>
    <x v="0"/>
    <x v="0"/>
    <m/>
    <m/>
    <m/>
    <m/>
    <m/>
    <m/>
    <n v="1.9331928"/>
    <m/>
    <m/>
    <m/>
    <m/>
    <m/>
    <m/>
    <m/>
    <m/>
    <m/>
    <m/>
    <m/>
    <s v="577965,45"/>
    <s v="6123389,88"/>
    <n v="1.9331928"/>
    <n v="0"/>
    <n v="0"/>
  </r>
  <r>
    <n v="350"/>
    <x v="316"/>
    <s v=""/>
    <x v="762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2853"/>
    <n v="1.7585999999999999"/>
    <n v="1.758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7585999999999999"/>
    <s v="577965,45"/>
    <s v="6123389,88"/>
    <n v="0"/>
    <n v="0"/>
    <n v="1.7585999999999999"/>
  </r>
  <r>
    <n v="350"/>
    <x v="317"/>
    <s v=""/>
    <x v="763"/>
    <n v="2018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2854"/>
    <n v="4.3849999999999998"/>
    <n v="4.3849999999999998"/>
    <n v="0"/>
    <n v="0"/>
    <n v="1"/>
    <n v="0"/>
    <n v="0"/>
    <x v="0"/>
    <x v="0"/>
    <m/>
    <m/>
    <m/>
    <n v="4.7666925600000001"/>
    <m/>
    <n v="5.0600000000000005E-4"/>
    <m/>
    <m/>
    <m/>
    <m/>
    <m/>
    <m/>
    <m/>
    <m/>
    <m/>
    <m/>
    <m/>
    <m/>
    <s v="584926,25"/>
    <s v="6132371,88"/>
    <n v="4.7671985599999998"/>
    <n v="0"/>
    <n v="0"/>
  </r>
  <r>
    <n v="350"/>
    <x v="317"/>
    <s v=""/>
    <x v="764"/>
    <n v="2018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2855"/>
    <n v="4.12"/>
    <n v="4.12"/>
    <n v="0"/>
    <n v="0"/>
    <n v="1"/>
    <n v="0"/>
    <n v="0"/>
    <x v="0"/>
    <x v="0"/>
    <m/>
    <m/>
    <m/>
    <n v="4.4777597099999999"/>
    <m/>
    <n v="5.0600000000000005E-4"/>
    <m/>
    <m/>
    <m/>
    <m/>
    <m/>
    <m/>
    <m/>
    <m/>
    <m/>
    <m/>
    <m/>
    <m/>
    <s v="584926,25"/>
    <s v="6132371,88"/>
    <n v="4.4782657099999996"/>
    <n v="0"/>
    <n v="0"/>
  </r>
  <r>
    <n v="350"/>
    <x v="318"/>
    <s v=""/>
    <x v="765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856"/>
    <n v="0.63700000000000001"/>
    <n v="0.63700000000000001"/>
    <n v="0"/>
    <n v="0"/>
    <n v="1"/>
    <n v="0"/>
    <n v="0"/>
    <x v="0"/>
    <x v="0"/>
    <m/>
    <m/>
    <m/>
    <n v="0.86260176"/>
    <m/>
    <n v="5.0600000000000005E-4"/>
    <n v="0"/>
    <m/>
    <m/>
    <m/>
    <m/>
    <m/>
    <m/>
    <m/>
    <m/>
    <m/>
    <m/>
    <m/>
    <s v="589651,13"/>
    <s v="6138209,67"/>
    <n v="0.86310776"/>
    <n v="0"/>
    <n v="0"/>
  </r>
  <r>
    <n v="350"/>
    <x v="318"/>
    <s v=""/>
    <x v="766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67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857"/>
    <n v="1.2999999999999999E-2"/>
    <n v="1.2999999999999999E-2"/>
    <n v="0"/>
    <n v="0"/>
    <n v="1"/>
    <n v="0"/>
    <n v="0"/>
    <x v="0"/>
    <x v="0"/>
    <m/>
    <m/>
    <m/>
    <n v="1.797087E-2"/>
    <m/>
    <n v="0"/>
    <m/>
    <m/>
    <m/>
    <m/>
    <m/>
    <m/>
    <m/>
    <m/>
    <m/>
    <m/>
    <m/>
    <m/>
    <s v="589651,13"/>
    <s v="6138209,67"/>
    <n v="1.797087E-2"/>
    <n v="0"/>
    <n v="0"/>
  </r>
  <r>
    <n v="350"/>
    <x v="318"/>
    <s v=""/>
    <x v="768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69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70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2858"/>
    <n v="68.367999999999995"/>
    <n v="68.367999999999995"/>
    <n v="0"/>
    <n v="0"/>
    <n v="1"/>
    <n v="0"/>
    <n v="0"/>
    <x v="0"/>
    <x v="0"/>
    <m/>
    <m/>
    <m/>
    <m/>
    <m/>
    <m/>
    <n v="69.737738399999998"/>
    <m/>
    <m/>
    <m/>
    <m/>
    <m/>
    <m/>
    <m/>
    <m/>
    <m/>
    <m/>
    <m/>
    <s v="589651,13"/>
    <s v="6138209,67"/>
    <n v="69.737738399999998"/>
    <n v="0"/>
    <n v="0"/>
  </r>
  <r>
    <n v="350"/>
    <x v="319"/>
    <s v=""/>
    <x v="771"/>
    <n v="2018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2859"/>
    <n v="16.667999999999999"/>
    <n v="16.667999999999999"/>
    <n v="0"/>
    <n v="0"/>
    <n v="1"/>
    <n v="0"/>
    <n v="0"/>
    <x v="0"/>
    <x v="0"/>
    <m/>
    <m/>
    <m/>
    <n v="18.837812030000002"/>
    <m/>
    <n v="5.0600000000000005E-4"/>
    <m/>
    <m/>
    <m/>
    <m/>
    <m/>
    <m/>
    <m/>
    <m/>
    <m/>
    <m/>
    <m/>
    <m/>
    <s v="585199,17"/>
    <s v="6139745,66"/>
    <n v="18.838318030000003"/>
    <n v="0"/>
    <n v="0"/>
  </r>
  <r>
    <n v="350"/>
    <x v="319"/>
    <s v=""/>
    <x v="772"/>
    <n v="2018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2860"/>
    <n v="0.98799999999999999"/>
    <n v="0.98799999999999999"/>
    <n v="0"/>
    <n v="0"/>
    <n v="1"/>
    <n v="0"/>
    <n v="0"/>
    <x v="0"/>
    <x v="0"/>
    <m/>
    <m/>
    <m/>
    <n v="1.10311011"/>
    <m/>
    <n v="0"/>
    <m/>
    <m/>
    <m/>
    <m/>
    <m/>
    <m/>
    <m/>
    <m/>
    <m/>
    <m/>
    <m/>
    <m/>
    <s v="585199,17"/>
    <s v="6139745,66"/>
    <n v="1.10311011"/>
    <n v="0"/>
    <n v="0"/>
  </r>
  <r>
    <n v="350"/>
    <x v="320"/>
    <s v=""/>
    <x v="773"/>
    <n v="2018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8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2861"/>
    <n v="35.781999999999996"/>
    <n v="35.781999999999996"/>
    <n v="0"/>
    <n v="0"/>
    <n v="1"/>
    <n v="0"/>
    <n v="0"/>
    <x v="0"/>
    <x v="0"/>
    <m/>
    <m/>
    <m/>
    <m/>
    <m/>
    <m/>
    <n v="36.133891200000001"/>
    <m/>
    <m/>
    <m/>
    <m/>
    <m/>
    <m/>
    <m/>
    <m/>
    <m/>
    <m/>
    <m/>
    <s v="588243,06"/>
    <s v="6140326,4"/>
    <n v="36.133891200000001"/>
    <n v="0"/>
    <n v="0"/>
  </r>
  <r>
    <n v="350"/>
    <x v="321"/>
    <s v=""/>
    <x v="776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2862"/>
    <n v="86.492000000000004"/>
    <n v="86.492000000000004"/>
    <n v="0"/>
    <n v="0"/>
    <n v="1"/>
    <n v="0"/>
    <n v="0"/>
    <x v="0"/>
    <x v="0"/>
    <m/>
    <m/>
    <m/>
    <m/>
    <m/>
    <m/>
    <n v="90.427986000000004"/>
    <m/>
    <m/>
    <m/>
    <m/>
    <m/>
    <m/>
    <m/>
    <m/>
    <m/>
    <m/>
    <m/>
    <s v="588243,06"/>
    <s v="6140326,4"/>
    <n v="90.427986000000004"/>
    <n v="0"/>
    <n v="0"/>
  </r>
  <r>
    <n v="350"/>
    <x v="321"/>
    <s v=""/>
    <x v="777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2863"/>
    <n v="87.572999999999993"/>
    <n v="87.572999999999993"/>
    <n v="0"/>
    <n v="0"/>
    <n v="1"/>
    <n v="0"/>
    <n v="0"/>
    <x v="0"/>
    <x v="0"/>
    <m/>
    <m/>
    <m/>
    <m/>
    <m/>
    <m/>
    <n v="88.11942479999999"/>
    <m/>
    <m/>
    <m/>
    <m/>
    <m/>
    <m/>
    <m/>
    <m/>
    <m/>
    <m/>
    <m/>
    <s v="588243,06"/>
    <s v="6140326,4"/>
    <n v="88.11942479999999"/>
    <n v="0"/>
    <n v="0"/>
  </r>
  <r>
    <n v="350"/>
    <x v="322"/>
    <s v=""/>
    <x v="778"/>
    <n v="2018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2864"/>
    <n v="21.454000000000001"/>
    <n v="21.454000000000001"/>
    <n v="0"/>
    <n v="0"/>
    <n v="1"/>
    <n v="0"/>
    <n v="0"/>
    <x v="0"/>
    <x v="0"/>
    <m/>
    <m/>
    <m/>
    <n v="0"/>
    <m/>
    <n v="0"/>
    <n v="23.073415199999999"/>
    <m/>
    <m/>
    <m/>
    <m/>
    <m/>
    <m/>
    <m/>
    <m/>
    <m/>
    <m/>
    <m/>
    <s v="584705,84"/>
    <s v="6135035,35"/>
    <n v="23.073415199999999"/>
    <n v="0"/>
    <n v="0"/>
  </r>
  <r>
    <n v="350"/>
    <x v="322"/>
    <s v=""/>
    <x v="779"/>
    <n v="2018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2865"/>
    <n v="5.0000000000000001E-3"/>
    <n v="5.0000000000000001E-3"/>
    <n v="0"/>
    <n v="0"/>
    <n v="1"/>
    <n v="0"/>
    <n v="0"/>
    <x v="0"/>
    <x v="0"/>
    <m/>
    <m/>
    <m/>
    <n v="5.0217999999999999E-3"/>
    <m/>
    <n v="5.0600000000000005E-4"/>
    <m/>
    <m/>
    <m/>
    <m/>
    <m/>
    <m/>
    <m/>
    <m/>
    <m/>
    <m/>
    <m/>
    <m/>
    <s v="584705,84"/>
    <s v="6135035,35"/>
    <n v="5.5278000000000002E-3"/>
    <n v="0"/>
    <n v="0"/>
  </r>
  <r>
    <n v="350"/>
    <x v="323"/>
    <s v=""/>
    <x v="780"/>
    <n v="2018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995"/>
    <s v="6132771"/>
    <n v="0"/>
    <n v="0"/>
    <n v="0"/>
  </r>
  <r>
    <n v="350"/>
    <x v="324"/>
    <s v=""/>
    <x v="781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2866"/>
    <n v="0.105"/>
    <n v="0.105"/>
    <n v="0"/>
    <n v="0"/>
    <n v="1"/>
    <n v="0"/>
    <n v="0"/>
    <x v="0"/>
    <x v="0"/>
    <m/>
    <m/>
    <m/>
    <n v="0"/>
    <m/>
    <n v="5.0600000000000005E-4"/>
    <n v="0.13658039999999999"/>
    <m/>
    <m/>
    <m/>
    <m/>
    <m/>
    <m/>
    <m/>
    <m/>
    <m/>
    <m/>
    <m/>
    <s v="587698,5"/>
    <s v="6135904,37"/>
    <n v="0.1370864"/>
    <n v="0"/>
    <n v="0"/>
  </r>
  <r>
    <n v="350"/>
    <x v="324"/>
    <s v=""/>
    <x v="782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2867"/>
    <n v="4.2000000000000003E-2"/>
    <n v="4.2000000000000003E-2"/>
    <n v="0"/>
    <n v="0"/>
    <n v="1"/>
    <n v="0"/>
    <n v="0"/>
    <x v="0"/>
    <x v="0"/>
    <m/>
    <m/>
    <m/>
    <n v="4.5447290000000001E-2"/>
    <m/>
    <n v="0"/>
    <m/>
    <m/>
    <m/>
    <m/>
    <m/>
    <m/>
    <m/>
    <m/>
    <m/>
    <m/>
    <m/>
    <m/>
    <s v="587698,5"/>
    <s v="6135904,37"/>
    <n v="4.5447290000000001E-2"/>
    <n v="0"/>
    <n v="0"/>
  </r>
  <r>
    <n v="350"/>
    <x v="324"/>
    <s v=""/>
    <x v="783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7698,5"/>
    <s v="6135904,37"/>
    <n v="0"/>
    <n v="0"/>
    <n v="0"/>
  </r>
  <r>
    <n v="350"/>
    <x v="324"/>
    <s v=""/>
    <x v="784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868"/>
    <n v="2.5000000000000001E-2"/>
    <n v="2.5000000000000001E-2"/>
    <n v="0"/>
    <n v="0"/>
    <n v="1"/>
    <n v="0"/>
    <n v="0"/>
    <x v="0"/>
    <x v="0"/>
    <m/>
    <m/>
    <m/>
    <n v="2.844491E-2"/>
    <m/>
    <n v="0"/>
    <m/>
    <m/>
    <m/>
    <m/>
    <m/>
    <m/>
    <m/>
    <m/>
    <m/>
    <m/>
    <m/>
    <m/>
    <s v="587698,5"/>
    <s v="6135904,37"/>
    <n v="2.844491E-2"/>
    <n v="0"/>
    <n v="0"/>
  </r>
  <r>
    <n v="350"/>
    <x v="325"/>
    <s v=""/>
    <x v="785"/>
    <n v="2018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2869"/>
    <n v="8.9999999999999993E-3"/>
    <n v="8.9999999999999993E-3"/>
    <n v="0"/>
    <n v="0"/>
    <n v="1"/>
    <n v="0"/>
    <n v="0"/>
    <x v="0"/>
    <x v="0"/>
    <m/>
    <m/>
    <m/>
    <n v="8.5011899999999987E-3"/>
    <m/>
    <m/>
    <m/>
    <m/>
    <m/>
    <m/>
    <m/>
    <m/>
    <m/>
    <m/>
    <m/>
    <m/>
    <m/>
    <m/>
    <s v="583174,91"/>
    <s v="6130512,37"/>
    <n v="8.5011899999999987E-3"/>
    <n v="0"/>
    <n v="0"/>
  </r>
  <r>
    <n v="350"/>
    <x v="325"/>
    <s v=""/>
    <x v="786"/>
    <n v="2018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174,91"/>
    <s v="6130512,37"/>
    <n v="0"/>
    <n v="0"/>
    <n v="0"/>
  </r>
  <r>
    <n v="350"/>
    <x v="326"/>
    <s v=""/>
    <x v="787"/>
    <n v="2018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870"/>
    <n v="17.593"/>
    <n v="17.593"/>
    <n v="0"/>
    <n v="0"/>
    <n v="1"/>
    <n v="0"/>
    <n v="0"/>
    <x v="0"/>
    <x v="0"/>
    <m/>
    <m/>
    <m/>
    <m/>
    <m/>
    <m/>
    <n v="19.935867600000002"/>
    <m/>
    <m/>
    <m/>
    <m/>
    <m/>
    <m/>
    <m/>
    <m/>
    <m/>
    <m/>
    <m/>
    <s v="591400,85"/>
    <s v="6133562,32"/>
    <n v="19.935867600000002"/>
    <n v="0"/>
    <n v="0"/>
  </r>
  <r>
    <n v="350"/>
    <x v="326"/>
    <s v=""/>
    <x v="788"/>
    <n v="2018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1650"/>
    <n v="4.0000000000000001E-3"/>
    <n v="4.0000000000000001E-3"/>
    <n v="0"/>
    <n v="0"/>
    <n v="1"/>
    <n v="0"/>
    <n v="0"/>
    <x v="0"/>
    <x v="0"/>
    <m/>
    <m/>
    <m/>
    <n v="4.6630999999999999E-3"/>
    <m/>
    <m/>
    <m/>
    <m/>
    <m/>
    <m/>
    <m/>
    <m/>
    <m/>
    <m/>
    <m/>
    <m/>
    <m/>
    <m/>
    <s v="591400,85"/>
    <s v="6133562,32"/>
    <n v="4.6630999999999999E-3"/>
    <n v="0"/>
    <n v="0"/>
  </r>
  <r>
    <n v="350"/>
    <x v="327"/>
    <s v=""/>
    <x v="789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871"/>
    <n v="22.27"/>
    <n v="22.27"/>
    <n v="0"/>
    <n v="0"/>
    <n v="1"/>
    <n v="0"/>
    <n v="0"/>
    <x v="0"/>
    <x v="0"/>
    <m/>
    <m/>
    <m/>
    <m/>
    <m/>
    <n v="0"/>
    <n v="24.6318336"/>
    <m/>
    <m/>
    <m/>
    <m/>
    <m/>
    <m/>
    <m/>
    <m/>
    <m/>
    <m/>
    <m/>
    <s v="581221,79"/>
    <s v="6142497,07"/>
    <n v="24.6318336"/>
    <n v="0"/>
    <n v="0"/>
  </r>
  <r>
    <n v="350"/>
    <x v="327"/>
    <s v=""/>
    <x v="790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8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7418,23"/>
    <s v="6146309,55"/>
    <n v="0"/>
    <n v="0"/>
    <n v="0"/>
  </r>
  <r>
    <n v="350"/>
    <x v="328"/>
    <s v=""/>
    <x v="793"/>
    <n v="2018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2872"/>
    <n v="8.0000000000000002E-3"/>
    <n v="8.0000000000000002E-3"/>
    <n v="0"/>
    <n v="0"/>
    <n v="1"/>
    <n v="0"/>
    <n v="0"/>
    <x v="0"/>
    <x v="0"/>
    <m/>
    <m/>
    <m/>
    <n v="8.6446700000000001E-3"/>
    <m/>
    <m/>
    <m/>
    <m/>
    <m/>
    <m/>
    <m/>
    <m/>
    <m/>
    <m/>
    <m/>
    <m/>
    <m/>
    <m/>
    <s v="587418,23"/>
    <s v="6146309,55"/>
    <n v="8.6446700000000001E-3"/>
    <n v="0"/>
    <n v="0"/>
  </r>
  <r>
    <n v="350"/>
    <x v="329"/>
    <s v=""/>
    <x v="794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2873"/>
    <n v="4.2999999999999997E-2"/>
    <n v="4.2999999999999997E-2"/>
    <n v="0"/>
    <n v="0"/>
    <n v="1"/>
    <n v="0"/>
    <n v="0"/>
    <x v="0"/>
    <x v="0"/>
    <m/>
    <m/>
    <m/>
    <n v="4.7348399999999999E-2"/>
    <m/>
    <n v="5.0600000000000005E-4"/>
    <m/>
    <m/>
    <m/>
    <m/>
    <m/>
    <m/>
    <m/>
    <m/>
    <m/>
    <m/>
    <m/>
    <m/>
    <s v="585800,83"/>
    <s v="6142428,01"/>
    <n v="4.7854399999999998E-2"/>
    <n v="0"/>
    <n v="0"/>
  </r>
  <r>
    <n v="350"/>
    <x v="329"/>
    <s v=""/>
    <x v="795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2874"/>
    <n v="2.5099999999999998"/>
    <n v="2.5099999999999998"/>
    <n v="0"/>
    <n v="0"/>
    <n v="1"/>
    <n v="0"/>
    <n v="0"/>
    <x v="0"/>
    <x v="0"/>
    <m/>
    <m/>
    <m/>
    <n v="2.7781673700000002"/>
    <m/>
    <n v="0"/>
    <m/>
    <m/>
    <m/>
    <m/>
    <m/>
    <m/>
    <m/>
    <m/>
    <m/>
    <m/>
    <m/>
    <m/>
    <s v="585800,83"/>
    <s v="6142428,01"/>
    <n v="2.7781673700000002"/>
    <n v="0"/>
    <n v="0"/>
  </r>
  <r>
    <n v="350"/>
    <x v="329"/>
    <s v=""/>
    <x v="796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2875"/>
    <n v="1.625"/>
    <n v="1.625"/>
    <n v="0"/>
    <n v="0"/>
    <n v="1"/>
    <n v="0"/>
    <n v="0"/>
    <x v="0"/>
    <x v="0"/>
    <m/>
    <m/>
    <m/>
    <n v="1.7694312299999999"/>
    <m/>
    <n v="0"/>
    <m/>
    <m/>
    <m/>
    <m/>
    <m/>
    <m/>
    <m/>
    <m/>
    <m/>
    <m/>
    <m/>
    <m/>
    <s v="585800,83"/>
    <s v="6142428,01"/>
    <n v="1.7694312299999999"/>
    <n v="0"/>
    <n v="0"/>
  </r>
  <r>
    <n v="350"/>
    <x v="330"/>
    <s v=""/>
    <x v="797"/>
    <n v="2018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876"/>
    <n v="0.10100000000000001"/>
    <n v="0.10100000000000001"/>
    <n v="0"/>
    <n v="0"/>
    <n v="1"/>
    <n v="0"/>
    <n v="0"/>
    <x v="0"/>
    <x v="0"/>
    <m/>
    <m/>
    <m/>
    <n v="0.11026438000000001"/>
    <m/>
    <m/>
    <m/>
    <m/>
    <m/>
    <m/>
    <m/>
    <m/>
    <m/>
    <m/>
    <m/>
    <m/>
    <m/>
    <m/>
    <s v="582886,55"/>
    <s v="6144348,2"/>
    <n v="0.11026438000000001"/>
    <n v="0"/>
    <n v="0"/>
  </r>
  <r>
    <n v="350"/>
    <x v="330"/>
    <s v=""/>
    <x v="798"/>
    <n v="2018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877"/>
    <n v="6.0000000000000001E-3"/>
    <n v="6.0000000000000001E-3"/>
    <n v="0"/>
    <n v="0"/>
    <n v="1"/>
    <n v="0"/>
    <n v="0"/>
    <x v="0"/>
    <x v="0"/>
    <m/>
    <m/>
    <m/>
    <n v="6.0978999999999998E-3"/>
    <m/>
    <m/>
    <m/>
    <m/>
    <m/>
    <m/>
    <m/>
    <m/>
    <m/>
    <m/>
    <m/>
    <m/>
    <m/>
    <m/>
    <s v="582886,55"/>
    <s v="6144348,2"/>
    <n v="6.0978999999999998E-3"/>
    <n v="0"/>
    <n v="0"/>
  </r>
  <r>
    <n v="350"/>
    <x v="331"/>
    <s v=""/>
    <x v="799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2878"/>
    <n v="2.419"/>
    <n v="2.419"/>
    <n v="0"/>
    <n v="0"/>
    <n v="1"/>
    <n v="0"/>
    <n v="0"/>
    <x v="0"/>
    <x v="0"/>
    <m/>
    <m/>
    <m/>
    <n v="2.5424297299999998"/>
    <m/>
    <n v="5.0600000000000005E-4"/>
    <m/>
    <m/>
    <m/>
    <m/>
    <m/>
    <m/>
    <m/>
    <m/>
    <m/>
    <m/>
    <m/>
    <m/>
    <s v="585251,51"/>
    <s v="6141351,06"/>
    <n v="2.5429357299999999"/>
    <n v="0"/>
    <n v="0"/>
  </r>
  <r>
    <n v="350"/>
    <x v="331"/>
    <s v=""/>
    <x v="800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2879"/>
    <n v="11.602"/>
    <n v="11.602"/>
    <n v="0"/>
    <n v="0"/>
    <n v="1"/>
    <n v="0"/>
    <n v="0"/>
    <x v="0"/>
    <x v="0"/>
    <m/>
    <m/>
    <m/>
    <n v="12.014190189999999"/>
    <m/>
    <n v="0"/>
    <m/>
    <m/>
    <m/>
    <m/>
    <m/>
    <m/>
    <m/>
    <m/>
    <m/>
    <m/>
    <m/>
    <m/>
    <s v="585251,51"/>
    <s v="6141351,06"/>
    <n v="12.014190189999999"/>
    <n v="0"/>
    <n v="0"/>
  </r>
  <r>
    <n v="350"/>
    <x v="331"/>
    <s v=""/>
    <x v="801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5251,51"/>
    <s v="6141351,06"/>
    <n v="0"/>
    <n v="0"/>
    <n v="0"/>
  </r>
  <r>
    <n v="350"/>
    <x v="332"/>
    <s v=""/>
    <x v="802"/>
    <n v="2018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681"/>
    <n v="1E-3"/>
    <n v="1E-3"/>
    <n v="0"/>
    <n v="0"/>
    <n v="1"/>
    <n v="0"/>
    <n v="0"/>
    <x v="0"/>
    <x v="0"/>
    <m/>
    <m/>
    <m/>
    <n v="1.4348000000000002E-3"/>
    <m/>
    <n v="0"/>
    <m/>
    <m/>
    <m/>
    <m/>
    <m/>
    <m/>
    <m/>
    <m/>
    <m/>
    <m/>
    <m/>
    <m/>
    <s v="584963,78"/>
    <s v="6136633,36"/>
    <n v="1.4348000000000002E-3"/>
    <n v="0"/>
    <n v="0"/>
  </r>
  <r>
    <n v="350"/>
    <x v="332"/>
    <s v=""/>
    <x v="803"/>
    <n v="2018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880"/>
    <n v="1.6E-2"/>
    <n v="1.6E-2"/>
    <n v="0"/>
    <n v="0"/>
    <n v="1"/>
    <n v="0"/>
    <n v="0"/>
    <x v="0"/>
    <x v="0"/>
    <m/>
    <m/>
    <m/>
    <n v="1.75763E-2"/>
    <m/>
    <n v="0"/>
    <m/>
    <m/>
    <m/>
    <m/>
    <m/>
    <m/>
    <m/>
    <m/>
    <m/>
    <m/>
    <m/>
    <m/>
    <s v="584963,78"/>
    <s v="6136633,36"/>
    <n v="1.75763E-2"/>
    <n v="0"/>
    <n v="0"/>
  </r>
  <r>
    <n v="350"/>
    <x v="333"/>
    <s v=""/>
    <x v="804"/>
    <n v="2018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8318,55"/>
    <s v="6143869,6"/>
    <n v="0"/>
    <n v="0"/>
    <n v="0"/>
  </r>
  <r>
    <n v="350"/>
    <x v="334"/>
    <s v=""/>
    <x v="805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2881"/>
    <n v="18.277999999999999"/>
    <n v="18.277999999999999"/>
    <n v="0"/>
    <n v="0"/>
    <n v="1"/>
    <n v="0"/>
    <n v="0"/>
    <x v="0"/>
    <x v="0"/>
    <m/>
    <m/>
    <m/>
    <n v="19.970514889999997"/>
    <m/>
    <n v="5.0600000000000005E-4"/>
    <m/>
    <m/>
    <m/>
    <m/>
    <m/>
    <m/>
    <m/>
    <m/>
    <m/>
    <m/>
    <m/>
    <m/>
    <s v="592307,64"/>
    <s v="6136542,74"/>
    <n v="19.971020889999998"/>
    <n v="0"/>
    <n v="0"/>
  </r>
  <r>
    <n v="350"/>
    <x v="334"/>
    <s v=""/>
    <x v="806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2882"/>
    <n v="0.151"/>
    <n v="0.151"/>
    <n v="0"/>
    <n v="0"/>
    <n v="1"/>
    <n v="0"/>
    <n v="0"/>
    <x v="0"/>
    <x v="0"/>
    <m/>
    <m/>
    <m/>
    <n v="0.17651627"/>
    <m/>
    <n v="0"/>
    <m/>
    <m/>
    <m/>
    <m/>
    <m/>
    <m/>
    <m/>
    <m/>
    <m/>
    <m/>
    <m/>
    <m/>
    <s v="592307,64"/>
    <s v="6136542,74"/>
    <n v="0.17651627"/>
    <n v="0"/>
    <n v="0"/>
  </r>
  <r>
    <n v="350"/>
    <x v="334"/>
    <s v=""/>
    <x v="807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2883"/>
    <n v="64.236000000000004"/>
    <n v="64.236000000000004"/>
    <n v="0"/>
    <n v="0"/>
    <n v="1"/>
    <n v="0"/>
    <n v="0"/>
    <x v="0"/>
    <x v="0"/>
    <m/>
    <m/>
    <m/>
    <m/>
    <m/>
    <m/>
    <n v="68.252778000000006"/>
    <m/>
    <m/>
    <m/>
    <m/>
    <m/>
    <m/>
    <m/>
    <m/>
    <m/>
    <m/>
    <m/>
    <s v="591473,52"/>
    <s v="6140859,76"/>
    <n v="68.252778000000006"/>
    <n v="0"/>
    <n v="0"/>
  </r>
  <r>
    <n v="350"/>
    <x v="335"/>
    <s v=""/>
    <x v="809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2884"/>
    <n v="1.357"/>
    <n v="1.357"/>
    <n v="0"/>
    <n v="0"/>
    <n v="1"/>
    <n v="0"/>
    <n v="0"/>
    <x v="0"/>
    <x v="0"/>
    <m/>
    <m/>
    <m/>
    <n v="1.5242239099999999"/>
    <m/>
    <n v="5.0600000000000005E-4"/>
    <m/>
    <m/>
    <m/>
    <m/>
    <m/>
    <m/>
    <m/>
    <m/>
    <m/>
    <m/>
    <m/>
    <m/>
    <s v="591473,52"/>
    <s v="6140859,76"/>
    <n v="1.5247299099999998"/>
    <n v="0"/>
    <n v="0"/>
  </r>
  <r>
    <n v="350"/>
    <x v="335"/>
    <s v=""/>
    <x v="810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1473,52"/>
    <s v="6140859,76"/>
    <n v="0"/>
    <n v="0"/>
    <n v="0"/>
  </r>
  <r>
    <n v="350"/>
    <x v="336"/>
    <s v=""/>
    <x v="811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2885"/>
    <n v="6.9000000000000006E-2"/>
    <n v="6.9000000000000006E-2"/>
    <n v="0"/>
    <n v="0"/>
    <n v="1"/>
    <n v="0"/>
    <n v="0"/>
    <x v="0"/>
    <x v="0"/>
    <m/>
    <m/>
    <m/>
    <n v="7.4250899999999995E-2"/>
    <m/>
    <n v="0"/>
    <m/>
    <m/>
    <m/>
    <m/>
    <m/>
    <m/>
    <m/>
    <m/>
    <m/>
    <m/>
    <m/>
    <m/>
    <s v="588477,93"/>
    <s v="6152844,54"/>
    <n v="7.4250899999999995E-2"/>
    <n v="0"/>
    <n v="0"/>
  </r>
  <r>
    <n v="350"/>
    <x v="336"/>
    <s v=""/>
    <x v="812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2886"/>
    <n v="5.7160000000000002"/>
    <n v="5.7160000000000002"/>
    <n v="0"/>
    <n v="0"/>
    <n v="1"/>
    <n v="0"/>
    <n v="0"/>
    <x v="0"/>
    <x v="0"/>
    <m/>
    <m/>
    <m/>
    <m/>
    <m/>
    <m/>
    <n v="6.2153388000000005"/>
    <m/>
    <m/>
    <m/>
    <m/>
    <m/>
    <m/>
    <m/>
    <m/>
    <m/>
    <m/>
    <m/>
    <s v="588477,93"/>
    <s v="6152844,54"/>
    <n v="6.2153388000000005"/>
    <n v="0"/>
    <n v="0"/>
  </r>
  <r>
    <n v="350"/>
    <x v="336"/>
    <s v=""/>
    <x v="813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2887"/>
    <n v="11.7"/>
    <n v="11.7"/>
    <n v="0"/>
    <n v="0"/>
    <n v="1"/>
    <n v="0"/>
    <n v="0"/>
    <x v="0"/>
    <x v="0"/>
    <m/>
    <m/>
    <m/>
    <m/>
    <m/>
    <m/>
    <n v="11.4015924"/>
    <m/>
    <m/>
    <m/>
    <m/>
    <m/>
    <m/>
    <m/>
    <m/>
    <m/>
    <m/>
    <m/>
    <s v="588477,93"/>
    <s v="6152844,54"/>
    <n v="11.4015924"/>
    <n v="0"/>
    <n v="0"/>
  </r>
  <r>
    <n v="350"/>
    <x v="337"/>
    <s v=""/>
    <x v="814"/>
    <n v="2018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2888"/>
    <n v="0.33700000000000002"/>
    <n v="0.33700000000000002"/>
    <n v="0"/>
    <n v="0"/>
    <n v="1"/>
    <n v="0"/>
    <n v="0"/>
    <x v="0"/>
    <x v="0"/>
    <m/>
    <m/>
    <m/>
    <n v="0.36551530000000004"/>
    <m/>
    <m/>
    <m/>
    <m/>
    <m/>
    <m/>
    <m/>
    <m/>
    <m/>
    <m/>
    <m/>
    <m/>
    <m/>
    <m/>
    <s v="587928,32"/>
    <s v="6139454,22"/>
    <n v="0.36551530000000004"/>
    <n v="0"/>
    <n v="0"/>
  </r>
  <r>
    <n v="350"/>
    <x v="338"/>
    <s v=""/>
    <x v="815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2889"/>
    <n v="0.114"/>
    <n v="0.114"/>
    <n v="0"/>
    <n v="0"/>
    <n v="1"/>
    <n v="0"/>
    <n v="0"/>
    <x v="0"/>
    <x v="0"/>
    <m/>
    <m/>
    <m/>
    <n v="0"/>
    <m/>
    <m/>
    <n v="0.12723480000000001"/>
    <m/>
    <m/>
    <m/>
    <m/>
    <m/>
    <m/>
    <m/>
    <m/>
    <m/>
    <m/>
    <m/>
    <s v="586601,91"/>
    <s v="6138646,84"/>
    <n v="0.12723480000000001"/>
    <n v="0"/>
    <n v="0"/>
  </r>
  <r>
    <n v="350"/>
    <x v="338"/>
    <s v=""/>
    <x v="816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2890"/>
    <n v="5.94"/>
    <n v="5.94"/>
    <n v="0"/>
    <n v="0"/>
    <n v="1"/>
    <n v="0"/>
    <n v="0"/>
    <x v="0"/>
    <x v="0"/>
    <m/>
    <m/>
    <m/>
    <m/>
    <m/>
    <m/>
    <n v="7.0347420000000005"/>
    <m/>
    <m/>
    <m/>
    <m/>
    <m/>
    <m/>
    <m/>
    <m/>
    <m/>
    <m/>
    <m/>
    <s v="586601,91"/>
    <s v="6138646,84"/>
    <n v="7.0347420000000005"/>
    <n v="0"/>
    <n v="0"/>
  </r>
  <r>
    <n v="350"/>
    <x v="338"/>
    <s v=""/>
    <x v="817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2891"/>
    <n v="8.0000000000000002E-3"/>
    <n v="8.0000000000000002E-3"/>
    <n v="0"/>
    <n v="0"/>
    <n v="1"/>
    <n v="0"/>
    <n v="0"/>
    <x v="0"/>
    <x v="0"/>
    <m/>
    <m/>
    <m/>
    <n v="1.0761E-3"/>
    <m/>
    <m/>
    <n v="7.4843999999999996E-3"/>
    <m/>
    <m/>
    <m/>
    <m/>
    <m/>
    <m/>
    <m/>
    <m/>
    <m/>
    <m/>
    <m/>
    <s v="586601,91"/>
    <s v="6138646,84"/>
    <n v="8.5604999999999987E-3"/>
    <n v="0"/>
    <n v="0"/>
  </r>
  <r>
    <n v="352"/>
    <x v="339"/>
    <s v=""/>
    <x v="818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2892"/>
    <n v="3.2814000000000001"/>
    <n v="3.2814000000000001"/>
    <n v="0"/>
    <n v="0"/>
    <n v="1"/>
    <n v="0"/>
    <n v="0"/>
    <x v="0"/>
    <x v="0"/>
    <m/>
    <m/>
    <m/>
    <m/>
    <m/>
    <m/>
    <n v="3.3874236"/>
    <m/>
    <m/>
    <m/>
    <m/>
    <m/>
    <m/>
    <m/>
    <m/>
    <m/>
    <m/>
    <m/>
    <s v="458797,81"/>
    <s v="6175171"/>
    <n v="3.3874236"/>
    <n v="0"/>
    <n v="0"/>
  </r>
  <r>
    <n v="352"/>
    <x v="339"/>
    <s v=""/>
    <x v="819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2893"/>
    <n v="8.8102800000000006"/>
    <n v="8.8102800000000006"/>
    <n v="5.7003839999999997"/>
    <n v="5.7003839999999997"/>
    <n v="0.27848728139379969"/>
    <n v="0.72151271860620025"/>
    <n v="0"/>
    <x v="0"/>
    <x v="0"/>
    <m/>
    <m/>
    <m/>
    <m/>
    <m/>
    <m/>
    <n v="15.818101199999999"/>
    <m/>
    <m/>
    <m/>
    <m/>
    <m/>
    <m/>
    <m/>
    <m/>
    <m/>
    <m/>
    <m/>
    <s v="458797,81"/>
    <s v="6175171"/>
    <n v="15.818101199999999"/>
    <n v="0"/>
    <n v="0"/>
  </r>
  <r>
    <n v="352"/>
    <x v="339"/>
    <s v=""/>
    <x v="820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2894"/>
    <n v="20.396159999999998"/>
    <n v="20.396159999999998"/>
    <n v="0"/>
    <n v="0"/>
    <n v="1"/>
    <n v="0"/>
    <n v="0"/>
    <x v="0"/>
    <x v="0"/>
    <m/>
    <m/>
    <m/>
    <m/>
    <m/>
    <m/>
    <n v="21.055319999999998"/>
    <m/>
    <m/>
    <m/>
    <m/>
    <m/>
    <m/>
    <m/>
    <m/>
    <m/>
    <m/>
    <m/>
    <s v="458797,81"/>
    <s v="6175171"/>
    <n v="21.055319999999998"/>
    <n v="0"/>
    <n v="0"/>
  </r>
  <r>
    <n v="352"/>
    <x v="339"/>
    <s v=""/>
    <x v="821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2895"/>
    <n v="3.4619399999999998"/>
    <n v="3.46193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.4837919999999998"/>
    <s v="458797,81"/>
    <s v="6175171"/>
    <n v="0"/>
    <n v="0"/>
    <n v="3.4837919999999998"/>
  </r>
  <r>
    <n v="359"/>
    <x v="340"/>
    <s v=""/>
    <x v="822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2896"/>
    <n v="19.825199999999999"/>
    <n v="19.825199999999999"/>
    <n v="0"/>
    <n v="0"/>
    <n v="1"/>
    <n v="0"/>
    <n v="0"/>
    <x v="0"/>
    <x v="0"/>
    <m/>
    <m/>
    <m/>
    <m/>
    <m/>
    <m/>
    <m/>
    <m/>
    <m/>
    <m/>
    <m/>
    <m/>
    <n v="21"/>
    <m/>
    <m/>
    <m/>
    <m/>
    <m/>
    <s v="451232,9"/>
    <s v="6260815,23"/>
    <n v="0"/>
    <n v="21"/>
    <n v="0"/>
  </r>
  <r>
    <n v="359"/>
    <x v="340"/>
    <s v=""/>
    <x v="823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32"/>
    <n v="5.3999999999999999E-2"/>
    <n v="5.3999999999999999E-2"/>
    <n v="0"/>
    <n v="0"/>
    <n v="1"/>
    <n v="0"/>
    <n v="0"/>
    <x v="0"/>
    <x v="0"/>
    <m/>
    <m/>
    <m/>
    <n v="6.8153000000000005E-2"/>
    <m/>
    <m/>
    <m/>
    <m/>
    <m/>
    <m/>
    <m/>
    <m/>
    <m/>
    <m/>
    <m/>
    <m/>
    <m/>
    <m/>
    <s v="451232,9"/>
    <s v="6260815,23"/>
    <n v="6.8153000000000005E-2"/>
    <n v="0"/>
    <n v="0"/>
  </r>
  <r>
    <n v="359"/>
    <x v="340"/>
    <s v=""/>
    <x v="824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1232,9"/>
    <s v="6260815,23"/>
    <n v="0"/>
    <n v="0"/>
    <n v="0"/>
  </r>
  <r>
    <n v="360"/>
    <x v="341"/>
    <s v=""/>
    <x v="825"/>
    <n v="2018"/>
    <n v="25481984"/>
    <x v="141"/>
    <x v="339"/>
    <x v="339"/>
    <n v="8500"/>
    <s v="Grenaa"/>
    <n v="707"/>
    <n v="202"/>
    <x v="40"/>
    <n v="1"/>
    <s v="DC"/>
    <s v="Decentralt værk"/>
    <n v="353000"/>
    <n v="350030"/>
    <x v="475"/>
    <x v="8"/>
    <s v="kvt"/>
    <d v="1992-01-01T00:00:00"/>
    <d v="2018-02-20T00:00:00"/>
    <n v="83"/>
    <n v="17.5"/>
    <n v="42"/>
    <x v="2897"/>
    <n v="57.6036"/>
    <n v="57.6036"/>
    <n v="16.1892"/>
    <n v="13.8304908"/>
    <n v="0.35605150659306262"/>
    <n v="0.64394849340693738"/>
    <n v="0"/>
    <x v="15"/>
    <x v="0"/>
    <n v="0"/>
    <m/>
    <m/>
    <n v="0.14190172000000001"/>
    <m/>
    <n v="0"/>
    <m/>
    <m/>
    <m/>
    <n v="37.502608000000002"/>
    <m/>
    <n v="4.7085992000000001"/>
    <m/>
    <m/>
    <m/>
    <m/>
    <m/>
    <m/>
    <s v="617470,51"/>
    <s v="6254842,05"/>
    <n v="38.681021780000002"/>
    <n v="42.211207200000004"/>
    <n v="0"/>
  </r>
  <r>
    <n v="360"/>
    <x v="341"/>
    <s v=""/>
    <x v="826"/>
    <n v="2018"/>
    <n v="25481984"/>
    <x v="141"/>
    <x v="339"/>
    <x v="339"/>
    <n v="8500"/>
    <s v="Grenaa"/>
    <n v="707"/>
    <n v="202"/>
    <x v="40"/>
    <n v="1"/>
    <s v="DC"/>
    <s v="Decentralt værk"/>
    <n v="353000"/>
    <n v="350030"/>
    <x v="476"/>
    <x v="0"/>
    <s v="fvv"/>
    <d v="1992-01-01T00:00:00"/>
    <d v="2018-02-20T00:00:00"/>
    <n v="16"/>
    <n v="0"/>
    <n v="16"/>
    <x v="2898"/>
    <n v="0.99823300000000004"/>
    <n v="0.99823300000000004"/>
    <n v="0"/>
    <n v="0"/>
    <n v="1"/>
    <n v="0"/>
    <n v="0"/>
    <x v="0"/>
    <x v="0"/>
    <m/>
    <n v="1.101615"/>
    <m/>
    <n v="7.5326999999999998E-3"/>
    <m/>
    <n v="0"/>
    <m/>
    <m/>
    <m/>
    <m/>
    <m/>
    <m/>
    <m/>
    <m/>
    <m/>
    <m/>
    <m/>
    <m/>
    <s v="617470,51"/>
    <s v="6254842,05"/>
    <n v="1.1091477000000001"/>
    <n v="0"/>
    <n v="0"/>
  </r>
  <r>
    <n v="360"/>
    <x v="342"/>
    <s v=""/>
    <x v="827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2899"/>
    <n v="1998.7790399999999"/>
    <n v="1998.7790399999999"/>
    <n v="570.51392039999996"/>
    <n v="490.75064639999999"/>
    <n v="0.39832164667760911"/>
    <n v="0.60167835332239084"/>
    <n v="0"/>
    <x v="16"/>
    <x v="0"/>
    <n v="0"/>
    <m/>
    <m/>
    <m/>
    <m/>
    <n v="0"/>
    <m/>
    <m/>
    <n v="7.6104482818000001"/>
    <m/>
    <n v="1915.3999598686401"/>
    <n v="576.69745346460002"/>
    <m/>
    <m/>
    <m/>
    <m/>
    <m/>
    <m/>
    <s v="564547,99"/>
    <s v="6257549"/>
    <n v="9.2934149560000012"/>
    <n v="2499.7078616150402"/>
    <n v="0"/>
  </r>
  <r>
    <n v="360"/>
    <x v="342"/>
    <s v=""/>
    <x v="828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2900"/>
    <n v="29.714400000000001"/>
    <n v="29.714400000000001"/>
    <n v="0"/>
    <n v="0"/>
    <n v="1"/>
    <n v="0"/>
    <n v="0"/>
    <x v="0"/>
    <x v="0"/>
    <m/>
    <m/>
    <n v="0"/>
    <n v="11.08616155"/>
    <m/>
    <m/>
    <m/>
    <m/>
    <m/>
    <m/>
    <m/>
    <m/>
    <m/>
    <n v="22.212954399999997"/>
    <m/>
    <m/>
    <m/>
    <m/>
    <s v="564547,99"/>
    <s v="6257549"/>
    <n v="11.08616155"/>
    <n v="22.212954399999997"/>
    <n v="0"/>
  </r>
  <r>
    <n v="360"/>
    <x v="342"/>
    <s v=""/>
    <x v="829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64547,99"/>
    <s v="6257549"/>
    <n v="1.7935000000000002E-3"/>
    <n v="0"/>
    <n v="0"/>
  </r>
  <r>
    <n v="360"/>
    <x v="343"/>
    <s v=""/>
    <x v="830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2901"/>
    <n v="0.38242799999999999"/>
    <n v="0.38242799999999999"/>
    <n v="0"/>
    <n v="0"/>
    <n v="1"/>
    <n v="0"/>
    <n v="0"/>
    <x v="0"/>
    <x v="0"/>
    <m/>
    <m/>
    <m/>
    <n v="0.41444197999999999"/>
    <m/>
    <n v="0"/>
    <m/>
    <m/>
    <m/>
    <m/>
    <m/>
    <m/>
    <m/>
    <m/>
    <m/>
    <m/>
    <m/>
    <m/>
    <s v="562816,99"/>
    <s v="6260601"/>
    <n v="0.41444197999999999"/>
    <n v="0"/>
    <n v="0"/>
  </r>
  <r>
    <n v="360"/>
    <x v="343"/>
    <s v=""/>
    <x v="831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2902"/>
    <n v="0.30304799999999998"/>
    <n v="0.30304799999999998"/>
    <n v="0"/>
    <n v="0"/>
    <n v="1"/>
    <n v="0"/>
    <n v="0"/>
    <x v="0"/>
    <x v="0"/>
    <m/>
    <m/>
    <m/>
    <n v="0.32838985000000004"/>
    <m/>
    <n v="0"/>
    <m/>
    <m/>
    <m/>
    <m/>
    <m/>
    <m/>
    <m/>
    <m/>
    <m/>
    <m/>
    <m/>
    <m/>
    <s v="562816,99"/>
    <s v="6260601"/>
    <n v="0.32838985000000004"/>
    <n v="0"/>
    <n v="0"/>
  </r>
  <r>
    <n v="360"/>
    <x v="343"/>
    <s v=""/>
    <x v="832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2903"/>
    <n v="0.58024799999999999"/>
    <n v="0.58024799999999999"/>
    <n v="0"/>
    <n v="0"/>
    <n v="1"/>
    <n v="0"/>
    <n v="0"/>
    <x v="0"/>
    <x v="0"/>
    <m/>
    <m/>
    <m/>
    <n v="0.62876522999999995"/>
    <m/>
    <n v="0"/>
    <m/>
    <m/>
    <m/>
    <m/>
    <m/>
    <m/>
    <m/>
    <m/>
    <m/>
    <m/>
    <m/>
    <m/>
    <s v="562816,99"/>
    <s v="6260601"/>
    <n v="0.62876522999999995"/>
    <n v="0"/>
    <n v="0"/>
  </r>
  <r>
    <n v="360"/>
    <x v="343"/>
    <s v=""/>
    <x v="833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2904"/>
    <n v="4.3344360000000002"/>
    <n v="4.3344360000000002"/>
    <n v="0"/>
    <n v="0"/>
    <n v="1"/>
    <n v="0"/>
    <n v="0"/>
    <x v="0"/>
    <x v="0"/>
    <m/>
    <m/>
    <m/>
    <n v="4.6969254099999995"/>
    <m/>
    <n v="0"/>
    <m/>
    <m/>
    <m/>
    <m/>
    <m/>
    <m/>
    <m/>
    <m/>
    <m/>
    <m/>
    <m/>
    <m/>
    <s v="562816,99"/>
    <s v="6260601"/>
    <n v="4.6969254099999995"/>
    <n v="0"/>
    <n v="0"/>
  </r>
  <r>
    <n v="360"/>
    <x v="344"/>
    <s v=""/>
    <x v="834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2905"/>
    <n v="2.052E-3"/>
    <n v="2.052E-3"/>
    <n v="0"/>
    <n v="0"/>
    <n v="1"/>
    <n v="0"/>
    <n v="0"/>
    <x v="0"/>
    <x v="0"/>
    <m/>
    <m/>
    <m/>
    <n v="2.11633E-3"/>
    <m/>
    <m/>
    <m/>
    <m/>
    <m/>
    <m/>
    <m/>
    <m/>
    <m/>
    <m/>
    <m/>
    <m/>
    <m/>
    <m/>
    <s v="565882"/>
    <s v="6259087"/>
    <n v="2.11633E-3"/>
    <n v="0"/>
    <n v="0"/>
  </r>
  <r>
    <n v="360"/>
    <x v="344"/>
    <s v=""/>
    <x v="835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4"/>
    <s v=""/>
    <x v="836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906"/>
    <n v="0.54982799999999998"/>
    <n v="0.54982799999999998"/>
    <n v="0"/>
    <n v="0"/>
    <n v="1"/>
    <n v="0"/>
    <n v="0"/>
    <x v="0"/>
    <x v="0"/>
    <m/>
    <m/>
    <m/>
    <n v="0.56118615000000005"/>
    <m/>
    <m/>
    <m/>
    <m/>
    <m/>
    <m/>
    <m/>
    <m/>
    <m/>
    <m/>
    <m/>
    <m/>
    <m/>
    <m/>
    <s v="565882"/>
    <s v="6259087"/>
    <n v="0.56118615000000005"/>
    <n v="0"/>
    <n v="0"/>
  </r>
  <r>
    <n v="360"/>
    <x v="345"/>
    <s v=""/>
    <x v="837"/>
    <n v="2018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2907"/>
    <n v="15.04026"/>
    <n v="15.04026"/>
    <n v="0"/>
    <n v="0"/>
    <n v="1"/>
    <n v="0"/>
    <n v="0"/>
    <x v="0"/>
    <x v="0"/>
    <m/>
    <m/>
    <m/>
    <n v="0"/>
    <m/>
    <n v="0"/>
    <n v="15.936584399999999"/>
    <m/>
    <m/>
    <m/>
    <m/>
    <m/>
    <m/>
    <m/>
    <m/>
    <m/>
    <m/>
    <m/>
    <s v="564661,99"/>
    <s v="6254345,99"/>
    <n v="15.936584399999999"/>
    <n v="0"/>
    <n v="0"/>
  </r>
  <r>
    <n v="360"/>
    <x v="345"/>
    <s v=""/>
    <x v="838"/>
    <n v="2018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2908"/>
    <n v="2.5133399999999999"/>
    <n v="2.5133399999999999"/>
    <n v="0"/>
    <n v="0"/>
    <n v="1"/>
    <n v="0"/>
    <n v="0"/>
    <x v="0"/>
    <x v="0"/>
    <m/>
    <m/>
    <m/>
    <n v="0"/>
    <m/>
    <n v="0"/>
    <n v="2.6631"/>
    <m/>
    <m/>
    <m/>
    <m/>
    <m/>
    <m/>
    <m/>
    <m/>
    <m/>
    <m/>
    <m/>
    <s v="564661,99"/>
    <s v="6254345,99"/>
    <n v="2.6631"/>
    <n v="0"/>
    <n v="0"/>
  </r>
  <r>
    <n v="366"/>
    <x v="346"/>
    <s v=""/>
    <x v="839"/>
    <n v="2018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2909"/>
    <n v="7.1999999999999998E-3"/>
    <n v="7.1999999999999998E-3"/>
    <n v="0"/>
    <n v="0"/>
    <n v="1"/>
    <n v="0"/>
    <n v="0"/>
    <x v="0"/>
    <x v="0"/>
    <m/>
    <m/>
    <m/>
    <m/>
    <m/>
    <m/>
    <n v="7.1279999999999998E-3"/>
    <m/>
    <m/>
    <m/>
    <m/>
    <m/>
    <m/>
    <m/>
    <m/>
    <m/>
    <m/>
    <m/>
    <s v="485361,17"/>
    <s v="6131374,59"/>
    <n v="7.1279999999999998E-3"/>
    <n v="0"/>
    <n v="0"/>
  </r>
  <r>
    <n v="366"/>
    <x v="346"/>
    <s v=""/>
    <x v="840"/>
    <n v="2018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2910"/>
    <n v="1.0800000000000001E-2"/>
    <n v="1.0800000000000001E-2"/>
    <n v="0"/>
    <n v="0"/>
    <n v="1"/>
    <n v="0"/>
    <n v="0"/>
    <x v="0"/>
    <x v="0"/>
    <m/>
    <m/>
    <m/>
    <m/>
    <m/>
    <m/>
    <n v="1.05732E-2"/>
    <m/>
    <m/>
    <m/>
    <m/>
    <m/>
    <m/>
    <m/>
    <m/>
    <m/>
    <m/>
    <m/>
    <s v="485361,17"/>
    <s v="6131374,59"/>
    <n v="1.05732E-2"/>
    <n v="0"/>
    <n v="0"/>
  </r>
  <r>
    <n v="366"/>
    <x v="347"/>
    <s v=""/>
    <x v="841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2911"/>
    <n v="0.12816"/>
    <n v="0.12816"/>
    <n v="0"/>
    <n v="0"/>
    <n v="1"/>
    <n v="0"/>
    <n v="0"/>
    <x v="0"/>
    <x v="0"/>
    <m/>
    <m/>
    <m/>
    <n v="0"/>
    <m/>
    <m/>
    <n v="0.16560720000000001"/>
    <m/>
    <m/>
    <m/>
    <m/>
    <m/>
    <m/>
    <m/>
    <m/>
    <m/>
    <m/>
    <m/>
    <s v="486697,7"/>
    <s v="6132889,94"/>
    <n v="0.16560720000000001"/>
    <n v="0"/>
    <n v="0"/>
  </r>
  <r>
    <n v="366"/>
    <x v="347"/>
    <s v=""/>
    <x v="842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2912"/>
    <n v="21.635999999999999"/>
    <n v="21.63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1.611635200000002"/>
    <s v="486697,7"/>
    <s v="6132889,94"/>
    <n v="0"/>
    <n v="0"/>
    <n v="21.611635200000002"/>
  </r>
  <r>
    <n v="366"/>
    <x v="347"/>
    <s v=""/>
    <x v="843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2913"/>
    <n v="1.1124000000000001"/>
    <n v="1.1124000000000001"/>
    <n v="0"/>
    <n v="0"/>
    <n v="1"/>
    <n v="0"/>
    <n v="0"/>
    <x v="0"/>
    <x v="0"/>
    <m/>
    <m/>
    <m/>
    <m/>
    <m/>
    <m/>
    <m/>
    <m/>
    <n v="1.2350000000000001"/>
    <m/>
    <m/>
    <m/>
    <m/>
    <m/>
    <m/>
    <m/>
    <m/>
    <m/>
    <s v="486697,7"/>
    <s v="6132889,94"/>
    <n v="0"/>
    <n v="1.2350000000000001"/>
    <n v="0"/>
  </r>
  <r>
    <n v="366"/>
    <x v="347"/>
    <s v=""/>
    <x v="844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2914"/>
    <n v="20.516400000000001"/>
    <n v="20.516400000000001"/>
    <n v="0"/>
    <n v="0"/>
    <n v="1"/>
    <n v="0"/>
    <n v="0"/>
    <x v="0"/>
    <x v="0"/>
    <m/>
    <m/>
    <m/>
    <m/>
    <m/>
    <m/>
    <n v="21.049973999999999"/>
    <m/>
    <m/>
    <m/>
    <m/>
    <m/>
    <m/>
    <m/>
    <m/>
    <m/>
    <m/>
    <m/>
    <s v="486697,7"/>
    <s v="6132889,94"/>
    <n v="21.049973999999999"/>
    <n v="0"/>
    <n v="0"/>
  </r>
  <r>
    <n v="366"/>
    <x v="347"/>
    <s v=""/>
    <x v="845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2915"/>
    <n v="15.1416"/>
    <n v="15.1416"/>
    <n v="12.4704"/>
    <n v="12.4704"/>
    <n v="0.24978255377540454"/>
    <n v="0.75021744622459541"/>
    <n v="0"/>
    <x v="0"/>
    <x v="0"/>
    <m/>
    <m/>
    <m/>
    <m/>
    <m/>
    <m/>
    <n v="30.309562799999998"/>
    <m/>
    <m/>
    <m/>
    <m/>
    <m/>
    <m/>
    <m/>
    <m/>
    <m/>
    <m/>
    <m/>
    <s v="486697,7"/>
    <s v="6132889,94"/>
    <n v="30.309562799999998"/>
    <n v="0"/>
    <n v="0"/>
  </r>
  <r>
    <n v="366"/>
    <x v="347"/>
    <s v=""/>
    <x v="846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2916"/>
    <n v="15.976800000000001"/>
    <n v="15.976800000000001"/>
    <n v="13.374000000000001"/>
    <n v="13.374000000000001"/>
    <n v="0.24573885611940138"/>
    <n v="0.75426114388059862"/>
    <n v="0"/>
    <x v="0"/>
    <x v="0"/>
    <m/>
    <m/>
    <m/>
    <m/>
    <m/>
    <m/>
    <n v="32.507679600000003"/>
    <m/>
    <m/>
    <m/>
    <m/>
    <m/>
    <m/>
    <m/>
    <m/>
    <m/>
    <m/>
    <m/>
    <s v="486697,7"/>
    <s v="6132889,94"/>
    <n v="32.507679600000003"/>
    <n v="0"/>
    <n v="0"/>
  </r>
  <r>
    <n v="366"/>
    <x v="347"/>
    <s v=""/>
    <x v="847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2917"/>
    <n v="16.531199999999998"/>
    <n v="16.531199999999998"/>
    <n v="13.914"/>
    <n v="13.914"/>
    <n v="0.24513668986247683"/>
    <n v="0.75486331013752317"/>
    <n v="0"/>
    <x v="0"/>
    <x v="0"/>
    <m/>
    <m/>
    <m/>
    <m/>
    <m/>
    <m/>
    <n v="33.718330800000004"/>
    <m/>
    <m/>
    <m/>
    <m/>
    <m/>
    <m/>
    <m/>
    <m/>
    <m/>
    <m/>
    <m/>
    <s v="486697,7"/>
    <s v="6132889,94"/>
    <n v="33.718330800000004"/>
    <n v="0"/>
    <n v="0"/>
  </r>
  <r>
    <n v="366"/>
    <x v="347"/>
    <s v=""/>
    <x v="848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2918"/>
    <n v="20.692799999999998"/>
    <n v="20.692799999999998"/>
    <n v="13.7376"/>
    <n v="13.7376"/>
    <n v="0.29540802242350861"/>
    <n v="0.70459197757649139"/>
    <n v="0"/>
    <x v="0"/>
    <x v="0"/>
    <m/>
    <m/>
    <m/>
    <m/>
    <m/>
    <m/>
    <n v="0.19209960000000001"/>
    <m/>
    <n v="34.832000000000001"/>
    <m/>
    <m/>
    <m/>
    <m/>
    <m/>
    <m/>
    <m/>
    <m/>
    <m/>
    <s v="486697,7"/>
    <s v="6132889,94"/>
    <n v="0.19209960000000001"/>
    <n v="34.832000000000001"/>
    <n v="0"/>
  </r>
  <r>
    <n v="366"/>
    <x v="347"/>
    <s v=""/>
    <x v="849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2919"/>
    <n v="19.933199999999999"/>
    <n v="19.933199999999999"/>
    <n v="14.22"/>
    <n v="14.22"/>
    <n v="0.27198012039430647"/>
    <n v="0.72801987960569359"/>
    <n v="0"/>
    <x v="0"/>
    <x v="0"/>
    <m/>
    <m/>
    <m/>
    <m/>
    <m/>
    <m/>
    <n v="1.2285899999999998"/>
    <m/>
    <n v="35.415999999999997"/>
    <m/>
    <m/>
    <m/>
    <m/>
    <m/>
    <m/>
    <m/>
    <m/>
    <m/>
    <s v="486697,7"/>
    <s v="6132889,94"/>
    <n v="1.2285899999999998"/>
    <n v="35.415999999999997"/>
    <n v="0"/>
  </r>
  <r>
    <n v="366"/>
    <x v="347"/>
    <s v=""/>
    <x v="850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2920"/>
    <n v="140.19839999999999"/>
    <n v="140.19839999999999"/>
    <n v="0"/>
    <n v="0"/>
    <n v="1"/>
    <n v="0"/>
    <n v="0"/>
    <x v="0"/>
    <x v="0"/>
    <m/>
    <m/>
    <m/>
    <m/>
    <m/>
    <m/>
    <m/>
    <m/>
    <m/>
    <m/>
    <n v="141.37100000000001"/>
    <m/>
    <m/>
    <m/>
    <m/>
    <m/>
    <m/>
    <m/>
    <s v="486697,7"/>
    <s v="6132889,94"/>
    <n v="0"/>
    <n v="141.37100000000001"/>
    <n v="0"/>
  </r>
  <r>
    <n v="368"/>
    <x v="348"/>
    <s v=""/>
    <x v="851"/>
    <n v="2018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2921"/>
    <n v="1.0753200000000001"/>
    <n v="1.0753200000000001"/>
    <n v="0.91583999999999999"/>
    <n v="0.91583999999999999"/>
    <n v="0.23686384967590809"/>
    <n v="0.76313615032409188"/>
    <n v="0"/>
    <x v="0"/>
    <x v="0"/>
    <m/>
    <m/>
    <m/>
    <m/>
    <m/>
    <m/>
    <n v="2.2699115999999999"/>
    <m/>
    <m/>
    <m/>
    <m/>
    <m/>
    <m/>
    <m/>
    <m/>
    <m/>
    <m/>
    <m/>
    <s v="594413,82"/>
    <s v="6122246,11"/>
    <n v="2.2699115999999999"/>
    <n v="0"/>
    <n v="0"/>
  </r>
  <r>
    <n v="368"/>
    <x v="348"/>
    <s v=""/>
    <x v="852"/>
    <n v="2018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2922"/>
    <n v="2.0638800000000002"/>
    <n v="2.0638800000000002"/>
    <n v="0"/>
    <n v="0"/>
    <n v="1"/>
    <n v="0"/>
    <n v="0"/>
    <x v="0"/>
    <x v="0"/>
    <m/>
    <m/>
    <m/>
    <m/>
    <m/>
    <m/>
    <n v="2.2425084000000002"/>
    <m/>
    <m/>
    <m/>
    <m/>
    <m/>
    <m/>
    <m/>
    <m/>
    <m/>
    <m/>
    <m/>
    <s v="594413,82"/>
    <s v="6122246,11"/>
    <n v="2.2425084000000002"/>
    <n v="0"/>
    <n v="0"/>
  </r>
  <r>
    <n v="368"/>
    <x v="349"/>
    <s v=""/>
    <x v="853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2923"/>
    <n v="0.47555999999999998"/>
    <n v="0.47555999999999998"/>
    <n v="0.39635999999999999"/>
    <n v="0.39635999999999999"/>
    <n v="0.23921443500665127"/>
    <n v="0.76078556499334871"/>
    <n v="0"/>
    <x v="0"/>
    <x v="0"/>
    <m/>
    <m/>
    <m/>
    <m/>
    <m/>
    <m/>
    <n v="0.99400356000000001"/>
    <m/>
    <m/>
    <m/>
    <m/>
    <m/>
    <m/>
    <m/>
    <m/>
    <m/>
    <m/>
    <m/>
    <s v="594011,8"/>
    <s v="6123421,35"/>
    <n v="0.99400356000000001"/>
    <n v="0"/>
    <n v="0"/>
  </r>
  <r>
    <n v="368"/>
    <x v="349"/>
    <s v=""/>
    <x v="854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2924"/>
    <n v="65.894471999999993"/>
    <n v="65.894471999999993"/>
    <n v="0"/>
    <n v="0"/>
    <n v="1"/>
    <n v="0"/>
    <n v="0"/>
    <x v="0"/>
    <x v="0"/>
    <m/>
    <m/>
    <m/>
    <m/>
    <m/>
    <m/>
    <m/>
    <m/>
    <m/>
    <m/>
    <m/>
    <m/>
    <n v="67.97"/>
    <m/>
    <m/>
    <m/>
    <m/>
    <m/>
    <s v="594011,8"/>
    <s v="6123421,35"/>
    <n v="0"/>
    <n v="67.97"/>
    <n v="0"/>
  </r>
  <r>
    <n v="368"/>
    <x v="349"/>
    <s v=""/>
    <x v="855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2925"/>
    <n v="79.469784000000004"/>
    <n v="79.469784000000004"/>
    <n v="0"/>
    <n v="0"/>
    <n v="1"/>
    <n v="0"/>
    <n v="0"/>
    <x v="0"/>
    <x v="0"/>
    <m/>
    <m/>
    <m/>
    <m/>
    <m/>
    <m/>
    <m/>
    <m/>
    <m/>
    <m/>
    <m/>
    <m/>
    <n v="85.364999999999995"/>
    <m/>
    <m/>
    <m/>
    <m/>
    <m/>
    <s v="594011,8"/>
    <s v="6123421,35"/>
    <n v="0"/>
    <n v="85.364999999999995"/>
    <n v="0"/>
  </r>
  <r>
    <n v="368"/>
    <x v="349"/>
    <s v=""/>
    <x v="856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2926"/>
    <n v="0.13752"/>
    <n v="0.13752"/>
    <n v="0.11627999999999999"/>
    <n v="0.11627999999999999"/>
    <n v="0.23579402712742381"/>
    <n v="0.76420597287257619"/>
    <n v="0"/>
    <x v="0"/>
    <x v="0"/>
    <m/>
    <m/>
    <m/>
    <m/>
    <m/>
    <m/>
    <n v="0.29161043999999997"/>
    <m/>
    <m/>
    <m/>
    <m/>
    <m/>
    <m/>
    <m/>
    <m/>
    <m/>
    <m/>
    <m/>
    <s v="594011,8"/>
    <s v="6123421,35"/>
    <n v="0.29161043999999997"/>
    <n v="0"/>
    <n v="0"/>
  </r>
  <r>
    <n v="368"/>
    <x v="349"/>
    <s v=""/>
    <x v="858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2927"/>
    <n v="83.925864000000004"/>
    <n v="83.925864000000004"/>
    <n v="0"/>
    <n v="0"/>
    <n v="1"/>
    <n v="0"/>
    <n v="0"/>
    <x v="0"/>
    <x v="0"/>
    <m/>
    <m/>
    <m/>
    <m/>
    <m/>
    <m/>
    <m/>
    <m/>
    <m/>
    <m/>
    <m/>
    <m/>
    <n v="84.4375"/>
    <m/>
    <m/>
    <m/>
    <m/>
    <m/>
    <s v="594011,8"/>
    <s v="6123421,35"/>
    <n v="0"/>
    <n v="84.4375"/>
    <n v="0"/>
  </r>
  <r>
    <n v="369"/>
    <x v="350"/>
    <s v=""/>
    <x v="859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2928"/>
    <n v="0.15479999999999999"/>
    <n v="0.15479999999999999"/>
    <n v="7.3223999999999997E-2"/>
    <n v="7.3223999999999997E-2"/>
    <n v="0.2866743113149684"/>
    <n v="0.71332568868503166"/>
    <n v="0"/>
    <x v="0"/>
    <x v="0"/>
    <m/>
    <m/>
    <m/>
    <m/>
    <m/>
    <m/>
    <n v="0.26999279999999998"/>
    <m/>
    <m/>
    <m/>
    <m/>
    <m/>
    <m/>
    <m/>
    <m/>
    <m/>
    <m/>
    <m/>
    <s v="453300,75"/>
    <s v="6216025,82"/>
    <n v="0.26999279999999998"/>
    <n v="0"/>
    <n v="0"/>
  </r>
  <r>
    <n v="369"/>
    <x v="350"/>
    <s v=""/>
    <x v="860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2929"/>
    <n v="31.586400000000001"/>
    <n v="31.586400000000001"/>
    <n v="0"/>
    <n v="0"/>
    <n v="1"/>
    <n v="0"/>
    <n v="0"/>
    <x v="0"/>
    <x v="0"/>
    <m/>
    <m/>
    <m/>
    <m/>
    <m/>
    <m/>
    <n v="30.082285727999999"/>
    <m/>
    <m/>
    <m/>
    <m/>
    <m/>
    <m/>
    <m/>
    <m/>
    <m/>
    <m/>
    <m/>
    <s v="453300,75"/>
    <s v="6216025,82"/>
    <n v="30.082285727999999"/>
    <n v="0"/>
    <n v="0"/>
  </r>
  <r>
    <n v="369"/>
    <x v="350"/>
    <s v=""/>
    <x v="861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2930"/>
    <n v="128.55240000000001"/>
    <n v="128.55240000000001"/>
    <n v="0"/>
    <n v="0"/>
    <n v="1"/>
    <n v="0"/>
    <n v="0"/>
    <x v="0"/>
    <x v="0"/>
    <m/>
    <m/>
    <m/>
    <m/>
    <m/>
    <m/>
    <n v="123.88053427200001"/>
    <m/>
    <m/>
    <m/>
    <m/>
    <m/>
    <m/>
    <m/>
    <m/>
    <m/>
    <m/>
    <m/>
    <s v="453300,75"/>
    <s v="6216025,82"/>
    <n v="123.88053427200001"/>
    <n v="0"/>
    <n v="0"/>
  </r>
  <r>
    <n v="369"/>
    <x v="351"/>
    <s v=""/>
    <x v="862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2931"/>
    <n v="1.0800000000000001E-2"/>
    <n v="1.0800000000000001E-2"/>
    <n v="0"/>
    <n v="0"/>
    <n v="1"/>
    <n v="0"/>
    <n v="0"/>
    <x v="0"/>
    <x v="0"/>
    <m/>
    <m/>
    <m/>
    <n v="0"/>
    <m/>
    <m/>
    <n v="1.1368368E-2"/>
    <m/>
    <m/>
    <m/>
    <m/>
    <m/>
    <m/>
    <m/>
    <m/>
    <m/>
    <m/>
    <m/>
    <s v="455014,53"/>
    <s v="6216347,7"/>
    <n v="1.1368368E-2"/>
    <n v="0"/>
    <n v="0"/>
  </r>
  <r>
    <n v="369"/>
    <x v="351"/>
    <s v=""/>
    <x v="863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2932"/>
    <n v="68.533199999999994"/>
    <n v="68.533199999999994"/>
    <n v="58.586796"/>
    <n v="58.586796"/>
    <n v="0.25852279177781001"/>
    <n v="0.74147720822218999"/>
    <n v="0"/>
    <x v="0"/>
    <x v="0"/>
    <m/>
    <m/>
    <m/>
    <m/>
    <m/>
    <m/>
    <n v="132.54769440000001"/>
    <m/>
    <m/>
    <m/>
    <m/>
    <m/>
    <m/>
    <m/>
    <m/>
    <m/>
    <m/>
    <m/>
    <s v="455014,53"/>
    <s v="6216347,7"/>
    <n v="132.54769440000001"/>
    <n v="0"/>
    <n v="0"/>
  </r>
  <r>
    <n v="369"/>
    <x v="351"/>
    <s v=""/>
    <x v="864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17"/>
    <n v="0"/>
    <n v="0"/>
    <n v="0"/>
    <n v="0"/>
    <n v="1"/>
    <n v="0"/>
    <n v="0"/>
    <x v="0"/>
    <x v="0"/>
    <m/>
    <m/>
    <m/>
    <n v="3.587E-5"/>
    <m/>
    <m/>
    <m/>
    <m/>
    <m/>
    <m/>
    <m/>
    <m/>
    <m/>
    <m/>
    <m/>
    <m/>
    <m/>
    <m/>
    <s v="455014,53"/>
    <s v="6216347,7"/>
    <n v="3.587E-5"/>
    <n v="0"/>
    <n v="0"/>
  </r>
  <r>
    <n v="369"/>
    <x v="351"/>
    <s v=""/>
    <x v="865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2933"/>
    <n v="55.112400000000001"/>
    <n v="55.112400000000001"/>
    <n v="0"/>
    <n v="0"/>
    <n v="1"/>
    <n v="0"/>
    <n v="0"/>
    <x v="0"/>
    <x v="0"/>
    <m/>
    <m/>
    <m/>
    <n v="0"/>
    <m/>
    <m/>
    <n v="53.473262832000003"/>
    <m/>
    <m/>
    <m/>
    <m/>
    <m/>
    <m/>
    <m/>
    <m/>
    <m/>
    <m/>
    <m/>
    <s v="455014,53"/>
    <s v="6216347,7"/>
    <n v="53.473262832000003"/>
    <n v="0"/>
    <n v="0"/>
  </r>
  <r>
    <n v="369"/>
    <x v="351"/>
    <s v=""/>
    <x v="866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2934"/>
    <n v="25.113600000000002"/>
    <n v="25.113600000000002"/>
    <n v="0"/>
    <n v="0"/>
    <n v="1"/>
    <n v="0"/>
    <n v="0"/>
    <x v="0"/>
    <x v="0"/>
    <m/>
    <m/>
    <m/>
    <m/>
    <m/>
    <m/>
    <m/>
    <m/>
    <m/>
    <m/>
    <m/>
    <m/>
    <m/>
    <m/>
    <m/>
    <n v="25.113599999999998"/>
    <m/>
    <m/>
    <s v="455014,53"/>
    <s v="6216347,7"/>
    <n v="0"/>
    <n v="25.113599999999998"/>
    <n v="0"/>
  </r>
  <r>
    <n v="369"/>
    <x v="351"/>
    <s v=""/>
    <x v="867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2935"/>
    <n v="26.154"/>
    <n v="26.154"/>
    <n v="0"/>
    <n v="0"/>
    <n v="1"/>
    <n v="0"/>
    <n v="0"/>
    <x v="0"/>
    <x v="0"/>
    <m/>
    <m/>
    <m/>
    <m/>
    <m/>
    <m/>
    <m/>
    <m/>
    <m/>
    <m/>
    <m/>
    <m/>
    <m/>
    <m/>
    <m/>
    <m/>
    <m/>
    <n v="26.243686799999999"/>
    <s v="455014,53"/>
    <s v="6216347,7"/>
    <n v="0"/>
    <n v="0"/>
    <n v="26.243686799999999"/>
  </r>
  <r>
    <n v="369"/>
    <x v="351"/>
    <s v=""/>
    <x v="868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2936"/>
    <n v="22.755600000000001"/>
    <n v="22.755600000000001"/>
    <n v="0"/>
    <n v="0"/>
    <n v="1"/>
    <n v="0"/>
    <n v="0"/>
    <x v="0"/>
    <x v="0"/>
    <m/>
    <m/>
    <m/>
    <m/>
    <m/>
    <m/>
    <m/>
    <m/>
    <m/>
    <m/>
    <m/>
    <m/>
    <m/>
    <m/>
    <m/>
    <n v="22.755599999999998"/>
    <m/>
    <m/>
    <s v="455014,53"/>
    <s v="6216347,7"/>
    <n v="0"/>
    <n v="22.755599999999998"/>
    <n v="0"/>
  </r>
  <r>
    <n v="369"/>
    <x v="352"/>
    <s v=""/>
    <x v="869"/>
    <n v="2018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2937"/>
    <n v="12.153600000000001"/>
    <n v="12.153600000000001"/>
    <n v="7.5954959999999998"/>
    <n v="7.5954959999999998"/>
    <n v="0.29645891418410136"/>
    <n v="0.70354108581589858"/>
    <n v="0"/>
    <x v="0"/>
    <x v="0"/>
    <m/>
    <m/>
    <m/>
    <m/>
    <m/>
    <m/>
    <n v="20.497949999999999"/>
    <m/>
    <m/>
    <m/>
    <m/>
    <m/>
    <m/>
    <m/>
    <m/>
    <m/>
    <m/>
    <m/>
    <s v="449219,01"/>
    <s v="6220973,75"/>
    <n v="20.497949999999999"/>
    <n v="0"/>
    <n v="0"/>
  </r>
  <r>
    <n v="369"/>
    <x v="352"/>
    <s v=""/>
    <x v="870"/>
    <n v="2018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2938"/>
    <n v="9.1655999999999995"/>
    <n v="9.1655999999999995"/>
    <n v="0"/>
    <n v="0"/>
    <n v="1"/>
    <n v="0"/>
    <n v="0"/>
    <x v="0"/>
    <x v="0"/>
    <m/>
    <m/>
    <m/>
    <m/>
    <m/>
    <m/>
    <n v="8.8939223999999992"/>
    <m/>
    <m/>
    <m/>
    <m/>
    <m/>
    <m/>
    <m/>
    <m/>
    <m/>
    <m/>
    <m/>
    <s v="449219,01"/>
    <s v="6220973,75"/>
    <n v="8.8939223999999992"/>
    <n v="0"/>
    <n v="0"/>
  </r>
  <r>
    <n v="369"/>
    <x v="353"/>
    <s v=""/>
    <x v="871"/>
    <n v="2018"/>
    <n v="37560219"/>
    <x v="144"/>
    <x v="351"/>
    <x v="349"/>
    <n v="6950"/>
    <s v="Ringkøbing"/>
    <n v="760"/>
    <n v="180"/>
    <x v="131"/>
    <m/>
    <s v="FJ"/>
    <s v="Fjernvarmeværk"/>
    <m/>
    <m/>
    <x v="12"/>
    <x v="10"/>
    <s v="kvt"/>
    <d v="2017-10-01T00:00:00"/>
    <m/>
    <n v="2.1"/>
    <n v="0.2"/>
    <n v="4.3"/>
    <x v="2939"/>
    <n v="53.683199999999999"/>
    <n v="53.683199999999999"/>
    <n v="0"/>
    <n v="0"/>
    <n v="1"/>
    <n v="0"/>
    <n v="0"/>
    <x v="0"/>
    <x v="0"/>
    <m/>
    <m/>
    <m/>
    <m/>
    <m/>
    <m/>
    <n v="29.632244400000001"/>
    <m/>
    <m/>
    <m/>
    <m/>
    <m/>
    <m/>
    <m/>
    <m/>
    <m/>
    <m/>
    <n v="0"/>
    <s v="455014,53"/>
    <s v="6216347,7"/>
    <n v="29.632244400000001"/>
    <n v="0"/>
    <n v="0"/>
  </r>
  <r>
    <n v="374"/>
    <x v="354"/>
    <s v=""/>
    <x v="872"/>
    <n v="2018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2940"/>
    <n v="36.849600000000002"/>
    <n v="36.849600000000002"/>
    <n v="0"/>
    <n v="0"/>
    <n v="1"/>
    <n v="0"/>
    <n v="0"/>
    <x v="0"/>
    <x v="0"/>
    <m/>
    <m/>
    <m/>
    <m/>
    <m/>
    <m/>
    <m/>
    <m/>
    <m/>
    <m/>
    <n v="36.849599999999995"/>
    <m/>
    <m/>
    <m/>
    <m/>
    <m/>
    <m/>
    <m/>
    <s v="498914"/>
    <s v="6285112"/>
    <n v="0"/>
    <n v="36.849599999999995"/>
    <n v="0"/>
  </r>
  <r>
    <n v="374"/>
    <x v="354"/>
    <s v=""/>
    <x v="873"/>
    <n v="2018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2941"/>
    <n v="0.79920000000000002"/>
    <n v="0.79920000000000002"/>
    <n v="0"/>
    <n v="0"/>
    <n v="1"/>
    <n v="0"/>
    <n v="0"/>
    <x v="0"/>
    <x v="0"/>
    <m/>
    <m/>
    <m/>
    <n v="0.79920000000000002"/>
    <m/>
    <m/>
    <m/>
    <m/>
    <m/>
    <m/>
    <m/>
    <m/>
    <m/>
    <m/>
    <m/>
    <m/>
    <m/>
    <m/>
    <s v="498914"/>
    <s v="6285112"/>
    <n v="0.79920000000000002"/>
    <n v="0"/>
    <n v="0"/>
  </r>
  <r>
    <n v="376"/>
    <x v="355"/>
    <s v=""/>
    <x v="874"/>
    <n v="2018"/>
    <n v="40744517"/>
    <x v="146"/>
    <x v="353"/>
    <x v="352"/>
    <n v="5900"/>
    <s v="Rudkøbing"/>
    <n v="482"/>
    <n v="85"/>
    <x v="134"/>
    <m/>
    <s v="DC"/>
    <s v="Decentralt værk"/>
    <n v="353000"/>
    <n v="350030"/>
    <x v="501"/>
    <x v="8"/>
    <s v="kvt"/>
    <d v="1990-01-01T00:00:00"/>
    <d v="2018-02-28T00:00:00"/>
    <n v="13.4"/>
    <n v="2.2999999999999998"/>
    <n v="8"/>
    <x v="2942"/>
    <n v="37.501199999999997"/>
    <n v="37.501199999999997"/>
    <n v="9.8927999999999994"/>
    <n v="8.4383999999999997"/>
    <n v="0.37888802449053816"/>
    <n v="0.62111197550946184"/>
    <n v="0"/>
    <x v="0"/>
    <x v="0"/>
    <m/>
    <m/>
    <m/>
    <n v="0"/>
    <m/>
    <m/>
    <m/>
    <m/>
    <m/>
    <n v="49.488500000000002"/>
    <m/>
    <m/>
    <m/>
    <m/>
    <m/>
    <m/>
    <m/>
    <m/>
    <s v="611229,64"/>
    <s v="6088997,89"/>
    <n v="0"/>
    <n v="49.488500000000002"/>
    <n v="0"/>
  </r>
  <r>
    <n v="376"/>
    <x v="355"/>
    <s v=""/>
    <x v="875"/>
    <n v="2018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2943"/>
    <n v="160.39439999999999"/>
    <n v="160.39439999999999"/>
    <n v="0"/>
    <n v="0"/>
    <n v="1"/>
    <n v="0"/>
    <n v="0"/>
    <x v="0"/>
    <x v="0"/>
    <m/>
    <m/>
    <m/>
    <m/>
    <m/>
    <m/>
    <m/>
    <m/>
    <m/>
    <m/>
    <n v="161.44056"/>
    <m/>
    <m/>
    <m/>
    <m/>
    <m/>
    <m/>
    <m/>
    <s v="611229,64"/>
    <s v="6088997,89"/>
    <n v="0"/>
    <n v="161.44056"/>
    <n v="0"/>
  </r>
  <r>
    <n v="376"/>
    <x v="356"/>
    <s v=""/>
    <x v="876"/>
    <n v="2018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2944"/>
    <n v="27.5976"/>
    <n v="27.5976"/>
    <n v="0"/>
    <n v="0"/>
    <n v="1"/>
    <n v="0"/>
    <n v="0"/>
    <x v="0"/>
    <x v="0"/>
    <m/>
    <m/>
    <m/>
    <n v="30.740590000000001"/>
    <m/>
    <m/>
    <m/>
    <m/>
    <m/>
    <m/>
    <m/>
    <m/>
    <m/>
    <n v="0"/>
    <m/>
    <m/>
    <m/>
    <m/>
    <s v="609951,47"/>
    <s v="6089382,27"/>
    <n v="30.740590000000001"/>
    <n v="0"/>
    <n v="0"/>
  </r>
  <r>
    <n v="376"/>
    <x v="357"/>
    <s v=""/>
    <x v="877"/>
    <n v="2018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8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172"/>
    <s v="6219844"/>
    <n v="0"/>
    <n v="0"/>
    <n v="0"/>
  </r>
  <r>
    <n v="378"/>
    <x v="359"/>
    <s v=""/>
    <x v="879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59"/>
    <s v=""/>
    <x v="880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2945"/>
    <n v="4.3487999999999998"/>
    <n v="4.3487999999999998"/>
    <n v="0"/>
    <n v="0"/>
    <n v="1"/>
    <n v="0"/>
    <n v="0"/>
    <x v="0"/>
    <x v="0"/>
    <m/>
    <m/>
    <m/>
    <m/>
    <m/>
    <m/>
    <m/>
    <m/>
    <m/>
    <m/>
    <m/>
    <m/>
    <m/>
    <m/>
    <m/>
    <n v="4.3487999999999998"/>
    <m/>
    <m/>
    <s v="548523"/>
    <s v="6216490"/>
    <n v="0"/>
    <n v="4.3487999999999998"/>
    <n v="0"/>
  </r>
  <r>
    <n v="378"/>
    <x v="359"/>
    <s v=""/>
    <x v="882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8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8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2946"/>
    <n v="64.08"/>
    <n v="62.157600000000002"/>
    <n v="0"/>
    <n v="0"/>
    <n v="1"/>
    <n v="0"/>
    <n v="0"/>
    <x v="0"/>
    <x v="0"/>
    <m/>
    <m/>
    <m/>
    <m/>
    <m/>
    <m/>
    <m/>
    <m/>
    <m/>
    <m/>
    <n v="60.542999999999999"/>
    <m/>
    <m/>
    <m/>
    <m/>
    <m/>
    <m/>
    <m/>
    <s v="548949,77"/>
    <s v="6215641,81"/>
    <n v="0"/>
    <n v="60.542999999999999"/>
    <n v="0"/>
  </r>
  <r>
    <n v="378"/>
    <x v="361"/>
    <s v=""/>
    <x v="885"/>
    <n v="2018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2947"/>
    <n v="149.4648"/>
    <n v="144.97919999999999"/>
    <n v="0"/>
    <n v="0"/>
    <n v="1"/>
    <n v="0"/>
    <n v="0"/>
    <x v="0"/>
    <x v="0"/>
    <m/>
    <m/>
    <m/>
    <m/>
    <m/>
    <m/>
    <m/>
    <m/>
    <m/>
    <m/>
    <n v="141.26900000000001"/>
    <m/>
    <m/>
    <m/>
    <m/>
    <m/>
    <m/>
    <m/>
    <s v="548949,77"/>
    <s v="6215641,81"/>
    <n v="0"/>
    <n v="141.26900000000001"/>
    <n v="0"/>
  </r>
  <r>
    <n v="379"/>
    <x v="362"/>
    <s v=""/>
    <x v="886"/>
    <n v="2018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2948"/>
    <n v="68.994"/>
    <n v="68.994"/>
    <n v="0"/>
    <n v="0"/>
    <n v="1"/>
    <n v="0"/>
    <n v="0"/>
    <x v="0"/>
    <x v="0"/>
    <m/>
    <m/>
    <m/>
    <m/>
    <m/>
    <m/>
    <m/>
    <m/>
    <m/>
    <n v="81.896000000000001"/>
    <m/>
    <m/>
    <m/>
    <m/>
    <m/>
    <m/>
    <m/>
    <m/>
    <s v="593130,42"/>
    <s v="6250617,08"/>
    <n v="0"/>
    <n v="81.896000000000001"/>
    <n v="0"/>
  </r>
  <r>
    <n v="379"/>
    <x v="362"/>
    <s v=""/>
    <x v="887"/>
    <n v="2018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2949"/>
    <n v="96.735600000000005"/>
    <n v="93.6"/>
    <n v="0"/>
    <n v="0"/>
    <n v="1"/>
    <n v="0"/>
    <n v="0"/>
    <x v="0"/>
    <x v="0"/>
    <m/>
    <m/>
    <m/>
    <n v="0"/>
    <m/>
    <m/>
    <m/>
    <m/>
    <m/>
    <n v="102.22499999999999"/>
    <m/>
    <m/>
    <m/>
    <m/>
    <m/>
    <m/>
    <m/>
    <m/>
    <s v="654589"/>
    <s v="6063647"/>
    <n v="0"/>
    <n v="102.22499999999999"/>
    <n v="0"/>
  </r>
  <r>
    <n v="380"/>
    <x v="363"/>
    <s v=""/>
    <x v="889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2950"/>
    <n v="0.61919999999999997"/>
    <n v="0.61919999999999997"/>
    <n v="0"/>
    <n v="0"/>
    <n v="1"/>
    <n v="0"/>
    <n v="0"/>
    <x v="0"/>
    <x v="0"/>
    <m/>
    <m/>
    <m/>
    <m/>
    <m/>
    <m/>
    <m/>
    <m/>
    <m/>
    <m/>
    <m/>
    <m/>
    <n v="0.73499999999999999"/>
    <m/>
    <m/>
    <m/>
    <m/>
    <m/>
    <s v="654589"/>
    <s v="6063647"/>
    <n v="0"/>
    <n v="0.73499999999999999"/>
    <n v="0"/>
  </r>
  <r>
    <n v="381"/>
    <x v="364"/>
    <s v=""/>
    <x v="891"/>
    <n v="2018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2951"/>
    <n v="49.2012"/>
    <n v="49.2012"/>
    <n v="0"/>
    <n v="0"/>
    <n v="1"/>
    <n v="0"/>
    <n v="0"/>
    <x v="0"/>
    <x v="0"/>
    <m/>
    <m/>
    <m/>
    <m/>
    <m/>
    <m/>
    <m/>
    <m/>
    <m/>
    <n v="54.317"/>
    <m/>
    <m/>
    <m/>
    <m/>
    <m/>
    <m/>
    <m/>
    <m/>
    <s v="652328"/>
    <s v="6059806"/>
    <n v="0"/>
    <n v="54.317"/>
    <n v="0"/>
  </r>
  <r>
    <n v="381"/>
    <x v="364"/>
    <s v=""/>
    <x v="892"/>
    <n v="2018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2952"/>
    <n v="81.626400000000004"/>
    <n v="81.626400000000004"/>
    <n v="0"/>
    <n v="0"/>
    <n v="1"/>
    <n v="0"/>
    <n v="0"/>
    <x v="0"/>
    <x v="0"/>
    <m/>
    <m/>
    <m/>
    <m/>
    <m/>
    <m/>
    <m/>
    <m/>
    <m/>
    <n v="90.117500000000007"/>
    <m/>
    <m/>
    <m/>
    <m/>
    <m/>
    <m/>
    <m/>
    <m/>
    <s v="652328"/>
    <s v="6059806"/>
    <n v="0"/>
    <n v="90.117500000000007"/>
    <n v="0"/>
  </r>
  <r>
    <n v="381"/>
    <x v="365"/>
    <s v=""/>
    <x v="893"/>
    <n v="2018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2953"/>
    <n v="10.7415"/>
    <n v="10.7415"/>
    <n v="8.6075999999999997"/>
    <n v="8.6075999999999997"/>
    <n v="0.25336970025313621"/>
    <n v="0.74663029974686379"/>
    <n v="0"/>
    <x v="0"/>
    <x v="0"/>
    <m/>
    <m/>
    <m/>
    <m/>
    <m/>
    <m/>
    <n v="21.197285999999998"/>
    <m/>
    <m/>
    <m/>
    <m/>
    <m/>
    <m/>
    <m/>
    <m/>
    <m/>
    <m/>
    <m/>
    <s v="531143,3"/>
    <s v="6245455,14"/>
    <n v="21.197285999999998"/>
    <n v="0"/>
    <n v="0"/>
  </r>
  <r>
    <n v="384"/>
    <x v="366"/>
    <s v=""/>
    <x v="895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2954"/>
    <n v="6.1668000000000003"/>
    <n v="6.1668000000000003"/>
    <n v="0"/>
    <n v="0"/>
    <n v="1"/>
    <n v="0"/>
    <n v="0"/>
    <x v="0"/>
    <x v="0"/>
    <m/>
    <m/>
    <m/>
    <m/>
    <m/>
    <m/>
    <n v="7.3763316000000003"/>
    <m/>
    <m/>
    <m/>
    <m/>
    <m/>
    <m/>
    <m/>
    <m/>
    <m/>
    <m/>
    <m/>
    <s v="531143,3"/>
    <s v="6245455,14"/>
    <n v="7.3763316000000003"/>
    <n v="0"/>
    <n v="0"/>
  </r>
  <r>
    <n v="384"/>
    <x v="366"/>
    <s v=""/>
    <x v="2879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12"/>
    <x v="4"/>
    <s v="fvv"/>
    <d v="2017-02-26T00:00:00"/>
    <m/>
    <n v="0.6"/>
    <n v="0"/>
    <n v="1.5"/>
    <x v="2955"/>
    <n v="2.8403999999999998"/>
    <n v="2.8403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70632000000000006"/>
    <s v="531143,3"/>
    <s v="6245455,14"/>
    <n v="0"/>
    <n v="0"/>
    <n v="0.70632000000000006"/>
  </r>
  <r>
    <n v="386"/>
    <x v="367"/>
    <s v=""/>
    <x v="896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2956"/>
    <n v="1.7579999999999998E-2"/>
    <n v="1.7579999999999998E-2"/>
    <n v="0"/>
    <n v="0"/>
    <n v="1"/>
    <n v="0"/>
    <n v="0"/>
    <x v="0"/>
    <x v="0"/>
    <m/>
    <n v="2.2248E-2"/>
    <m/>
    <m/>
    <m/>
    <m/>
    <m/>
    <m/>
    <m/>
    <m/>
    <m/>
    <m/>
    <m/>
    <n v="0"/>
    <m/>
    <m/>
    <m/>
    <m/>
    <s v="590450,59"/>
    <s v="6241213,24"/>
    <n v="2.2248E-2"/>
    <n v="0"/>
    <n v="0"/>
  </r>
  <r>
    <n v="386"/>
    <x v="367"/>
    <s v=""/>
    <x v="897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2957"/>
    <n v="41.131999999999998"/>
    <n v="41.131999999999998"/>
    <n v="0"/>
    <n v="0"/>
    <n v="1"/>
    <n v="0"/>
    <n v="0"/>
    <x v="0"/>
    <x v="0"/>
    <m/>
    <m/>
    <m/>
    <m/>
    <m/>
    <m/>
    <m/>
    <m/>
    <m/>
    <m/>
    <m/>
    <n v="27.812595000000002"/>
    <n v="16.897299999999998"/>
    <m/>
    <m/>
    <m/>
    <m/>
    <m/>
    <s v="590450,59"/>
    <s v="6241213,24"/>
    <n v="0"/>
    <n v="44.709895000000003"/>
    <n v="0"/>
  </r>
  <r>
    <n v="386"/>
    <x v="367"/>
    <s v=""/>
    <x v="898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2958"/>
    <n v="96.501599999999996"/>
    <n v="96.501599999999996"/>
    <n v="0"/>
    <n v="0"/>
    <n v="1"/>
    <n v="0"/>
    <n v="0"/>
    <x v="0"/>
    <x v="0"/>
    <m/>
    <m/>
    <m/>
    <m/>
    <m/>
    <m/>
    <m/>
    <m/>
    <m/>
    <n v="107.224165"/>
    <m/>
    <m/>
    <m/>
    <m/>
    <m/>
    <m/>
    <m/>
    <m/>
    <s v="590450,59"/>
    <s v="6241213,24"/>
    <n v="0"/>
    <n v="107.224165"/>
    <n v="0"/>
  </r>
  <r>
    <n v="389"/>
    <x v="368"/>
    <s v=""/>
    <x v="899"/>
    <n v="2018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8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2959"/>
    <n v="132.4332"/>
    <n v="132.4332"/>
    <n v="0"/>
    <n v="0"/>
    <n v="1"/>
    <n v="0"/>
    <n v="0"/>
    <x v="0"/>
    <x v="0"/>
    <m/>
    <m/>
    <m/>
    <m/>
    <m/>
    <m/>
    <m/>
    <m/>
    <m/>
    <n v="119.2915"/>
    <m/>
    <m/>
    <m/>
    <m/>
    <m/>
    <m/>
    <m/>
    <m/>
    <s v="710087,34"/>
    <s v="6099521,98"/>
    <n v="0"/>
    <n v="119.2915"/>
    <n v="0"/>
  </r>
  <r>
    <n v="389"/>
    <x v="370"/>
    <s v=""/>
    <x v="901"/>
    <n v="2018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2960"/>
    <n v="21.402000000000001"/>
    <n v="21.402000000000001"/>
    <n v="0"/>
    <n v="0"/>
    <n v="1"/>
    <n v="0"/>
    <n v="0"/>
    <x v="0"/>
    <x v="0"/>
    <m/>
    <m/>
    <m/>
    <m/>
    <m/>
    <m/>
    <m/>
    <m/>
    <m/>
    <m/>
    <m/>
    <m/>
    <m/>
    <m/>
    <m/>
    <n v="21.402000000000001"/>
    <m/>
    <m/>
    <s v="710344,42"/>
    <s v="6099813,34"/>
    <n v="0"/>
    <n v="21.402000000000001"/>
    <n v="0"/>
  </r>
  <r>
    <n v="390"/>
    <x v="371"/>
    <s v=""/>
    <x v="902"/>
    <n v="2018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2961"/>
    <n v="0.69840000000000002"/>
    <n v="0.69840000000000002"/>
    <n v="0"/>
    <n v="0"/>
    <n v="1"/>
    <n v="0"/>
    <n v="0"/>
    <x v="0"/>
    <x v="0"/>
    <m/>
    <m/>
    <m/>
    <n v="0.78698780000000002"/>
    <m/>
    <m/>
    <m/>
    <m/>
    <m/>
    <m/>
    <m/>
    <m/>
    <m/>
    <m/>
    <m/>
    <m/>
    <m/>
    <m/>
    <s v="669180,82"/>
    <s v="6076025,21"/>
    <n v="0.78698780000000002"/>
    <n v="0"/>
    <n v="0"/>
  </r>
  <r>
    <n v="391"/>
    <x v="372"/>
    <s v=""/>
    <x v="903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2962"/>
    <n v="33.109200000000001"/>
    <n v="33.109200000000001"/>
    <n v="0"/>
    <n v="0"/>
    <n v="1"/>
    <n v="0"/>
    <n v="0"/>
    <x v="0"/>
    <x v="0"/>
    <m/>
    <m/>
    <m/>
    <m/>
    <m/>
    <m/>
    <n v="31.312828799999998"/>
    <m/>
    <m/>
    <m/>
    <m/>
    <m/>
    <m/>
    <m/>
    <m/>
    <m/>
    <m/>
    <m/>
    <s v="542272"/>
    <s v="6348266"/>
    <n v="31.312828799999998"/>
    <n v="0"/>
    <n v="0"/>
  </r>
  <r>
    <n v="391"/>
    <x v="372"/>
    <s v=""/>
    <x v="904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2963"/>
    <n v="0.20519999999999999"/>
    <n v="0.20519999999999999"/>
    <n v="0.20519999999999999"/>
    <n v="0.20519999999999999"/>
    <n v="0.21790656778041134"/>
    <n v="0.78209343221958871"/>
    <n v="0"/>
    <x v="0"/>
    <x v="0"/>
    <m/>
    <m/>
    <m/>
    <m/>
    <m/>
    <m/>
    <n v="0.47084399999999998"/>
    <m/>
    <m/>
    <m/>
    <m/>
    <m/>
    <m/>
    <m/>
    <m/>
    <m/>
    <m/>
    <m/>
    <s v="542272"/>
    <s v="6348266"/>
    <n v="0.47084399999999998"/>
    <n v="0"/>
    <n v="0"/>
  </r>
  <r>
    <n v="391"/>
    <x v="372"/>
    <s v=""/>
    <x v="905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2964"/>
    <n v="1.0296000000000001"/>
    <n v="1.0296000000000001"/>
    <n v="0"/>
    <n v="0"/>
    <n v="1"/>
    <n v="0"/>
    <n v="0"/>
    <x v="0"/>
    <x v="0"/>
    <m/>
    <m/>
    <m/>
    <m/>
    <m/>
    <m/>
    <m/>
    <m/>
    <m/>
    <m/>
    <m/>
    <m/>
    <m/>
    <m/>
    <m/>
    <n v="1.0295999999999998"/>
    <m/>
    <m/>
    <s v="542272"/>
    <s v="6348266"/>
    <n v="0"/>
    <n v="1.0295999999999998"/>
    <n v="0"/>
  </r>
  <r>
    <n v="392"/>
    <x v="373"/>
    <s v=""/>
    <x v="906"/>
    <n v="2018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2965"/>
    <n v="66.456000000000003"/>
    <n v="66.236400000000003"/>
    <n v="0"/>
    <n v="0"/>
    <n v="1"/>
    <n v="0"/>
    <n v="0"/>
    <x v="0"/>
    <x v="0"/>
    <m/>
    <m/>
    <m/>
    <m/>
    <m/>
    <m/>
    <m/>
    <m/>
    <m/>
    <m/>
    <n v="61.7241"/>
    <m/>
    <m/>
    <m/>
    <m/>
    <m/>
    <m/>
    <m/>
    <s v="492882"/>
    <s v="6188929"/>
    <n v="0"/>
    <n v="61.7241"/>
    <n v="0"/>
  </r>
  <r>
    <n v="392"/>
    <x v="373"/>
    <s v=""/>
    <x v="907"/>
    <n v="2018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2966"/>
    <n v="0.88200000000000001"/>
    <n v="0.88200000000000001"/>
    <n v="0"/>
    <n v="0"/>
    <n v="1"/>
    <n v="0"/>
    <n v="0"/>
    <x v="0"/>
    <x v="0"/>
    <m/>
    <m/>
    <n v="1.1262552000000001"/>
    <m/>
    <m/>
    <m/>
    <m/>
    <m/>
    <m/>
    <m/>
    <m/>
    <m/>
    <m/>
    <m/>
    <m/>
    <m/>
    <m/>
    <m/>
    <s v="492882"/>
    <s v="6188929"/>
    <n v="1.1262552000000001"/>
    <n v="0"/>
    <n v="0"/>
  </r>
  <r>
    <n v="394"/>
    <x v="374"/>
    <s v=""/>
    <x v="908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2967"/>
    <n v="13.4316"/>
    <n v="12.3192"/>
    <n v="0"/>
    <n v="0"/>
    <n v="1"/>
    <n v="0"/>
    <n v="0"/>
    <x v="0"/>
    <x v="0"/>
    <m/>
    <m/>
    <m/>
    <m/>
    <m/>
    <m/>
    <n v="12.5372016"/>
    <m/>
    <m/>
    <m/>
    <m/>
    <m/>
    <m/>
    <m/>
    <m/>
    <m/>
    <m/>
    <m/>
    <s v="473191,2"/>
    <s v="6168786,23"/>
    <n v="12.5372016"/>
    <n v="0"/>
    <n v="0"/>
  </r>
  <r>
    <n v="394"/>
    <x v="374"/>
    <s v=""/>
    <x v="909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2968"/>
    <n v="0.69840000000000002"/>
    <n v="0.64080000000000004"/>
    <n v="0.46079999999999999"/>
    <n v="0.46007999999999999"/>
    <n v="0.30014233554056563"/>
    <n v="0.69985766445943431"/>
    <n v="0"/>
    <x v="0"/>
    <x v="0"/>
    <m/>
    <m/>
    <m/>
    <m/>
    <m/>
    <m/>
    <n v="1.163448"/>
    <m/>
    <m/>
    <m/>
    <m/>
    <m/>
    <m/>
    <m/>
    <m/>
    <m/>
    <m/>
    <m/>
    <s v="473191,2"/>
    <s v="6168786,23"/>
    <n v="1.163448"/>
    <n v="0"/>
    <n v="0"/>
  </r>
  <r>
    <n v="394"/>
    <x v="374"/>
    <s v=""/>
    <x v="910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2969"/>
    <n v="5.6916000000000002"/>
    <n v="5.22"/>
    <n v="0"/>
    <n v="0"/>
    <n v="1"/>
    <n v="0"/>
    <n v="0"/>
    <x v="0"/>
    <x v="0"/>
    <m/>
    <m/>
    <m/>
    <m/>
    <m/>
    <m/>
    <m/>
    <m/>
    <m/>
    <m/>
    <m/>
    <m/>
    <m/>
    <m/>
    <m/>
    <n v="5.6916000000000002"/>
    <m/>
    <m/>
    <s v="473191,2"/>
    <s v="6168786,23"/>
    <n v="0"/>
    <n v="5.6916000000000002"/>
    <n v="0"/>
  </r>
  <r>
    <n v="394"/>
    <x v="374"/>
    <s v=""/>
    <x v="911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2970"/>
    <n v="6.7572000000000001"/>
    <n v="6.1992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2.3339879999999997"/>
    <s v="473191,2"/>
    <s v="6168786,23"/>
    <n v="0"/>
    <n v="0"/>
    <n v="2.3339879999999997"/>
  </r>
  <r>
    <n v="396"/>
    <x v="375"/>
    <s v=""/>
    <x v="912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2971"/>
    <n v="6.4980000000000002"/>
    <n v="6.4980000000000002"/>
    <n v="4.988124"/>
    <n v="4.988124"/>
    <n v="0.22959218068815582"/>
    <n v="0.77040781931184421"/>
    <n v="0"/>
    <x v="0"/>
    <x v="0"/>
    <m/>
    <m/>
    <m/>
    <m/>
    <m/>
    <m/>
    <n v="14.1511788"/>
    <m/>
    <m/>
    <m/>
    <m/>
    <m/>
    <m/>
    <m/>
    <m/>
    <m/>
    <m/>
    <m/>
    <s v="571705,37"/>
    <s v="6371439,85"/>
    <n v="14.1511788"/>
    <n v="0"/>
    <n v="0"/>
  </r>
  <r>
    <n v="396"/>
    <x v="375"/>
    <s v=""/>
    <x v="913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2972"/>
    <n v="66.563999999999993"/>
    <n v="66.563999999999993"/>
    <n v="0"/>
    <n v="0"/>
    <n v="1"/>
    <n v="0"/>
    <n v="0"/>
    <x v="0"/>
    <x v="0"/>
    <m/>
    <m/>
    <m/>
    <m/>
    <m/>
    <m/>
    <n v="64.348495200000002"/>
    <m/>
    <m/>
    <m/>
    <m/>
    <m/>
    <m/>
    <m/>
    <m/>
    <m/>
    <m/>
    <m/>
    <s v="571705,37"/>
    <s v="6371439,85"/>
    <n v="64.348495200000002"/>
    <n v="0"/>
    <n v="0"/>
  </r>
  <r>
    <n v="396"/>
    <x v="375"/>
    <s v=""/>
    <x v="914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2971"/>
    <n v="7.8011999999999997"/>
    <n v="7.8011999999999997"/>
    <n v="5.8760640000000004"/>
    <n v="5.8760640000000004"/>
    <n v="0.27563781470982474"/>
    <n v="0.72436218529017526"/>
    <n v="0"/>
    <x v="0"/>
    <x v="0"/>
    <m/>
    <m/>
    <m/>
    <m/>
    <m/>
    <m/>
    <n v="14.1511788"/>
    <m/>
    <m/>
    <m/>
    <m/>
    <m/>
    <m/>
    <m/>
    <m/>
    <m/>
    <m/>
    <m/>
    <s v="571705,37"/>
    <s v="6371439,85"/>
    <n v="14.1511788"/>
    <n v="0"/>
    <n v="0"/>
  </r>
  <r>
    <n v="396"/>
    <x v="1284"/>
    <s v=""/>
    <x v="2880"/>
    <n v="2018"/>
    <n v="59426915"/>
    <x v="159"/>
    <x v="1281"/>
    <x v="1238"/>
    <n v="9870"/>
    <s v="Sindal"/>
    <n v="860"/>
    <n v="315"/>
    <x v="146"/>
    <m/>
    <s v="DC"/>
    <s v="Decentralt værk"/>
    <n v="351100"/>
    <n v="350010"/>
    <x v="1459"/>
    <x v="11"/>
    <s v="kvt"/>
    <d v="2018-08-01T00:00:00"/>
    <m/>
    <n v="6"/>
    <n v="1.018"/>
    <n v="5"/>
    <x v="2973"/>
    <n v="37.065600000000003"/>
    <n v="37.065600000000003"/>
    <n v="1.9625796"/>
    <n v="1.9625796"/>
    <n v="0.49549549549549554"/>
    <n v="0.50450450450450446"/>
    <n v="0"/>
    <x v="0"/>
    <x v="0"/>
    <m/>
    <m/>
    <m/>
    <m/>
    <m/>
    <m/>
    <m/>
    <m/>
    <m/>
    <m/>
    <n v="37.402560000000001"/>
    <m/>
    <m/>
    <m/>
    <m/>
    <m/>
    <m/>
    <m/>
    <s v="571789,87"/>
    <s v="6372056,46"/>
    <n v="0"/>
    <n v="37.402560000000001"/>
    <n v="0"/>
  </r>
  <r>
    <n v="398"/>
    <x v="376"/>
    <s v=""/>
    <x v="915"/>
    <n v="2018"/>
    <n v="30179358"/>
    <x v="160"/>
    <x v="374"/>
    <x v="373"/>
    <n v="9990"/>
    <s v="Skagen"/>
    <n v="813"/>
    <n v="317"/>
    <x v="25"/>
    <m/>
    <s v="ER"/>
    <s v="Erhvervsværk"/>
    <n v="382110"/>
    <n v="383900"/>
    <x v="522"/>
    <x v="0"/>
    <s v="pvp"/>
    <d v="1979-05-01T00:00:00"/>
    <d v="2018-04-30T00:00:00"/>
    <n v="5"/>
    <n v="0"/>
    <n v="4.5999999999999996"/>
    <x v="2974"/>
    <n v="32.500799999999998"/>
    <n v="32.3568"/>
    <n v="0"/>
    <n v="0"/>
    <n v="0.99556933983163498"/>
    <n v="0"/>
    <n v="4.4306601683650193E-3"/>
    <x v="0"/>
    <x v="0"/>
    <m/>
    <m/>
    <m/>
    <m/>
    <m/>
    <m/>
    <m/>
    <n v="37.259"/>
    <m/>
    <m/>
    <m/>
    <n v="0.1885"/>
    <m/>
    <m/>
    <m/>
    <m/>
    <m/>
    <m/>
    <s v="593441,23"/>
    <s v="6400541,09"/>
    <n v="16.766550000000002"/>
    <n v="20.680950000000003"/>
    <n v="0"/>
  </r>
  <r>
    <n v="398"/>
    <x v="377"/>
    <s v=""/>
    <x v="916"/>
    <n v="2018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2975"/>
    <n v="274.00319999999999"/>
    <n v="273.69720000000001"/>
    <n v="63.295200000000001"/>
    <n v="49.518000000000001"/>
    <n v="0.42214056607207534"/>
    <n v="0.57738747070280572"/>
    <n v="4.7196322511894317E-4"/>
    <x v="0"/>
    <x v="0"/>
    <m/>
    <m/>
    <m/>
    <n v="1.9385999999999999"/>
    <m/>
    <m/>
    <m/>
    <n v="315.16320000000002"/>
    <m/>
    <m/>
    <m/>
    <n v="7.0759999999999996"/>
    <m/>
    <m/>
    <m/>
    <m/>
    <m/>
    <m/>
    <s v="588954,56"/>
    <s v="6369364,41"/>
    <n v="143.76204000000001"/>
    <n v="180.41576000000001"/>
    <n v="0"/>
  </r>
  <r>
    <n v="399"/>
    <x v="378"/>
    <s v=""/>
    <x v="917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2976"/>
    <n v="4.4640000000000004"/>
    <n v="4.4640000000000004"/>
    <n v="0"/>
    <n v="0"/>
    <n v="1"/>
    <n v="0"/>
    <n v="0"/>
    <x v="0"/>
    <x v="0"/>
    <m/>
    <m/>
    <m/>
    <n v="0"/>
    <m/>
    <n v="0"/>
    <n v="4.1970852000000001"/>
    <m/>
    <m/>
    <m/>
    <m/>
    <m/>
    <m/>
    <m/>
    <m/>
    <m/>
    <m/>
    <m/>
    <s v="594255,86"/>
    <s v="6399113,63"/>
    <n v="4.1970852000000001"/>
    <n v="0"/>
    <n v="0"/>
  </r>
  <r>
    <n v="399"/>
    <x v="378"/>
    <s v=""/>
    <x v="918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7"/>
    <n v="53.409599999999998"/>
    <n v="53.409599999999998"/>
    <n v="34.171199999999999"/>
    <n v="34.171199999999999"/>
    <n v="0.30590543472469583"/>
    <n v="0.69409456527530411"/>
    <n v="0"/>
    <x v="0"/>
    <x v="0"/>
    <m/>
    <m/>
    <m/>
    <m/>
    <m/>
    <m/>
    <n v="87.297566399999994"/>
    <m/>
    <m/>
    <m/>
    <m/>
    <m/>
    <m/>
    <m/>
    <m/>
    <m/>
    <m/>
    <m/>
    <s v="593808,12"/>
    <s v="6400395,48"/>
    <n v="87.297566399999994"/>
    <n v="0"/>
    <n v="0"/>
  </r>
  <r>
    <n v="399"/>
    <x v="379"/>
    <s v=""/>
    <x v="923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8"/>
    <n v="44.827199999999998"/>
    <n v="44.827199999999998"/>
    <n v="28.159199999999998"/>
    <n v="28.159199999999998"/>
    <n v="0.30793001392757657"/>
    <n v="0.69206998607242343"/>
    <n v="0"/>
    <x v="0"/>
    <x v="0"/>
    <m/>
    <m/>
    <m/>
    <m/>
    <m/>
    <m/>
    <n v="72.787967999999992"/>
    <m/>
    <m/>
    <m/>
    <m/>
    <m/>
    <m/>
    <m/>
    <m/>
    <m/>
    <m/>
    <m/>
    <s v="593808,12"/>
    <s v="6400395,48"/>
    <n v="72.787967999999992"/>
    <n v="0"/>
    <n v="0"/>
  </r>
  <r>
    <n v="399"/>
    <x v="379"/>
    <s v=""/>
    <x v="924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9"/>
    <n v="53.528399999999998"/>
    <n v="53.528399999999998"/>
    <n v="33.317999999999998"/>
    <n v="33.317999999999998"/>
    <n v="0.30655513384495264"/>
    <n v="0.69344486615504741"/>
    <n v="0"/>
    <x v="0"/>
    <x v="0"/>
    <m/>
    <m/>
    <m/>
    <m/>
    <m/>
    <m/>
    <n v="87.306318000000005"/>
    <m/>
    <m/>
    <m/>
    <m/>
    <m/>
    <m/>
    <m/>
    <m/>
    <m/>
    <m/>
    <m/>
    <s v="593808,12"/>
    <s v="6400395,48"/>
    <n v="87.306318000000005"/>
    <n v="0"/>
    <n v="0"/>
  </r>
  <r>
    <n v="399"/>
    <x v="379"/>
    <s v=""/>
    <x v="925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808,12"/>
    <s v="6400395,48"/>
    <n v="0"/>
    <n v="0"/>
    <n v="0"/>
  </r>
  <r>
    <n v="399"/>
    <x v="379"/>
    <s v=""/>
    <x v="926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2980"/>
    <n v="30.79476"/>
    <n v="30.79476"/>
    <n v="0"/>
    <n v="0"/>
    <n v="1"/>
    <n v="0"/>
    <n v="0"/>
    <x v="0"/>
    <x v="0"/>
    <m/>
    <m/>
    <m/>
    <m/>
    <m/>
    <m/>
    <m/>
    <m/>
    <m/>
    <m/>
    <m/>
    <m/>
    <m/>
    <m/>
    <m/>
    <m/>
    <m/>
    <n v="30.79476"/>
    <s v="593808,12"/>
    <s v="6400395,48"/>
    <n v="0"/>
    <n v="0"/>
    <n v="30.79476"/>
  </r>
  <r>
    <n v="400"/>
    <x v="380"/>
    <s v=""/>
    <x v="927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1"/>
    <x v="1"/>
    <s v="kvt"/>
    <d v="1994-01-01T00:00:00"/>
    <d v="2018-07-02T00:00:00"/>
    <n v="9.5"/>
    <n v="3.7"/>
    <n v="5.5"/>
    <x v="2981"/>
    <n v="12.322800000000001"/>
    <n v="12.322800000000001"/>
    <n v="8.5050000000000008"/>
    <n v="8.5050000000000008"/>
    <n v="0.28476163379803637"/>
    <n v="0.71523836620196368"/>
    <n v="0"/>
    <x v="0"/>
    <x v="0"/>
    <m/>
    <m/>
    <m/>
    <m/>
    <m/>
    <m/>
    <n v="21.637044000000003"/>
    <m/>
    <m/>
    <m/>
    <m/>
    <m/>
    <m/>
    <m/>
    <m/>
    <m/>
    <m/>
    <m/>
    <s v="524667,58"/>
    <s v="6268214,38"/>
    <n v="21.637044000000003"/>
    <n v="0"/>
    <n v="0"/>
  </r>
  <r>
    <n v="400"/>
    <x v="380"/>
    <s v=""/>
    <x v="928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2982"/>
    <n v="39.877200000000002"/>
    <n v="39.7836"/>
    <n v="0"/>
    <n v="0"/>
    <n v="1"/>
    <n v="0"/>
    <n v="0"/>
    <x v="0"/>
    <x v="0"/>
    <m/>
    <m/>
    <m/>
    <m/>
    <m/>
    <m/>
    <n v="35.557750800000001"/>
    <m/>
    <n v="3.5935890000000001"/>
    <m/>
    <m/>
    <m/>
    <m/>
    <m/>
    <m/>
    <m/>
    <m/>
    <m/>
    <s v="524667,58"/>
    <s v="6268214,38"/>
    <n v="35.557750800000001"/>
    <n v="3.5935890000000001"/>
    <n v="0"/>
  </r>
  <r>
    <n v="400"/>
    <x v="380"/>
    <s v=""/>
    <x v="2881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195"/>
    <x v="1"/>
    <s v="kvt"/>
    <d v="2018-09-10T00:00:00"/>
    <m/>
    <n v="3.5379999999999998"/>
    <n v="1.4990000000000001"/>
    <n v="2"/>
    <x v="2983"/>
    <n v="17.715599999999998"/>
    <n v="17.715599999999998"/>
    <n v="11.75112"/>
    <n v="11.75112"/>
    <n v="0.27722455586499817"/>
    <n v="0.72277544413500183"/>
    <n v="0"/>
    <x v="0"/>
    <x v="0"/>
    <m/>
    <m/>
    <m/>
    <m/>
    <m/>
    <m/>
    <m/>
    <m/>
    <n v="31.951715"/>
    <m/>
    <m/>
    <m/>
    <m/>
    <m/>
    <m/>
    <m/>
    <m/>
    <m/>
    <s v="524667,58"/>
    <s v="6268214,38"/>
    <n v="0"/>
    <n v="31.951715"/>
    <n v="0"/>
  </r>
  <r>
    <n v="401"/>
    <x v="381"/>
    <s v=""/>
    <x v="929"/>
    <n v="2018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2984"/>
    <n v="0.17676"/>
    <n v="0.17676"/>
    <n v="0"/>
    <n v="0"/>
    <n v="1"/>
    <n v="0"/>
    <n v="0"/>
    <x v="0"/>
    <x v="0"/>
    <m/>
    <m/>
    <m/>
    <n v="0.17934999999999998"/>
    <m/>
    <m/>
    <m/>
    <m/>
    <m/>
    <m/>
    <m/>
    <m/>
    <m/>
    <m/>
    <m/>
    <m/>
    <m/>
    <m/>
    <s v="564784"/>
    <s v="6217025"/>
    <n v="0.17934999999999998"/>
    <n v="0"/>
    <n v="0"/>
  </r>
  <r>
    <n v="401"/>
    <x v="381"/>
    <s v=""/>
    <x v="930"/>
    <n v="2018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8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8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2882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60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4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6"/>
    <x v="0"/>
    <s v="fvv"/>
    <d v="1971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5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76"/>
    <x v="0"/>
    <s v="fvv"/>
    <d v="1973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2985"/>
    <n v="152.14320000000001"/>
    <n v="152.14320000000001"/>
    <n v="0"/>
    <n v="0"/>
    <n v="1"/>
    <n v="0"/>
    <n v="0"/>
    <x v="0"/>
    <x v="0"/>
    <m/>
    <m/>
    <m/>
    <m/>
    <m/>
    <m/>
    <m/>
    <m/>
    <m/>
    <m/>
    <m/>
    <m/>
    <n v="166.81"/>
    <m/>
    <m/>
    <m/>
    <m/>
    <m/>
    <s v="558770,55"/>
    <s v="6212092,62"/>
    <n v="0"/>
    <n v="166.81"/>
    <n v="0"/>
  </r>
  <r>
    <n v="401"/>
    <x v="383"/>
    <s v=""/>
    <x v="937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2986"/>
    <n v="264.26519999999999"/>
    <n v="264.26519999999999"/>
    <n v="0"/>
    <n v="0"/>
    <n v="1"/>
    <n v="0"/>
    <n v="0"/>
    <x v="0"/>
    <x v="0"/>
    <m/>
    <m/>
    <m/>
    <m/>
    <m/>
    <m/>
    <m/>
    <m/>
    <m/>
    <m/>
    <n v="267.35020000000003"/>
    <m/>
    <m/>
    <m/>
    <m/>
    <m/>
    <m/>
    <m/>
    <s v="558770,55"/>
    <s v="6212092,62"/>
    <n v="0"/>
    <n v="267.35020000000003"/>
    <n v="0"/>
  </r>
  <r>
    <n v="401"/>
    <x v="383"/>
    <s v=""/>
    <x v="938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2986"/>
    <n v="264.26519999999999"/>
    <n v="264.26519999999999"/>
    <n v="0"/>
    <n v="0"/>
    <n v="1"/>
    <n v="0"/>
    <n v="0"/>
    <x v="0"/>
    <x v="0"/>
    <m/>
    <m/>
    <m/>
    <m/>
    <m/>
    <m/>
    <m/>
    <m/>
    <m/>
    <m/>
    <n v="267.35020000000003"/>
    <m/>
    <m/>
    <m/>
    <m/>
    <m/>
    <m/>
    <m/>
    <s v="558770,55"/>
    <s v="6212092,62"/>
    <n v="0"/>
    <n v="267.35020000000003"/>
    <n v="0"/>
  </r>
  <r>
    <n v="401"/>
    <x v="383"/>
    <s v=""/>
    <x v="2883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574"/>
    <x v="0"/>
    <s v="fvv"/>
    <d v="2017-10-01T00:00:00"/>
    <m/>
    <n v="9.36"/>
    <n v="0"/>
    <n v="9.36"/>
    <x v="2987"/>
    <n v="34.003079999999997"/>
    <n v="34.003079999999997"/>
    <n v="0"/>
    <n v="0"/>
    <n v="1"/>
    <n v="0"/>
    <n v="0"/>
    <x v="0"/>
    <x v="0"/>
    <m/>
    <m/>
    <m/>
    <n v="36.910230000000006"/>
    <m/>
    <m/>
    <m/>
    <m/>
    <m/>
    <m/>
    <m/>
    <m/>
    <m/>
    <m/>
    <m/>
    <m/>
    <m/>
    <m/>
    <s v="558770,55"/>
    <s v="6212092,62"/>
    <n v="36.910230000000006"/>
    <n v="0"/>
    <n v="0"/>
  </r>
  <r>
    <n v="401"/>
    <x v="383"/>
    <s v=""/>
    <x v="2884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61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4"/>
    <s v=""/>
    <x v="939"/>
    <n v="2018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946"/>
    <n v="0.3528"/>
    <n v="0.3528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557807"/>
    <s v="6210680"/>
    <n v="0.376635"/>
    <n v="0"/>
    <n v="0"/>
  </r>
  <r>
    <n v="401"/>
    <x v="385"/>
    <s v=""/>
    <x v="940"/>
    <n v="2018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213,13"/>
    <s v="6210097,3"/>
    <n v="0"/>
    <n v="0"/>
    <n v="0"/>
  </r>
  <r>
    <n v="402"/>
    <x v="386"/>
    <s v=""/>
    <x v="941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2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2988"/>
    <n v="0.12959999999999999"/>
    <n v="0.12959999999999999"/>
    <n v="0"/>
    <n v="0"/>
    <n v="1"/>
    <n v="0"/>
    <n v="0"/>
    <x v="0"/>
    <x v="0"/>
    <m/>
    <m/>
    <m/>
    <m/>
    <m/>
    <m/>
    <m/>
    <m/>
    <m/>
    <m/>
    <m/>
    <m/>
    <m/>
    <n v="0.13719999999999999"/>
    <m/>
    <m/>
    <m/>
    <m/>
    <s v="501919,67"/>
    <s v="6268622,95"/>
    <n v="0"/>
    <n v="0.13719999999999999"/>
    <n v="0"/>
  </r>
  <r>
    <n v="402"/>
    <x v="386"/>
    <s v=""/>
    <x v="943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989"/>
    <n v="5.04E-2"/>
    <n v="5.04E-2"/>
    <n v="0"/>
    <n v="0"/>
    <n v="1"/>
    <n v="0"/>
    <n v="0"/>
    <x v="0"/>
    <x v="0"/>
    <m/>
    <m/>
    <m/>
    <m/>
    <m/>
    <m/>
    <m/>
    <m/>
    <m/>
    <m/>
    <m/>
    <m/>
    <m/>
    <n v="6.8599999999999994E-2"/>
    <m/>
    <m/>
    <m/>
    <m/>
    <s v="501919,67"/>
    <s v="6268622,95"/>
    <n v="0"/>
    <n v="6.8599999999999994E-2"/>
    <n v="0"/>
  </r>
  <r>
    <n v="402"/>
    <x v="386"/>
    <s v=""/>
    <x v="944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2990"/>
    <n v="6.5952000000000002"/>
    <n v="6.5952000000000002"/>
    <n v="5.6937600000000002"/>
    <n v="5.6937600000000002"/>
    <n v="0.22426618927674646"/>
    <n v="0.77573381072325354"/>
    <n v="0"/>
    <x v="0"/>
    <x v="0"/>
    <m/>
    <m/>
    <m/>
    <m/>
    <m/>
    <m/>
    <n v="14.703955200000001"/>
    <m/>
    <m/>
    <m/>
    <m/>
    <m/>
    <m/>
    <m/>
    <m/>
    <m/>
    <m/>
    <m/>
    <s v="501919,67"/>
    <s v="6268622,95"/>
    <n v="14.703955200000001"/>
    <n v="0"/>
    <n v="0"/>
  </r>
  <r>
    <n v="402"/>
    <x v="386"/>
    <s v=""/>
    <x v="947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2991"/>
    <n v="6.8723999999999998"/>
    <n v="6.8723999999999998"/>
    <n v="5.9306400000000004"/>
    <n v="5.9306400000000004"/>
    <n v="0.2243441488601578"/>
    <n v="0.77565585113984215"/>
    <n v="0"/>
    <x v="0"/>
    <x v="0"/>
    <m/>
    <m/>
    <m/>
    <m/>
    <m/>
    <m/>
    <n v="15.3166464"/>
    <m/>
    <m/>
    <m/>
    <m/>
    <m/>
    <m/>
    <m/>
    <m/>
    <m/>
    <m/>
    <m/>
    <s v="501919,67"/>
    <s v="6268622,95"/>
    <n v="15.3166464"/>
    <n v="0"/>
    <n v="0"/>
  </r>
  <r>
    <n v="402"/>
    <x v="386"/>
    <s v=""/>
    <x v="948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2992"/>
    <n v="8.7948000000000004"/>
    <n v="8.7948000000000004"/>
    <n v="7.5913199999999996"/>
    <n v="7.5913199999999996"/>
    <n v="0.22429618922335312"/>
    <n v="0.77570381077664685"/>
    <n v="0"/>
    <x v="0"/>
    <x v="0"/>
    <m/>
    <m/>
    <m/>
    <m/>
    <m/>
    <m/>
    <n v="19.605326400000003"/>
    <m/>
    <m/>
    <m/>
    <m/>
    <m/>
    <m/>
    <m/>
    <m/>
    <m/>
    <m/>
    <m/>
    <s v="501919,67"/>
    <s v="6268622,95"/>
    <n v="19.605326400000003"/>
    <n v="0"/>
    <n v="0"/>
  </r>
  <r>
    <n v="402"/>
    <x v="386"/>
    <s v=""/>
    <x v="949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2993"/>
    <n v="5.22"/>
    <n v="5.22"/>
    <n v="4.5075599999999998"/>
    <n v="4.5075599999999998"/>
    <n v="0.2242148999305707"/>
    <n v="0.77578510006942936"/>
    <n v="0"/>
    <x v="0"/>
    <x v="0"/>
    <m/>
    <m/>
    <m/>
    <m/>
    <m/>
    <m/>
    <n v="11.640618"/>
    <m/>
    <m/>
    <m/>
    <m/>
    <m/>
    <m/>
    <m/>
    <m/>
    <m/>
    <m/>
    <m/>
    <s v="501919,67"/>
    <s v="6268622,95"/>
    <n v="11.640618"/>
    <n v="0"/>
    <n v="0"/>
  </r>
  <r>
    <n v="402"/>
    <x v="387"/>
    <s v=""/>
    <x v="950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2994"/>
    <n v="246.2004"/>
    <n v="246.2004"/>
    <n v="0"/>
    <n v="0"/>
    <n v="1"/>
    <n v="0"/>
    <n v="0"/>
    <x v="0"/>
    <x v="0"/>
    <m/>
    <m/>
    <m/>
    <m/>
    <m/>
    <m/>
    <m/>
    <m/>
    <m/>
    <m/>
    <m/>
    <m/>
    <n v="273.1925"/>
    <m/>
    <m/>
    <m/>
    <m/>
    <m/>
    <s v="502528,34"/>
    <s v="6267859,86"/>
    <n v="0"/>
    <n v="273.1925"/>
    <n v="0"/>
  </r>
  <r>
    <n v="402"/>
    <x v="387"/>
    <s v=""/>
    <x v="951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2995"/>
    <n v="76.384799999999998"/>
    <n v="76.384799999999998"/>
    <n v="38.228760000000001"/>
    <n v="38.228760000000001"/>
    <n v="0.26624653618919814"/>
    <n v="0.73375346381080186"/>
    <n v="0"/>
    <x v="0"/>
    <x v="0"/>
    <m/>
    <m/>
    <m/>
    <m/>
    <m/>
    <m/>
    <m/>
    <m/>
    <m/>
    <m/>
    <m/>
    <m/>
    <n v="143.44749999999999"/>
    <m/>
    <m/>
    <m/>
    <m/>
    <m/>
    <s v="502528,34"/>
    <s v="6267859,86"/>
    <n v="0"/>
    <n v="143.44749999999999"/>
    <n v="0"/>
  </r>
  <r>
    <n v="402"/>
    <x v="387"/>
    <s v=""/>
    <x v="952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2996"/>
    <n v="74.138400000000004"/>
    <n v="74.138400000000004"/>
    <n v="37.104120000000002"/>
    <n v="37.104120000000002"/>
    <n v="0.26627781269641737"/>
    <n v="0.73372218730358263"/>
    <n v="0"/>
    <x v="0"/>
    <x v="0"/>
    <m/>
    <m/>
    <m/>
    <m/>
    <m/>
    <m/>
    <m/>
    <m/>
    <m/>
    <m/>
    <m/>
    <m/>
    <n v="139.21250000000001"/>
    <m/>
    <m/>
    <m/>
    <m/>
    <m/>
    <s v="502528,34"/>
    <s v="6267859,86"/>
    <n v="0"/>
    <n v="139.21250000000001"/>
    <n v="0"/>
  </r>
  <r>
    <n v="402"/>
    <x v="387"/>
    <s v=""/>
    <x v="953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2996"/>
    <n v="74.138400000000004"/>
    <n v="74.138400000000004"/>
    <n v="37.104120000000002"/>
    <n v="37.104120000000002"/>
    <n v="0.26627781269641737"/>
    <n v="0.73372218730358263"/>
    <n v="0"/>
    <x v="0"/>
    <x v="0"/>
    <m/>
    <m/>
    <m/>
    <m/>
    <m/>
    <m/>
    <m/>
    <m/>
    <m/>
    <m/>
    <m/>
    <m/>
    <n v="139.21250000000001"/>
    <m/>
    <m/>
    <m/>
    <m/>
    <m/>
    <s v="502528,34"/>
    <s v="6267859,86"/>
    <n v="0"/>
    <n v="139.21250000000001"/>
    <n v="0"/>
  </r>
  <r>
    <n v="402"/>
    <x v="387"/>
    <s v=""/>
    <x v="954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8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2997"/>
    <n v="32.752800000000001"/>
    <n v="32.752800000000001"/>
    <n v="0"/>
    <n v="0"/>
    <n v="1"/>
    <n v="0"/>
    <n v="0"/>
    <x v="0"/>
    <x v="0"/>
    <m/>
    <m/>
    <m/>
    <m/>
    <m/>
    <m/>
    <n v="36.211586400000002"/>
    <m/>
    <m/>
    <m/>
    <m/>
    <m/>
    <m/>
    <m/>
    <m/>
    <m/>
    <m/>
    <m/>
    <s v="502471"/>
    <s v="6271091"/>
    <n v="36.211586400000002"/>
    <n v="0"/>
    <n v="0"/>
  </r>
  <r>
    <n v="403"/>
    <x v="389"/>
    <s v=""/>
    <x v="956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2998"/>
    <n v="8.0928000000000004"/>
    <n v="8.0928000000000004"/>
    <n v="6.8868"/>
    <n v="6.8868"/>
    <n v="0.25037322093565634"/>
    <n v="0.74962677906434361"/>
    <n v="0"/>
    <x v="0"/>
    <x v="0"/>
    <m/>
    <m/>
    <m/>
    <m/>
    <m/>
    <m/>
    <n v="16.161472799999999"/>
    <m/>
    <m/>
    <m/>
    <m/>
    <m/>
    <m/>
    <m/>
    <m/>
    <m/>
    <m/>
    <m/>
    <s v="469302,35"/>
    <s v="6200627,42"/>
    <n v="16.161472799999999"/>
    <n v="0"/>
    <n v="0"/>
  </r>
  <r>
    <n v="403"/>
    <x v="389"/>
    <s v=""/>
    <x v="957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2999"/>
    <n v="2.0304000000000002"/>
    <n v="2.0304000000000002"/>
    <n v="0"/>
    <n v="0"/>
    <n v="1"/>
    <n v="0"/>
    <n v="0"/>
    <x v="0"/>
    <x v="0"/>
    <m/>
    <m/>
    <m/>
    <m/>
    <m/>
    <m/>
    <n v="1.9335887999999999"/>
    <m/>
    <m/>
    <m/>
    <m/>
    <m/>
    <m/>
    <m/>
    <m/>
    <m/>
    <m/>
    <m/>
    <s v="469302,35"/>
    <s v="6200627,42"/>
    <n v="1.9335887999999999"/>
    <n v="0"/>
    <n v="0"/>
  </r>
  <r>
    <n v="403"/>
    <x v="389"/>
    <s v=""/>
    <x v="958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3000"/>
    <n v="90.0792"/>
    <n v="90.0792"/>
    <n v="0"/>
    <n v="0"/>
    <n v="1"/>
    <n v="0"/>
    <n v="0"/>
    <x v="0"/>
    <x v="0"/>
    <m/>
    <m/>
    <m/>
    <m/>
    <m/>
    <m/>
    <m/>
    <m/>
    <m/>
    <m/>
    <n v="79.787954999999997"/>
    <m/>
    <m/>
    <m/>
    <m/>
    <m/>
    <m/>
    <m/>
    <s v="469302,35"/>
    <s v="6200627,42"/>
    <n v="0"/>
    <n v="79.787954999999997"/>
    <n v="0"/>
  </r>
  <r>
    <n v="403"/>
    <x v="389"/>
    <s v=""/>
    <x v="959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3001"/>
    <n v="4.6368"/>
    <n v="4.6368"/>
    <n v="0"/>
    <n v="0"/>
    <n v="1"/>
    <n v="0"/>
    <n v="0"/>
    <x v="0"/>
    <x v="0"/>
    <m/>
    <m/>
    <m/>
    <m/>
    <m/>
    <m/>
    <n v="4.4502875999999993"/>
    <m/>
    <m/>
    <m/>
    <m/>
    <m/>
    <m/>
    <m/>
    <m/>
    <m/>
    <m/>
    <m/>
    <s v="469302,35"/>
    <s v="6200627,42"/>
    <n v="4.4502875999999993"/>
    <n v="0"/>
    <n v="0"/>
  </r>
  <r>
    <n v="403"/>
    <x v="390"/>
    <s v=""/>
    <x v="960"/>
    <n v="2018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3002"/>
    <n v="3.5999999999999999E-3"/>
    <n v="3.5999999999999999E-3"/>
    <n v="0"/>
    <n v="0"/>
    <n v="1"/>
    <n v="0"/>
    <n v="0"/>
    <x v="0"/>
    <x v="0"/>
    <m/>
    <m/>
    <m/>
    <n v="0"/>
    <m/>
    <m/>
    <n v="3.7223999999999998E-3"/>
    <m/>
    <m/>
    <m/>
    <m/>
    <m/>
    <m/>
    <m/>
    <m/>
    <m/>
    <m/>
    <m/>
    <s v="469968"/>
    <s v="6199674"/>
    <n v="3.7223999999999998E-3"/>
    <n v="0"/>
    <n v="0"/>
  </r>
  <r>
    <n v="403"/>
    <x v="390"/>
    <s v=""/>
    <x v="961"/>
    <n v="2018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3003"/>
    <n v="0.32400000000000001"/>
    <n v="0.32400000000000001"/>
    <n v="0"/>
    <n v="0"/>
    <n v="1"/>
    <n v="0"/>
    <n v="0"/>
    <x v="0"/>
    <x v="0"/>
    <m/>
    <m/>
    <m/>
    <m/>
    <m/>
    <m/>
    <n v="0.34705439999999999"/>
    <m/>
    <m/>
    <m/>
    <m/>
    <m/>
    <m/>
    <m/>
    <m/>
    <m/>
    <m/>
    <m/>
    <s v="469968"/>
    <s v="6199674"/>
    <n v="0.34705439999999999"/>
    <n v="0"/>
    <n v="0"/>
  </r>
  <r>
    <n v="404"/>
    <x v="391"/>
    <s v=""/>
    <x v="962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3004"/>
    <n v="0.54720000000000002"/>
    <n v="0.54720000000000002"/>
    <n v="0.34920000000000001"/>
    <n v="0.34920000000000001"/>
    <n v="0.30170702659785631"/>
    <n v="0.69829297340214369"/>
    <n v="0"/>
    <x v="0"/>
    <x v="0"/>
    <m/>
    <m/>
    <m/>
    <m/>
    <m/>
    <m/>
    <n v="0.90683999999999998"/>
    <m/>
    <m/>
    <m/>
    <m/>
    <m/>
    <m/>
    <m/>
    <m/>
    <m/>
    <m/>
    <m/>
    <s v="481344,45"/>
    <s v="6177328,85"/>
    <n v="0.90683999999999998"/>
    <n v="0"/>
    <n v="0"/>
  </r>
  <r>
    <n v="404"/>
    <x v="391"/>
    <s v=""/>
    <x v="963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3005"/>
    <n v="3.4127999999999998"/>
    <n v="3.4056000000000002"/>
    <n v="0"/>
    <n v="0"/>
    <n v="1"/>
    <n v="0"/>
    <n v="0"/>
    <x v="0"/>
    <x v="0"/>
    <m/>
    <m/>
    <m/>
    <n v="0"/>
    <m/>
    <m/>
    <n v="3.2902451999999998"/>
    <m/>
    <m/>
    <m/>
    <m/>
    <m/>
    <m/>
    <m/>
    <m/>
    <m/>
    <m/>
    <m/>
    <s v="481344,45"/>
    <s v="6177328,85"/>
    <n v="3.2902451999999998"/>
    <n v="0"/>
    <n v="0"/>
  </r>
  <r>
    <n v="404"/>
    <x v="391"/>
    <s v=""/>
    <x v="964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3006"/>
    <n v="4.8743999999999996"/>
    <n v="4.8743999999999996"/>
    <n v="0"/>
    <n v="0"/>
    <n v="1"/>
    <n v="0"/>
    <n v="0"/>
    <x v="0"/>
    <x v="0"/>
    <m/>
    <m/>
    <m/>
    <m/>
    <m/>
    <m/>
    <m/>
    <m/>
    <m/>
    <m/>
    <m/>
    <m/>
    <m/>
    <m/>
    <m/>
    <n v="4.8743999999999996"/>
    <m/>
    <m/>
    <s v="481344,45"/>
    <s v="6177328,85"/>
    <n v="0"/>
    <n v="4.8743999999999996"/>
    <n v="0"/>
  </r>
  <r>
    <n v="404"/>
    <x v="391"/>
    <s v=""/>
    <x v="965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3007"/>
    <n v="15.238799999999999"/>
    <n v="15.238799999999999"/>
    <n v="0"/>
    <n v="0"/>
    <n v="1"/>
    <n v="0"/>
    <n v="0"/>
    <x v="0"/>
    <x v="0"/>
    <m/>
    <m/>
    <m/>
    <m/>
    <m/>
    <m/>
    <m/>
    <m/>
    <m/>
    <m/>
    <m/>
    <n v="15.834"/>
    <m/>
    <m/>
    <m/>
    <m/>
    <m/>
    <m/>
    <s v="481344,45"/>
    <s v="6177328,85"/>
    <n v="0"/>
    <n v="15.834"/>
    <n v="0"/>
  </r>
  <r>
    <n v="406"/>
    <x v="392"/>
    <s v=""/>
    <x v="966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3008"/>
    <n v="0.18"/>
    <n v="0.18"/>
    <n v="0"/>
    <n v="0"/>
    <n v="1"/>
    <n v="0"/>
    <n v="0"/>
    <x v="0"/>
    <x v="0"/>
    <m/>
    <m/>
    <m/>
    <n v="0.22239400000000001"/>
    <m/>
    <m/>
    <m/>
    <m/>
    <m/>
    <m/>
    <m/>
    <m/>
    <m/>
    <m/>
    <m/>
    <m/>
    <m/>
    <m/>
    <s v="529960"/>
    <s v="6327506"/>
    <n v="0.22239400000000001"/>
    <n v="0"/>
    <n v="0"/>
  </r>
  <r>
    <n v="406"/>
    <x v="392"/>
    <s v=""/>
    <x v="967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3009"/>
    <n v="30.855599999999999"/>
    <n v="30.855599999999999"/>
    <n v="0"/>
    <n v="0"/>
    <n v="1"/>
    <n v="0"/>
    <n v="0"/>
    <x v="0"/>
    <x v="0"/>
    <m/>
    <m/>
    <m/>
    <m/>
    <m/>
    <m/>
    <m/>
    <m/>
    <m/>
    <m/>
    <n v="31.5396"/>
    <m/>
    <m/>
    <m/>
    <m/>
    <m/>
    <m/>
    <m/>
    <s v="529960"/>
    <s v="6327506"/>
    <n v="0"/>
    <n v="31.5396"/>
    <n v="0"/>
  </r>
  <r>
    <n v="406"/>
    <x v="392"/>
    <s v=""/>
    <x v="2885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8"/>
    <x v="3"/>
    <s v="fvv"/>
    <d v="2018-08-01T00:00:00"/>
    <m/>
    <n v="3.1"/>
    <n v="0"/>
    <n v="3.1"/>
    <x v="3010"/>
    <n v="2.3544"/>
    <n v="2.3472"/>
    <n v="0"/>
    <n v="0"/>
    <n v="1"/>
    <n v="0"/>
    <n v="0"/>
    <x v="0"/>
    <x v="0"/>
    <m/>
    <m/>
    <m/>
    <m/>
    <m/>
    <m/>
    <m/>
    <m/>
    <m/>
    <m/>
    <m/>
    <m/>
    <m/>
    <m/>
    <m/>
    <n v="2.3544"/>
    <m/>
    <m/>
    <s v="529960"/>
    <s v="6327506"/>
    <n v="0"/>
    <n v="2.3544"/>
    <n v="0"/>
  </r>
  <r>
    <n v="407"/>
    <x v="393"/>
    <s v=""/>
    <x v="968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3011"/>
    <n v="1.2564"/>
    <n v="1.2564"/>
    <n v="0"/>
    <n v="0"/>
    <n v="1"/>
    <n v="0"/>
    <n v="0"/>
    <x v="0"/>
    <x v="0"/>
    <m/>
    <m/>
    <m/>
    <m/>
    <m/>
    <m/>
    <n v="1.1992464"/>
    <m/>
    <m/>
    <m/>
    <m/>
    <m/>
    <m/>
    <m/>
    <m/>
    <m/>
    <m/>
    <m/>
    <s v="608048,12"/>
    <s v="6106278,81"/>
    <n v="1.1992464"/>
    <n v="0"/>
    <n v="0"/>
  </r>
  <r>
    <n v="407"/>
    <x v="393"/>
    <s v=""/>
    <x v="969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3012"/>
    <n v="11.098800000000001"/>
    <n v="11.098800000000001"/>
    <n v="8.0351999999999997"/>
    <n v="8.0351999999999997"/>
    <n v="0.27936757632543285"/>
    <n v="0.72063242367456715"/>
    <n v="0"/>
    <x v="0"/>
    <x v="0"/>
    <m/>
    <m/>
    <m/>
    <m/>
    <m/>
    <m/>
    <n v="19.864151999999997"/>
    <m/>
    <m/>
    <m/>
    <m/>
    <m/>
    <m/>
    <m/>
    <m/>
    <m/>
    <m/>
    <m/>
    <s v="608048,12"/>
    <s v="6106278,81"/>
    <n v="19.864151999999997"/>
    <n v="0"/>
    <n v="0"/>
  </r>
  <r>
    <n v="407"/>
    <x v="393"/>
    <s v=""/>
    <x v="970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3013"/>
    <n v="23.619599999999998"/>
    <n v="23.619599999999998"/>
    <n v="0"/>
    <n v="0"/>
    <n v="1"/>
    <n v="0"/>
    <n v="0"/>
    <x v="0"/>
    <x v="0"/>
    <m/>
    <m/>
    <m/>
    <m/>
    <m/>
    <m/>
    <n v="22.377801599999998"/>
    <m/>
    <m/>
    <m/>
    <m/>
    <m/>
    <m/>
    <m/>
    <m/>
    <m/>
    <m/>
    <m/>
    <s v="608048,12"/>
    <s v="6106278,81"/>
    <n v="22.377801599999998"/>
    <n v="0"/>
    <n v="0"/>
  </r>
  <r>
    <n v="407"/>
    <x v="393"/>
    <s v=""/>
    <x v="971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3014"/>
    <n v="2.2608000000000001"/>
    <n v="2.26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41039999999999999"/>
    <s v="608048,12"/>
    <s v="6106278,81"/>
    <n v="0"/>
    <n v="0"/>
    <n v="0.41039999999999999"/>
  </r>
  <r>
    <n v="407"/>
    <x v="394"/>
    <s v=""/>
    <x v="972"/>
    <n v="2018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3015"/>
    <n v="9.3528000000000002"/>
    <n v="8.5608000000000004"/>
    <n v="0"/>
    <n v="0"/>
    <n v="1"/>
    <n v="0"/>
    <n v="0"/>
    <x v="0"/>
    <x v="0"/>
    <m/>
    <m/>
    <m/>
    <m/>
    <m/>
    <m/>
    <m/>
    <m/>
    <m/>
    <m/>
    <m/>
    <m/>
    <m/>
    <m/>
    <m/>
    <n v="9.3527999999999984"/>
    <m/>
    <m/>
    <s v="608125,52"/>
    <s v="6106024,08"/>
    <n v="0"/>
    <n v="9.3527999999999984"/>
    <n v="0"/>
  </r>
  <r>
    <n v="408"/>
    <x v="395"/>
    <s v=""/>
    <x v="973"/>
    <n v="2018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3016"/>
    <n v="0"/>
    <n v="0"/>
    <n v="0"/>
    <n v="0"/>
    <n v="1"/>
    <n v="0"/>
    <n v="0"/>
    <x v="0"/>
    <x v="0"/>
    <m/>
    <m/>
    <m/>
    <m/>
    <m/>
    <m/>
    <n v="3.2075999999999997E-3"/>
    <m/>
    <m/>
    <m/>
    <m/>
    <m/>
    <m/>
    <m/>
    <m/>
    <m/>
    <m/>
    <m/>
    <s v="485221"/>
    <s v="6112328"/>
    <n v="3.2075999999999997E-3"/>
    <n v="0"/>
    <n v="0"/>
  </r>
  <r>
    <n v="408"/>
    <x v="395"/>
    <s v=""/>
    <x v="974"/>
    <n v="2018"/>
    <n v="30990714"/>
    <x v="169"/>
    <x v="393"/>
    <x v="392"/>
    <n v="6780"/>
    <s v="Skærbæk"/>
    <n v="550"/>
    <n v="113"/>
    <x v="154"/>
    <m/>
    <s v="FJ"/>
    <s v="Fjernvarmeværk"/>
    <n v="353000"/>
    <n v="350030"/>
    <x v="546"/>
    <x v="0"/>
    <s v="fvv"/>
    <d v="1984-01-11T00:00:00"/>
    <d v="2018-12-31T00:00:00"/>
    <n v="6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85221"/>
    <s v="6112328"/>
    <n v="0"/>
    <n v="0"/>
    <n v="0"/>
  </r>
  <r>
    <n v="408"/>
    <x v="396"/>
    <s v=""/>
    <x v="975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3017"/>
    <n v="0.50760000000000005"/>
    <n v="0.50760000000000005"/>
    <n v="0.31680000000000003"/>
    <n v="0.31319999999999998"/>
    <n v="0.27128427128427129"/>
    <n v="0.72871572871572865"/>
    <n v="0"/>
    <x v="0"/>
    <x v="0"/>
    <m/>
    <m/>
    <m/>
    <m/>
    <m/>
    <m/>
    <n v="0.93554999999999999"/>
    <m/>
    <m/>
    <m/>
    <m/>
    <m/>
    <m/>
    <m/>
    <m/>
    <m/>
    <m/>
    <m/>
    <s v="485582"/>
    <s v="6112714"/>
    <n v="0.93554999999999999"/>
    <n v="0"/>
    <n v="0"/>
  </r>
  <r>
    <n v="408"/>
    <x v="396"/>
    <s v=""/>
    <x v="976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3018"/>
    <n v="0.4788"/>
    <n v="0.4788"/>
    <n v="0.29520000000000002"/>
    <n v="0.29520000000000002"/>
    <n v="0.27556999477867378"/>
    <n v="0.72443000522132617"/>
    <n v="0"/>
    <x v="0"/>
    <x v="0"/>
    <m/>
    <m/>
    <m/>
    <m/>
    <m/>
    <m/>
    <n v="0.86874480000000009"/>
    <m/>
    <m/>
    <m/>
    <m/>
    <m/>
    <m/>
    <m/>
    <m/>
    <m/>
    <m/>
    <m/>
    <s v="485582"/>
    <s v="6112714"/>
    <n v="0.86874480000000009"/>
    <n v="0"/>
    <n v="0"/>
  </r>
  <r>
    <n v="408"/>
    <x v="396"/>
    <s v=""/>
    <x v="977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3019"/>
    <n v="0.46079999999999999"/>
    <n v="0.46079999999999999"/>
    <n v="0.28439999999999999"/>
    <n v="0.28439999999999999"/>
    <n v="0.26839107935150003"/>
    <n v="0.73160892064849992"/>
    <n v="0"/>
    <x v="0"/>
    <x v="0"/>
    <m/>
    <m/>
    <m/>
    <m/>
    <m/>
    <m/>
    <n v="0.85844880000000001"/>
    <m/>
    <m/>
    <m/>
    <m/>
    <m/>
    <m/>
    <m/>
    <m/>
    <m/>
    <m/>
    <m/>
    <s v="485582"/>
    <s v="6112714"/>
    <n v="0.85844880000000001"/>
    <n v="0"/>
    <n v="0"/>
  </r>
  <r>
    <n v="408"/>
    <x v="396"/>
    <s v=""/>
    <x v="978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3020"/>
    <n v="0.50039999999999996"/>
    <n v="0.50039999999999996"/>
    <n v="0.30959999999999999"/>
    <n v="0.30599999999999999"/>
    <n v="0.27620466964729257"/>
    <n v="0.72379533035270738"/>
    <n v="0"/>
    <x v="0"/>
    <x v="0"/>
    <m/>
    <m/>
    <m/>
    <m/>
    <m/>
    <m/>
    <n v="0.90585000000000004"/>
    <m/>
    <m/>
    <m/>
    <m/>
    <m/>
    <m/>
    <m/>
    <m/>
    <m/>
    <m/>
    <m/>
    <s v="485582"/>
    <s v="6112714"/>
    <n v="0.90585000000000004"/>
    <n v="0"/>
    <n v="0"/>
  </r>
  <r>
    <n v="408"/>
    <x v="396"/>
    <s v=""/>
    <x v="979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3021"/>
    <n v="107.4888"/>
    <n v="107.4888"/>
    <n v="0"/>
    <n v="0"/>
    <n v="1"/>
    <n v="0"/>
    <n v="0"/>
    <x v="0"/>
    <x v="0"/>
    <m/>
    <m/>
    <m/>
    <m/>
    <m/>
    <m/>
    <m/>
    <m/>
    <m/>
    <m/>
    <n v="103.874"/>
    <m/>
    <m/>
    <m/>
    <m/>
    <m/>
    <m/>
    <m/>
    <s v="485582"/>
    <s v="6112714"/>
    <n v="0"/>
    <n v="103.874"/>
    <n v="0"/>
  </r>
  <r>
    <n v="411"/>
    <x v="397"/>
    <s v=""/>
    <x v="980"/>
    <n v="2018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3022"/>
    <n v="591.33276000000001"/>
    <n v="575.50391999999999"/>
    <n v="126.95544"/>
    <n v="109.91160000000001"/>
    <n v="0.38763022421602739"/>
    <n v="0.61236977578397256"/>
    <n v="0"/>
    <x v="0"/>
    <x v="0"/>
    <m/>
    <m/>
    <m/>
    <m/>
    <m/>
    <m/>
    <m/>
    <n v="403.11799999999999"/>
    <m/>
    <n v="359.63567999999998"/>
    <m/>
    <m/>
    <m/>
    <m/>
    <m/>
    <m/>
    <m/>
    <m/>
    <s v="648587,35"/>
    <s v="6143655,93"/>
    <n v="181.40309999999999"/>
    <n v="581.35058000000004"/>
    <n v="0"/>
  </r>
  <r>
    <n v="411"/>
    <x v="398"/>
    <s v=""/>
    <x v="981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82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83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3024"/>
    <n v="3.6827999999999999"/>
    <n v="3.6827999999999999"/>
    <n v="0"/>
    <n v="0"/>
    <n v="1"/>
    <n v="0"/>
    <n v="0"/>
    <x v="0"/>
    <x v="0"/>
    <m/>
    <m/>
    <m/>
    <n v="0"/>
    <m/>
    <m/>
    <n v="4.4912973599999999"/>
    <m/>
    <m/>
    <m/>
    <m/>
    <m/>
    <m/>
    <m/>
    <m/>
    <m/>
    <m/>
    <m/>
    <s v="637236,69"/>
    <s v="6133330,66"/>
    <n v="4.4912973599999999"/>
    <n v="0"/>
    <n v="0"/>
  </r>
  <r>
    <n v="411"/>
    <x v="398"/>
    <s v=""/>
    <x v="984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3025"/>
    <n v="33.886800000000001"/>
    <n v="33.886800000000001"/>
    <n v="0"/>
    <n v="0"/>
    <n v="1"/>
    <n v="0"/>
    <n v="0"/>
    <x v="0"/>
    <x v="0"/>
    <m/>
    <m/>
    <m/>
    <n v="0"/>
    <m/>
    <m/>
    <n v="35.298750167999998"/>
    <m/>
    <m/>
    <m/>
    <m/>
    <m/>
    <m/>
    <m/>
    <m/>
    <m/>
    <m/>
    <m/>
    <s v="637236,69"/>
    <s v="6133330,66"/>
    <n v="35.298750167999998"/>
    <n v="0"/>
    <n v="0"/>
  </r>
  <r>
    <n v="411"/>
    <x v="398"/>
    <s v=""/>
    <x v="985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3026"/>
    <n v="63.493200000000002"/>
    <n v="63.493200000000002"/>
    <n v="0"/>
    <n v="0"/>
    <n v="1"/>
    <n v="0"/>
    <n v="0"/>
    <x v="0"/>
    <x v="0"/>
    <m/>
    <m/>
    <m/>
    <m/>
    <m/>
    <m/>
    <n v="58.250642075999998"/>
    <m/>
    <m/>
    <m/>
    <m/>
    <m/>
    <m/>
    <m/>
    <m/>
    <m/>
    <m/>
    <m/>
    <s v="637236,69"/>
    <s v="6133330,66"/>
    <n v="58.250642075999998"/>
    <n v="0"/>
    <n v="0"/>
  </r>
  <r>
    <n v="411"/>
    <x v="398"/>
    <s v=""/>
    <x v="986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3027"/>
    <n v="1.6055999999999999"/>
    <n v="1.6055999999999999"/>
    <n v="0"/>
    <n v="0"/>
    <n v="1"/>
    <n v="0"/>
    <n v="0"/>
    <x v="0"/>
    <x v="0"/>
    <m/>
    <m/>
    <m/>
    <m/>
    <m/>
    <m/>
    <n v="2.0851776000000002"/>
    <m/>
    <m/>
    <m/>
    <m/>
    <m/>
    <m/>
    <m/>
    <m/>
    <m/>
    <m/>
    <m/>
    <s v="637236,69"/>
    <s v="6133330,66"/>
    <n v="2.0851776000000002"/>
    <n v="0"/>
    <n v="0"/>
  </r>
  <r>
    <n v="411"/>
    <x v="398"/>
    <s v=""/>
    <x v="987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3028"/>
    <n v="77.400000000000006"/>
    <n v="77.400000000000006"/>
    <n v="0"/>
    <n v="0"/>
    <n v="1"/>
    <n v="0"/>
    <n v="0"/>
    <x v="0"/>
    <x v="0"/>
    <m/>
    <m/>
    <m/>
    <m/>
    <m/>
    <m/>
    <m/>
    <m/>
    <m/>
    <m/>
    <n v="84.594899999999996"/>
    <m/>
    <m/>
    <m/>
    <m/>
    <m/>
    <m/>
    <m/>
    <s v="637236,69"/>
    <s v="6133330,66"/>
    <n v="0"/>
    <n v="84.594899999999996"/>
    <n v="0"/>
  </r>
  <r>
    <n v="411"/>
    <x v="398"/>
    <s v=""/>
    <x v="988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37236,69"/>
    <s v="6133330,66"/>
    <n v="0"/>
    <n v="0"/>
    <n v="0"/>
  </r>
  <r>
    <n v="411"/>
    <x v="398"/>
    <s v=""/>
    <x v="989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0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1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2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9"/>
    <s v=""/>
    <x v="993"/>
    <n v="2018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3029"/>
    <n v="3.5999999999999997E-2"/>
    <n v="3.5999999999999997E-2"/>
    <n v="0"/>
    <n v="0"/>
    <n v="1"/>
    <n v="0"/>
    <n v="0"/>
    <x v="0"/>
    <x v="0"/>
    <m/>
    <m/>
    <m/>
    <m/>
    <m/>
    <m/>
    <n v="4.4999855999999998E-2"/>
    <m/>
    <m/>
    <m/>
    <m/>
    <m/>
    <m/>
    <m/>
    <m/>
    <m/>
    <m/>
    <m/>
    <s v="636033"/>
    <s v="6133672"/>
    <n v="4.4999855999999998E-2"/>
    <n v="0"/>
    <n v="0"/>
  </r>
  <r>
    <n v="411"/>
    <x v="399"/>
    <s v=""/>
    <x v="994"/>
    <n v="2018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3029"/>
    <n v="3.5999999999999997E-2"/>
    <n v="3.5999999999999997E-2"/>
    <n v="0"/>
    <n v="0"/>
    <n v="1"/>
    <n v="0"/>
    <n v="0"/>
    <x v="0"/>
    <x v="0"/>
    <m/>
    <m/>
    <m/>
    <m/>
    <m/>
    <m/>
    <n v="4.4999855999999998E-2"/>
    <m/>
    <m/>
    <m/>
    <m/>
    <m/>
    <m/>
    <m/>
    <m/>
    <m/>
    <m/>
    <m/>
    <s v="636033"/>
    <s v="6133672"/>
    <n v="4.4999855999999998E-2"/>
    <n v="0"/>
    <n v="0"/>
  </r>
  <r>
    <n v="411"/>
    <x v="400"/>
    <s v=""/>
    <x v="995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3030"/>
    <n v="2.1937319999999998"/>
    <n v="2.1937319999999998"/>
    <n v="0"/>
    <n v="0"/>
    <n v="1"/>
    <n v="0"/>
    <n v="0"/>
    <x v="0"/>
    <x v="0"/>
    <m/>
    <m/>
    <m/>
    <n v="0"/>
    <m/>
    <m/>
    <n v="2.3588357759999998"/>
    <m/>
    <m/>
    <m/>
    <m/>
    <m/>
    <m/>
    <m/>
    <m/>
    <m/>
    <m/>
    <m/>
    <s v="649138"/>
    <s v="6141021"/>
    <n v="2.3588357759999998"/>
    <n v="0"/>
    <n v="0"/>
  </r>
  <r>
    <n v="411"/>
    <x v="400"/>
    <s v=""/>
    <x v="996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3031"/>
    <n v="2.93004"/>
    <n v="2.93004"/>
    <n v="0"/>
    <n v="0"/>
    <n v="1"/>
    <n v="0"/>
    <n v="0"/>
    <x v="0"/>
    <x v="0"/>
    <m/>
    <m/>
    <m/>
    <n v="0"/>
    <m/>
    <m/>
    <n v="3.1848585119999999"/>
    <m/>
    <m/>
    <m/>
    <m/>
    <m/>
    <m/>
    <m/>
    <m/>
    <m/>
    <m/>
    <m/>
    <s v="649138"/>
    <s v="6141021"/>
    <n v="3.1848585119999999"/>
    <n v="0"/>
    <n v="0"/>
  </r>
  <r>
    <n v="411"/>
    <x v="400"/>
    <s v=""/>
    <x v="997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9138"/>
    <s v="6141021"/>
    <n v="0"/>
    <n v="0"/>
    <n v="0"/>
  </r>
  <r>
    <n v="411"/>
    <x v="400"/>
    <s v=""/>
    <x v="998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3032"/>
    <n v="10.21608"/>
    <n v="10.21608"/>
    <n v="0"/>
    <n v="0"/>
    <n v="1"/>
    <n v="0"/>
    <n v="0"/>
    <x v="0"/>
    <x v="0"/>
    <m/>
    <m/>
    <m/>
    <n v="0"/>
    <m/>
    <m/>
    <n v="10.532041344"/>
    <m/>
    <m/>
    <m/>
    <m/>
    <m/>
    <m/>
    <m/>
    <m/>
    <m/>
    <m/>
    <m/>
    <s v="649138"/>
    <s v="6141021"/>
    <n v="10.532041344"/>
    <n v="0"/>
    <n v="0"/>
  </r>
  <r>
    <n v="411"/>
    <x v="401"/>
    <s v=""/>
    <x v="999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3033"/>
    <n v="0.41904000000000002"/>
    <n v="0.41904000000000002"/>
    <n v="0"/>
    <n v="0"/>
    <n v="1"/>
    <n v="0"/>
    <n v="0"/>
    <x v="0"/>
    <x v="0"/>
    <m/>
    <m/>
    <m/>
    <n v="0"/>
    <m/>
    <m/>
    <n v="0.45557226000000001"/>
    <m/>
    <m/>
    <m/>
    <m/>
    <m/>
    <m/>
    <m/>
    <m/>
    <m/>
    <m/>
    <m/>
    <s v="650582"/>
    <s v="6142427"/>
    <n v="0.45557226000000001"/>
    <n v="0"/>
    <n v="0"/>
  </r>
  <r>
    <n v="411"/>
    <x v="401"/>
    <s v=""/>
    <x v="1000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3034"/>
    <n v="1.8162"/>
    <n v="1.8162"/>
    <n v="0"/>
    <n v="0"/>
    <n v="1"/>
    <n v="0"/>
    <n v="0"/>
    <x v="0"/>
    <x v="0"/>
    <m/>
    <m/>
    <m/>
    <m/>
    <m/>
    <m/>
    <n v="2.063879928"/>
    <m/>
    <m/>
    <m/>
    <m/>
    <m/>
    <m/>
    <m/>
    <m/>
    <m/>
    <m/>
    <m/>
    <s v="650582"/>
    <s v="6142427"/>
    <n v="2.063879928"/>
    <n v="0"/>
    <n v="0"/>
  </r>
  <r>
    <n v="411"/>
    <x v="401"/>
    <s v=""/>
    <x v="1001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3035"/>
    <n v="1.6454519999999999"/>
    <n v="1.6454519999999999"/>
    <n v="0"/>
    <n v="0"/>
    <n v="1"/>
    <n v="0"/>
    <n v="0"/>
    <x v="0"/>
    <x v="0"/>
    <m/>
    <m/>
    <m/>
    <m/>
    <m/>
    <m/>
    <n v="1.7320624199999999"/>
    <m/>
    <m/>
    <m/>
    <m/>
    <m/>
    <m/>
    <m/>
    <m/>
    <m/>
    <m/>
    <m/>
    <s v="650582"/>
    <s v="6142427"/>
    <n v="1.7320624199999999"/>
    <n v="0"/>
    <n v="0"/>
  </r>
  <r>
    <n v="411"/>
    <x v="402"/>
    <s v=""/>
    <x v="1002"/>
    <n v="2018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3036"/>
    <n v="13.91328"/>
    <n v="13.91328"/>
    <n v="0"/>
    <n v="0"/>
    <n v="1"/>
    <n v="0"/>
    <n v="0"/>
    <x v="0"/>
    <x v="0"/>
    <m/>
    <m/>
    <m/>
    <m/>
    <m/>
    <m/>
    <n v="14.960508551999999"/>
    <m/>
    <m/>
    <m/>
    <m/>
    <m/>
    <m/>
    <m/>
    <m/>
    <m/>
    <m/>
    <m/>
    <s v="649529,32"/>
    <s v="6143696,21"/>
    <n v="14.960508551999999"/>
    <n v="0"/>
    <n v="0"/>
  </r>
  <r>
    <n v="411"/>
    <x v="402"/>
    <s v=""/>
    <x v="1003"/>
    <n v="2018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3037"/>
    <n v="23.690159999999999"/>
    <n v="23.690159999999999"/>
    <n v="0"/>
    <n v="0"/>
    <n v="1"/>
    <n v="0"/>
    <n v="0"/>
    <x v="0"/>
    <x v="0"/>
    <m/>
    <m/>
    <m/>
    <m/>
    <m/>
    <m/>
    <n v="25.473290435999999"/>
    <m/>
    <m/>
    <m/>
    <m/>
    <m/>
    <m/>
    <m/>
    <m/>
    <m/>
    <m/>
    <m/>
    <s v="649529,32"/>
    <s v="6143696,21"/>
    <n v="25.473290435999999"/>
    <n v="0"/>
    <n v="0"/>
  </r>
  <r>
    <n v="411"/>
    <x v="403"/>
    <s v=""/>
    <x v="1004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8959,68"/>
    <s v="6142548,86"/>
    <n v="0"/>
    <n v="0"/>
    <n v="0"/>
  </r>
  <r>
    <n v="411"/>
    <x v="403"/>
    <s v=""/>
    <x v="1005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8959,68"/>
    <s v="6142548,86"/>
    <n v="0"/>
    <n v="0"/>
    <n v="0"/>
  </r>
  <r>
    <n v="411"/>
    <x v="403"/>
    <s v=""/>
    <x v="1006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3038"/>
    <n v="22.287240000000001"/>
    <n v="22.287240000000001"/>
    <n v="0"/>
    <n v="0"/>
    <n v="1"/>
    <n v="0"/>
    <n v="0"/>
    <x v="0"/>
    <x v="0"/>
    <m/>
    <m/>
    <m/>
    <m/>
    <m/>
    <m/>
    <n v="24.0624252"/>
    <m/>
    <m/>
    <m/>
    <m/>
    <m/>
    <m/>
    <m/>
    <m/>
    <m/>
    <m/>
    <m/>
    <s v="648959,68"/>
    <s v="6142548,86"/>
    <n v="24.0624252"/>
    <n v="0"/>
    <n v="0"/>
  </r>
  <r>
    <n v="411"/>
    <x v="403"/>
    <s v=""/>
    <x v="1007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3038"/>
    <n v="22.287240000000001"/>
    <n v="22.287240000000001"/>
    <n v="0"/>
    <n v="0"/>
    <n v="1"/>
    <n v="0"/>
    <n v="0"/>
    <x v="0"/>
    <x v="0"/>
    <m/>
    <m/>
    <m/>
    <m/>
    <m/>
    <m/>
    <n v="24.0624252"/>
    <m/>
    <m/>
    <m/>
    <m/>
    <m/>
    <m/>
    <m/>
    <m/>
    <m/>
    <m/>
    <m/>
    <s v="648959,68"/>
    <s v="6142548,86"/>
    <n v="24.0624252"/>
    <n v="0"/>
    <n v="0"/>
  </r>
  <r>
    <n v="411"/>
    <x v="404"/>
    <s v=""/>
    <x v="1008"/>
    <n v="2018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3039"/>
    <n v="160.38684000000001"/>
    <n v="160.38684000000001"/>
    <n v="0"/>
    <n v="0"/>
    <n v="1"/>
    <n v="0"/>
    <n v="0"/>
    <x v="0"/>
    <x v="0"/>
    <m/>
    <m/>
    <m/>
    <m/>
    <m/>
    <m/>
    <m/>
    <m/>
    <m/>
    <m/>
    <n v="145.10780700000001"/>
    <m/>
    <m/>
    <m/>
    <m/>
    <m/>
    <m/>
    <m/>
    <s v="649932,93"/>
    <s v="6140089,39"/>
    <n v="0"/>
    <n v="145.10780700000001"/>
    <n v="0"/>
  </r>
  <r>
    <n v="413"/>
    <x v="405"/>
    <s v=""/>
    <x v="1009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3040"/>
    <n v="0.74519999999999997"/>
    <n v="0.74519999999999997"/>
    <n v="0.61560000000000004"/>
    <n v="0.61560000000000004"/>
    <n v="0.22819875119060215"/>
    <n v="0.77180124880939782"/>
    <n v="0"/>
    <x v="0"/>
    <x v="0"/>
    <m/>
    <m/>
    <m/>
    <m/>
    <m/>
    <m/>
    <n v="1.6327871999999999"/>
    <m/>
    <m/>
    <m/>
    <m/>
    <m/>
    <m/>
    <m/>
    <m/>
    <m/>
    <m/>
    <m/>
    <s v="707639,73"/>
    <s v="6180927,81"/>
    <n v="1.6327871999999999"/>
    <n v="0"/>
    <n v="0"/>
  </r>
  <r>
    <n v="413"/>
    <x v="405"/>
    <s v=""/>
    <x v="1010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3041"/>
    <n v="3.9923999999999999"/>
    <n v="3.9923999999999999"/>
    <n v="3.3228"/>
    <n v="3.3228"/>
    <n v="0.22825345560089524"/>
    <n v="0.77174654439910473"/>
    <n v="0"/>
    <x v="0"/>
    <x v="0"/>
    <m/>
    <m/>
    <m/>
    <m/>
    <m/>
    <m/>
    <n v="8.7455411999999999"/>
    <m/>
    <m/>
    <m/>
    <m/>
    <m/>
    <m/>
    <m/>
    <m/>
    <m/>
    <m/>
    <m/>
    <s v="707639,73"/>
    <s v="6180927,81"/>
    <n v="8.7455411999999999"/>
    <n v="0"/>
    <n v="0"/>
  </r>
  <r>
    <n v="413"/>
    <x v="405"/>
    <s v=""/>
    <x v="1011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3042"/>
    <n v="2.0304000000000002"/>
    <n v="2.0304000000000002"/>
    <n v="1.7243999999999999"/>
    <n v="1.7243999999999999"/>
    <n v="0.22805312182080201"/>
    <n v="0.77194687817919805"/>
    <n v="0"/>
    <x v="0"/>
    <x v="0"/>
    <m/>
    <m/>
    <m/>
    <m/>
    <m/>
    <m/>
    <n v="4.4515944000000003"/>
    <m/>
    <m/>
    <m/>
    <m/>
    <m/>
    <m/>
    <m/>
    <m/>
    <m/>
    <m/>
    <m/>
    <s v="707639,73"/>
    <s v="6180927,81"/>
    <n v="4.4515944000000003"/>
    <n v="0"/>
    <n v="0"/>
  </r>
  <r>
    <n v="413"/>
    <x v="405"/>
    <s v=""/>
    <x v="1012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3043"/>
    <n v="0"/>
    <n v="0"/>
    <n v="0"/>
    <n v="0"/>
    <n v="1"/>
    <n v="0"/>
    <n v="0"/>
    <x v="0"/>
    <x v="0"/>
    <m/>
    <m/>
    <m/>
    <n v="4.1071150000000003E-4"/>
    <m/>
    <m/>
    <m/>
    <m/>
    <m/>
    <m/>
    <m/>
    <m/>
    <m/>
    <m/>
    <m/>
    <m/>
    <m/>
    <m/>
    <s v="707639,73"/>
    <s v="6180927,81"/>
    <n v="4.1071150000000003E-4"/>
    <n v="0"/>
    <n v="0"/>
  </r>
  <r>
    <n v="413"/>
    <x v="405"/>
    <s v=""/>
    <x v="1013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3044"/>
    <n v="73.508399999999995"/>
    <n v="73.508399999999995"/>
    <n v="0"/>
    <n v="0"/>
    <n v="1"/>
    <n v="0"/>
    <n v="0"/>
    <x v="0"/>
    <x v="0"/>
    <m/>
    <m/>
    <m/>
    <m/>
    <m/>
    <m/>
    <n v="70.514967600000006"/>
    <m/>
    <m/>
    <m/>
    <m/>
    <m/>
    <m/>
    <m/>
    <m/>
    <m/>
    <m/>
    <m/>
    <s v="707639,73"/>
    <s v="6180927,81"/>
    <n v="70.514967600000006"/>
    <n v="0"/>
    <n v="0"/>
  </r>
  <r>
    <n v="413"/>
    <x v="405"/>
    <s v=""/>
    <x v="1014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3045"/>
    <n v="60.181199999999997"/>
    <n v="60.181199999999997"/>
    <n v="0"/>
    <n v="0"/>
    <n v="1"/>
    <n v="0"/>
    <n v="0"/>
    <x v="0"/>
    <x v="0"/>
    <m/>
    <m/>
    <m/>
    <m/>
    <m/>
    <m/>
    <n v="57.730503599999999"/>
    <m/>
    <m/>
    <m/>
    <m/>
    <m/>
    <m/>
    <m/>
    <m/>
    <m/>
    <m/>
    <m/>
    <s v="707639,73"/>
    <s v="6180927,81"/>
    <n v="57.730503599999999"/>
    <n v="0"/>
    <n v="0"/>
  </r>
  <r>
    <n v="413"/>
    <x v="405"/>
    <s v=""/>
    <x v="1015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3046"/>
    <n v="8.5068000000000001"/>
    <n v="8.506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8.539200000000001"/>
    <s v="707639,73"/>
    <s v="6180927,81"/>
    <n v="0"/>
    <n v="0"/>
    <n v="8.539200000000001"/>
  </r>
  <r>
    <n v="413"/>
    <x v="1285"/>
    <s v=""/>
    <x v="2886"/>
    <n v="2018"/>
    <n v="21445711"/>
    <x v="171"/>
    <x v="1282"/>
    <x v="1239"/>
    <n v="2765"/>
    <s v="Smørum"/>
    <n v="240"/>
    <n v="4"/>
    <x v="156"/>
    <m/>
    <s v="FJ"/>
    <s v="Fjernvarmeværk"/>
    <n v="353000"/>
    <n v="350030"/>
    <x v="1462"/>
    <x v="3"/>
    <s v="fvv"/>
    <d v="2018-03-01T00:00:00"/>
    <m/>
    <n v="7.9"/>
    <n v="0"/>
    <n v="7.9"/>
    <x v="3047"/>
    <n v="20.534400000000002"/>
    <n v="20.534400000000002"/>
    <n v="0"/>
    <n v="0"/>
    <n v="1"/>
    <n v="0"/>
    <n v="0"/>
    <x v="0"/>
    <x v="0"/>
    <m/>
    <m/>
    <m/>
    <m/>
    <m/>
    <m/>
    <m/>
    <m/>
    <m/>
    <m/>
    <m/>
    <m/>
    <m/>
    <m/>
    <m/>
    <n v="20.534400000000002"/>
    <m/>
    <m/>
    <s v="706895,57"/>
    <s v="6179708,88"/>
    <n v="0"/>
    <n v="20.534400000000002"/>
    <n v="0"/>
  </r>
  <r>
    <n v="414"/>
    <x v="406"/>
    <s v=""/>
    <x v="1016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3048"/>
    <n v="9.8344799999999992"/>
    <n v="9.8344799999999992"/>
    <n v="0"/>
    <n v="0"/>
    <n v="1"/>
    <n v="0"/>
    <n v="0"/>
    <x v="0"/>
    <x v="0"/>
    <m/>
    <m/>
    <m/>
    <m/>
    <m/>
    <m/>
    <n v="9.5558364000000005"/>
    <m/>
    <m/>
    <m/>
    <m/>
    <m/>
    <m/>
    <m/>
    <m/>
    <m/>
    <m/>
    <m/>
    <s v="471160"/>
    <s v="6305801"/>
    <n v="9.5558364000000005"/>
    <n v="0"/>
    <n v="0"/>
  </r>
  <r>
    <n v="414"/>
    <x v="406"/>
    <s v=""/>
    <x v="1017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3049"/>
    <n v="21.3858"/>
    <n v="21.3858"/>
    <n v="16.419492000000002"/>
    <n v="16.419492000000002"/>
    <n v="0.26614630632115954"/>
    <n v="0.73385369367884046"/>
    <n v="0"/>
    <x v="0"/>
    <x v="0"/>
    <m/>
    <m/>
    <m/>
    <m/>
    <m/>
    <m/>
    <n v="40.176773999999995"/>
    <m/>
    <m/>
    <m/>
    <m/>
    <m/>
    <m/>
    <m/>
    <m/>
    <m/>
    <m/>
    <m/>
    <s v="471160"/>
    <s v="6305801"/>
    <n v="40.176773999999995"/>
    <n v="0"/>
    <n v="0"/>
  </r>
  <r>
    <n v="414"/>
    <x v="406"/>
    <s v=""/>
    <x v="1020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3050"/>
    <n v="8.7019199999999994"/>
    <n v="8.7019199999999994"/>
    <n v="0"/>
    <n v="0"/>
    <n v="1"/>
    <n v="0"/>
    <n v="0"/>
    <x v="0"/>
    <x v="0"/>
    <m/>
    <m/>
    <m/>
    <m/>
    <m/>
    <m/>
    <m/>
    <m/>
    <m/>
    <m/>
    <m/>
    <m/>
    <m/>
    <m/>
    <m/>
    <m/>
    <m/>
    <n v="8.7019199999999994"/>
    <s v="471160"/>
    <s v="6305801"/>
    <n v="0"/>
    <n v="0"/>
    <n v="8.7019199999999994"/>
  </r>
  <r>
    <n v="414"/>
    <x v="406"/>
    <s v=""/>
    <x v="1021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3051"/>
    <n v="11.69712"/>
    <n v="11.69712"/>
    <n v="0"/>
    <n v="0"/>
    <n v="1"/>
    <n v="0"/>
    <n v="0"/>
    <x v="0"/>
    <x v="0"/>
    <m/>
    <m/>
    <m/>
    <m/>
    <m/>
    <m/>
    <m/>
    <m/>
    <m/>
    <m/>
    <m/>
    <m/>
    <m/>
    <m/>
    <m/>
    <n v="11.69712"/>
    <m/>
    <m/>
    <s v="471160"/>
    <s v="6305801"/>
    <n v="0"/>
    <n v="11.69712"/>
    <n v="0"/>
  </r>
  <r>
    <n v="415"/>
    <x v="407"/>
    <s v=""/>
    <x v="1022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3052"/>
    <n v="7.9127999999999998"/>
    <n v="7.9127999999999998"/>
    <n v="0"/>
    <n v="0"/>
    <n v="1"/>
    <n v="0"/>
    <n v="0"/>
    <x v="0"/>
    <x v="0"/>
    <m/>
    <m/>
    <m/>
    <m/>
    <m/>
    <m/>
    <n v="8.3246327999999998"/>
    <m/>
    <m/>
    <m/>
    <m/>
    <m/>
    <m/>
    <m/>
    <m/>
    <m/>
    <m/>
    <m/>
    <s v="696467,37"/>
    <s v="6159646,92"/>
    <n v="8.3246327999999998"/>
    <n v="0"/>
    <n v="0"/>
  </r>
  <r>
    <n v="415"/>
    <x v="407"/>
    <s v=""/>
    <x v="1023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3053"/>
    <n v="0.95040000000000002"/>
    <n v="0.95040000000000002"/>
    <n v="0.63"/>
    <n v="0.63"/>
    <n v="0.26669037247755356"/>
    <n v="0.73330962752244644"/>
    <n v="0"/>
    <x v="0"/>
    <x v="0"/>
    <m/>
    <m/>
    <m/>
    <m/>
    <m/>
    <m/>
    <n v="1.7818415999999999"/>
    <m/>
    <m/>
    <m/>
    <m/>
    <m/>
    <m/>
    <m/>
    <m/>
    <m/>
    <m/>
    <m/>
    <s v="696467,37"/>
    <s v="6159646,92"/>
    <n v="1.7818415999999999"/>
    <n v="0"/>
    <n v="0"/>
  </r>
  <r>
    <n v="415"/>
    <x v="407"/>
    <s v=""/>
    <x v="2887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1463"/>
    <x v="0"/>
    <s v="fvv"/>
    <d v="2018-11-01T00:00:00"/>
    <m/>
    <n v="2"/>
    <n v="0"/>
    <n v="2"/>
    <x v="3054"/>
    <n v="4.3380000000000001"/>
    <n v="4.3380000000000001"/>
    <n v="0"/>
    <n v="0"/>
    <n v="1"/>
    <n v="0"/>
    <n v="0"/>
    <x v="0"/>
    <x v="0"/>
    <m/>
    <m/>
    <m/>
    <m/>
    <m/>
    <m/>
    <n v="4.5638999999999994"/>
    <m/>
    <m/>
    <m/>
    <m/>
    <m/>
    <m/>
    <m/>
    <m/>
    <m/>
    <m/>
    <m/>
    <s v="696467,37"/>
    <s v="6159646,92"/>
    <n v="4.5638999999999994"/>
    <n v="0"/>
    <n v="0"/>
  </r>
  <r>
    <n v="415"/>
    <x v="408"/>
    <s v=""/>
    <x v="1024"/>
    <n v="2018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3055"/>
    <n v="3.4668000000000001"/>
    <n v="3.4668000000000001"/>
    <n v="0"/>
    <n v="0"/>
    <n v="1"/>
    <n v="0"/>
    <n v="0"/>
    <x v="0"/>
    <x v="0"/>
    <m/>
    <m/>
    <m/>
    <m/>
    <m/>
    <m/>
    <m/>
    <m/>
    <m/>
    <m/>
    <m/>
    <m/>
    <m/>
    <m/>
    <m/>
    <n v="3.4670000000000001"/>
    <m/>
    <m/>
    <s v="696596,53"/>
    <s v="6159038,41"/>
    <n v="0"/>
    <n v="3.4670000000000001"/>
    <n v="0"/>
  </r>
  <r>
    <n v="418"/>
    <x v="409"/>
    <s v=""/>
    <x v="1025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3056"/>
    <n v="5.7096"/>
    <n v="5.7096"/>
    <n v="4.3415999999999997"/>
    <n v="4.3415999999999997"/>
    <n v="0.27363859622364939"/>
    <n v="0.72636140377635061"/>
    <n v="0"/>
    <x v="0"/>
    <x v="0"/>
    <m/>
    <m/>
    <m/>
    <m/>
    <m/>
    <m/>
    <n v="10.432738799999999"/>
    <m/>
    <m/>
    <m/>
    <m/>
    <m/>
    <m/>
    <m/>
    <m/>
    <m/>
    <m/>
    <m/>
    <s v="469825"/>
    <s v="6220680"/>
    <n v="10.432738799999999"/>
    <n v="0"/>
    <n v="0"/>
  </r>
  <r>
    <n v="418"/>
    <x v="409"/>
    <s v=""/>
    <x v="1026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3057"/>
    <n v="3.3660000000000001"/>
    <n v="3.3660000000000001"/>
    <n v="0"/>
    <n v="0"/>
    <n v="1"/>
    <n v="0"/>
    <n v="0"/>
    <x v="0"/>
    <x v="0"/>
    <m/>
    <m/>
    <m/>
    <m/>
    <m/>
    <m/>
    <n v="3.2793155999999999"/>
    <m/>
    <m/>
    <m/>
    <m/>
    <m/>
    <m/>
    <m/>
    <m/>
    <m/>
    <m/>
    <m/>
    <s v="469825"/>
    <s v="6220680"/>
    <n v="3.2793155999999999"/>
    <n v="0"/>
    <n v="0"/>
  </r>
  <r>
    <n v="418"/>
    <x v="409"/>
    <s v=""/>
    <x v="1027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3058"/>
    <n v="39.798000000000002"/>
    <n v="39.798000000000002"/>
    <n v="29.4696"/>
    <n v="29.4696"/>
    <n v="0.27949132831066392"/>
    <n v="0.72050867168933608"/>
    <n v="0"/>
    <x v="0"/>
    <x v="0"/>
    <m/>
    <m/>
    <m/>
    <m/>
    <m/>
    <m/>
    <m/>
    <m/>
    <n v="71.197199999999995"/>
    <m/>
    <m/>
    <m/>
    <m/>
    <m/>
    <m/>
    <m/>
    <m/>
    <m/>
    <s v="469825"/>
    <s v="6220680"/>
    <n v="0"/>
    <n v="71.197199999999995"/>
    <n v="0"/>
  </r>
  <r>
    <n v="418"/>
    <x v="409"/>
    <s v=""/>
    <x v="1028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3059"/>
    <n v="4.8491999999999997"/>
    <n v="4.849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08"/>
    <s v="469825"/>
    <s v="6220680"/>
    <n v="0"/>
    <n v="0"/>
    <n v="1.08"/>
  </r>
  <r>
    <n v="418"/>
    <x v="409"/>
    <s v=""/>
    <x v="2888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1464"/>
    <x v="0"/>
    <s v="fvv"/>
    <d v="2018-11-01T00:00:00"/>
    <m/>
    <n v="2.1"/>
    <n v="0"/>
    <n v="2.1"/>
    <x v="3060"/>
    <n v="2.1383999999999999"/>
    <n v="2.1383999999999999"/>
    <n v="0"/>
    <n v="0"/>
    <n v="1"/>
    <n v="0"/>
    <n v="0"/>
    <x v="0"/>
    <x v="0"/>
    <m/>
    <m/>
    <m/>
    <m/>
    <m/>
    <m/>
    <m/>
    <m/>
    <n v="2.0714760000000001"/>
    <m/>
    <m/>
    <m/>
    <m/>
    <m/>
    <m/>
    <m/>
    <m/>
    <m/>
    <s v="469825"/>
    <s v="6220680"/>
    <n v="0"/>
    <n v="2.0714760000000001"/>
    <n v="0"/>
  </r>
  <r>
    <n v="420"/>
    <x v="411"/>
    <s v=""/>
    <x v="1032"/>
    <n v="2018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3061"/>
    <n v="7.9200000000000007E-2"/>
    <n v="1.7999999999999999E-2"/>
    <n v="3.9600000000000003E-2"/>
    <n v="3.9600000000000003E-2"/>
    <n v="0.2844141069397042"/>
    <n v="0.71558589306029585"/>
    <n v="0"/>
    <x v="0"/>
    <x v="0"/>
    <m/>
    <m/>
    <m/>
    <m/>
    <m/>
    <m/>
    <n v="0.13923359999999999"/>
    <m/>
    <m/>
    <m/>
    <m/>
    <m/>
    <m/>
    <m/>
    <m/>
    <m/>
    <m/>
    <m/>
    <s v="595910,31"/>
    <s v="6110367,91"/>
    <n v="0.13923359999999999"/>
    <n v="0"/>
    <n v="0"/>
  </r>
  <r>
    <n v="420"/>
    <x v="411"/>
    <s v=""/>
    <x v="1033"/>
    <n v="2018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3062"/>
    <n v="0.6048"/>
    <n v="0.6048"/>
    <n v="0"/>
    <n v="0"/>
    <n v="1"/>
    <n v="0"/>
    <n v="0"/>
    <x v="0"/>
    <x v="0"/>
    <m/>
    <m/>
    <m/>
    <m/>
    <m/>
    <m/>
    <n v="0.62033399999999994"/>
    <m/>
    <m/>
    <m/>
    <m/>
    <m/>
    <m/>
    <n v="0"/>
    <m/>
    <m/>
    <m/>
    <m/>
    <s v="595910,31"/>
    <s v="6110367,91"/>
    <n v="0.62033399999999994"/>
    <n v="0"/>
    <n v="0"/>
  </r>
  <r>
    <n v="420"/>
    <x v="412"/>
    <s v=""/>
    <x v="1034"/>
    <n v="2018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3063"/>
    <n v="48.049199999999999"/>
    <n v="46.177199999999999"/>
    <n v="0"/>
    <n v="0"/>
    <n v="1"/>
    <n v="0"/>
    <n v="0"/>
    <x v="0"/>
    <x v="0"/>
    <m/>
    <m/>
    <m/>
    <m/>
    <m/>
    <m/>
    <m/>
    <m/>
    <m/>
    <n v="49.3"/>
    <m/>
    <m/>
    <m/>
    <m/>
    <m/>
    <m/>
    <m/>
    <m/>
    <s v="595580,57"/>
    <s v="6111126,84"/>
    <n v="0"/>
    <n v="49.3"/>
    <n v="0"/>
  </r>
  <r>
    <n v="421"/>
    <x v="413"/>
    <s v=""/>
    <x v="1035"/>
    <n v="2018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3064"/>
    <n v="17.82"/>
    <n v="17.82"/>
    <n v="0"/>
    <n v="0"/>
    <n v="1"/>
    <n v="0"/>
    <n v="0"/>
    <x v="0"/>
    <x v="0"/>
    <m/>
    <m/>
    <m/>
    <m/>
    <m/>
    <m/>
    <n v="17.221168800000001"/>
    <m/>
    <m/>
    <m/>
    <m/>
    <m/>
    <m/>
    <m/>
    <m/>
    <m/>
    <m/>
    <m/>
    <s v="509190,5"/>
    <s v="6260032,84"/>
    <n v="17.221168800000001"/>
    <n v="0"/>
    <n v="0"/>
  </r>
  <r>
    <n v="421"/>
    <x v="413"/>
    <s v=""/>
    <x v="1036"/>
    <n v="2018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3065"/>
    <n v="10.720800000000001"/>
    <n v="10.720800000000001"/>
    <n v="9.0863999999999994"/>
    <n v="9.0863999999999994"/>
    <n v="0.25102576647152186"/>
    <n v="0.74897423352847814"/>
    <n v="0"/>
    <x v="0"/>
    <x v="0"/>
    <m/>
    <m/>
    <m/>
    <m/>
    <m/>
    <m/>
    <n v="21.353983199999998"/>
    <m/>
    <m/>
    <m/>
    <m/>
    <m/>
    <m/>
    <m/>
    <m/>
    <m/>
    <m/>
    <m/>
    <s v="509501"/>
    <s v="6259422"/>
    <n v="21.353983199999998"/>
    <n v="0"/>
    <n v="0"/>
  </r>
  <r>
    <n v="421"/>
    <x v="414"/>
    <s v=""/>
    <x v="1038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3066"/>
    <n v="10.1592"/>
    <n v="10.1592"/>
    <n v="8.1180000000000003"/>
    <n v="8.1180000000000003"/>
    <n v="0.2510254058703652"/>
    <n v="0.74897459412963485"/>
    <n v="0"/>
    <x v="0"/>
    <x v="0"/>
    <m/>
    <m/>
    <m/>
    <m/>
    <m/>
    <m/>
    <n v="20.235401999999997"/>
    <m/>
    <m/>
    <m/>
    <m/>
    <m/>
    <m/>
    <m/>
    <m/>
    <m/>
    <m/>
    <m/>
    <s v="509501"/>
    <s v="6259422"/>
    <n v="20.235401999999997"/>
    <n v="0"/>
    <n v="0"/>
  </r>
  <r>
    <n v="421"/>
    <x v="414"/>
    <s v=""/>
    <x v="1039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3067"/>
    <n v="27.802800000000001"/>
    <n v="27.802800000000001"/>
    <n v="0"/>
    <n v="0"/>
    <n v="1"/>
    <n v="0"/>
    <n v="0"/>
    <x v="0"/>
    <x v="0"/>
    <m/>
    <m/>
    <m/>
    <m/>
    <m/>
    <m/>
    <m/>
    <m/>
    <m/>
    <m/>
    <m/>
    <m/>
    <n v="28.105"/>
    <m/>
    <m/>
    <m/>
    <m/>
    <m/>
    <s v="509501"/>
    <s v="6259422"/>
    <n v="0"/>
    <n v="28.105"/>
    <n v="0"/>
  </r>
  <r>
    <n v="422"/>
    <x v="415"/>
    <s v=""/>
    <x v="1040"/>
    <n v="2018"/>
    <n v="42615919"/>
    <x v="178"/>
    <x v="413"/>
    <x v="412"/>
    <n v="9970"/>
    <s v="Strandby"/>
    <n v="813"/>
    <n v="290"/>
    <x v="163"/>
    <m/>
    <s v="FJ"/>
    <s v="Fjernvarmeværk"/>
    <n v="353000"/>
    <n v="350030"/>
    <x v="576"/>
    <x v="0"/>
    <s v="fvv"/>
    <d v="2000-01-01T00:00:00"/>
    <d v="2017-12-31T00:00:00"/>
    <n v="11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9749"/>
    <s v="6373466"/>
    <n v="0"/>
    <n v="0"/>
    <n v="0"/>
  </r>
  <r>
    <n v="422"/>
    <x v="416"/>
    <s v=""/>
    <x v="1041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3068"/>
    <n v="19.684512000000002"/>
    <n v="19.684512000000002"/>
    <n v="17.667216"/>
    <n v="17.653355999999999"/>
    <n v="0.23865528437144667"/>
    <n v="0.76134471562855333"/>
    <n v="0"/>
    <x v="0"/>
    <x v="0"/>
    <m/>
    <m/>
    <m/>
    <m/>
    <m/>
    <m/>
    <n v="41.240469599999997"/>
    <m/>
    <m/>
    <m/>
    <m/>
    <m/>
    <m/>
    <m/>
    <m/>
    <m/>
    <m/>
    <m/>
    <s v="589219,11"/>
    <s v="6372620,37"/>
    <n v="41.240469599999997"/>
    <n v="0"/>
    <n v="0"/>
  </r>
  <r>
    <n v="422"/>
    <x v="416"/>
    <s v=""/>
    <x v="1042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3069"/>
    <n v="14.835599999999999"/>
    <n v="14.835599999999999"/>
    <n v="0"/>
    <n v="0"/>
    <n v="1"/>
    <n v="0"/>
    <n v="0"/>
    <x v="0"/>
    <x v="0"/>
    <m/>
    <m/>
    <m/>
    <m/>
    <m/>
    <m/>
    <m/>
    <m/>
    <m/>
    <m/>
    <m/>
    <m/>
    <m/>
    <m/>
    <m/>
    <n v="14.835600000000001"/>
    <m/>
    <m/>
    <s v="589219,11"/>
    <s v="6372620,37"/>
    <n v="0"/>
    <n v="14.835600000000001"/>
    <n v="0"/>
  </r>
  <r>
    <n v="422"/>
    <x v="416"/>
    <s v=""/>
    <x v="1043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3070"/>
    <n v="19.616399999999999"/>
    <n v="19.616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16400000000002"/>
    <s v="589219,11"/>
    <s v="6372620,37"/>
    <n v="0"/>
    <n v="0"/>
    <n v="19.616400000000002"/>
  </r>
  <r>
    <n v="422"/>
    <x v="416"/>
    <s v=""/>
    <x v="2889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1465"/>
    <x v="0"/>
    <s v="fvv"/>
    <d v="2000-01-01T00:00:00"/>
    <m/>
    <n v="10"/>
    <n v="0"/>
    <n v="11"/>
    <x v="3071"/>
    <n v="29.699280000000002"/>
    <n v="29.699280000000002"/>
    <n v="0"/>
    <n v="0"/>
    <n v="1"/>
    <n v="0"/>
    <n v="0"/>
    <x v="0"/>
    <x v="0"/>
    <m/>
    <m/>
    <m/>
    <m/>
    <m/>
    <m/>
    <n v="27.437414400000002"/>
    <m/>
    <m/>
    <m/>
    <m/>
    <m/>
    <m/>
    <m/>
    <m/>
    <m/>
    <m/>
    <m/>
    <s v="589219,11"/>
    <s v="6372620,37"/>
    <n v="27.437414400000002"/>
    <n v="0"/>
    <n v="0"/>
  </r>
  <r>
    <n v="423"/>
    <x v="417"/>
    <s v=""/>
    <x v="1044"/>
    <n v="2018"/>
    <n v="26203562"/>
    <x v="17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3072"/>
    <n v="1.4004000000000001"/>
    <n v="1.4004000000000001"/>
    <n v="0"/>
    <n v="0"/>
    <n v="1"/>
    <n v="0"/>
    <n v="0"/>
    <x v="0"/>
    <x v="0"/>
    <m/>
    <m/>
    <m/>
    <m/>
    <m/>
    <m/>
    <n v="1.5242832000000002"/>
    <m/>
    <m/>
    <m/>
    <m/>
    <m/>
    <m/>
    <m/>
    <m/>
    <m/>
    <m/>
    <m/>
    <s v="472359,54"/>
    <s v="6266254,12"/>
    <n v="1.5242832000000002"/>
    <n v="0"/>
    <n v="0"/>
  </r>
  <r>
    <n v="423"/>
    <x v="418"/>
    <s v=""/>
    <x v="1045"/>
    <n v="2018"/>
    <n v="26203562"/>
    <x v="17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3073"/>
    <n v="1.7809999999999999"/>
    <n v="1.7809999999999999"/>
    <n v="0"/>
    <n v="0"/>
    <n v="1"/>
    <n v="0"/>
    <n v="0"/>
    <x v="0"/>
    <x v="0"/>
    <m/>
    <m/>
    <m/>
    <m/>
    <m/>
    <m/>
    <n v="1.936242"/>
    <m/>
    <m/>
    <m/>
    <m/>
    <m/>
    <m/>
    <m/>
    <m/>
    <m/>
    <m/>
    <m/>
    <s v="474615"/>
    <s v="6259110"/>
    <n v="1.936242"/>
    <n v="0"/>
    <n v="0"/>
  </r>
  <r>
    <n v="423"/>
    <x v="419"/>
    <s v=""/>
    <x v="1046"/>
    <n v="2018"/>
    <n v="26203562"/>
    <x v="17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3074"/>
    <n v="0.18360000000000001"/>
    <n v="0.18360000000000001"/>
    <n v="0"/>
    <n v="0"/>
    <n v="1"/>
    <n v="0"/>
    <n v="0"/>
    <x v="0"/>
    <x v="0"/>
    <m/>
    <m/>
    <m/>
    <n v="0.21156126"/>
    <m/>
    <m/>
    <m/>
    <m/>
    <m/>
    <m/>
    <m/>
    <m/>
    <m/>
    <m/>
    <m/>
    <m/>
    <m/>
    <m/>
    <s v="477397,88"/>
    <s v="6254844,8"/>
    <n v="0.21156126"/>
    <n v="0"/>
    <n v="0"/>
  </r>
  <r>
    <n v="423"/>
    <x v="420"/>
    <s v=""/>
    <x v="1047"/>
    <n v="2018"/>
    <n v="26203562"/>
    <x v="17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3075"/>
    <n v="17.346"/>
    <n v="17.346"/>
    <n v="0"/>
    <n v="0"/>
    <n v="1"/>
    <n v="0"/>
    <n v="0"/>
    <x v="0"/>
    <x v="0"/>
    <m/>
    <m/>
    <m/>
    <m/>
    <m/>
    <m/>
    <n v="17.005705200000001"/>
    <m/>
    <m/>
    <m/>
    <m/>
    <m/>
    <m/>
    <m/>
    <m/>
    <m/>
    <m/>
    <m/>
    <s v="474219"/>
    <s v="6260739"/>
    <n v="17.005705200000001"/>
    <n v="0"/>
    <n v="0"/>
  </r>
  <r>
    <n v="423"/>
    <x v="421"/>
    <s v=""/>
    <x v="1048"/>
    <n v="2018"/>
    <n v="26203562"/>
    <x v="17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405,14"/>
    <s v="6259927,28"/>
    <n v="0"/>
    <n v="0"/>
    <n v="0"/>
  </r>
  <r>
    <n v="423"/>
    <x v="422"/>
    <s v=""/>
    <x v="1049"/>
    <n v="2018"/>
    <n v="26203562"/>
    <x v="17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3076"/>
    <n v="0.98199999999999998"/>
    <n v="0.98199999999999998"/>
    <n v="0"/>
    <n v="0"/>
    <n v="1"/>
    <n v="0"/>
    <n v="0"/>
    <x v="0"/>
    <x v="0"/>
    <m/>
    <m/>
    <m/>
    <n v="1.12341253"/>
    <m/>
    <m/>
    <m/>
    <m/>
    <m/>
    <m/>
    <m/>
    <m/>
    <m/>
    <m/>
    <m/>
    <m/>
    <m/>
    <m/>
    <s v="474148,58"/>
    <s v="6262610,39"/>
    <n v="1.12341253"/>
    <n v="0"/>
    <n v="0"/>
  </r>
  <r>
    <n v="423"/>
    <x v="423"/>
    <s v=""/>
    <x v="1050"/>
    <n v="2018"/>
    <n v="26203562"/>
    <x v="17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3077"/>
    <n v="1.3284E-3"/>
    <n v="1.3284E-3"/>
    <n v="0"/>
    <n v="0"/>
    <n v="1"/>
    <n v="0"/>
    <n v="0"/>
    <x v="0"/>
    <x v="0"/>
    <m/>
    <m/>
    <m/>
    <m/>
    <m/>
    <m/>
    <m/>
    <m/>
    <m/>
    <m/>
    <m/>
    <m/>
    <m/>
    <m/>
    <m/>
    <m/>
    <m/>
    <n v="1.3284E-3"/>
    <s v="474610,8"/>
    <s v="6255902,82"/>
    <n v="0"/>
    <n v="0"/>
    <n v="1.3284E-3"/>
  </r>
  <r>
    <n v="426"/>
    <x v="424"/>
    <s v=""/>
    <x v="1051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3078"/>
    <n v="40.705199999999998"/>
    <n v="40.705199999999998"/>
    <n v="31.665600000000001"/>
    <n v="31.665600000000001"/>
    <n v="0.27260200165620124"/>
    <n v="0.72739799834379881"/>
    <n v="0"/>
    <x v="0"/>
    <x v="0"/>
    <m/>
    <m/>
    <m/>
    <m/>
    <m/>
    <m/>
    <n v="74.660493599999995"/>
    <m/>
    <m/>
    <m/>
    <m/>
    <m/>
    <m/>
    <m/>
    <m/>
    <m/>
    <m/>
    <m/>
    <s v="549899,25"/>
    <s v="6305186,35"/>
    <n v="74.660493599999995"/>
    <n v="0"/>
    <n v="0"/>
  </r>
  <r>
    <n v="426"/>
    <x v="424"/>
    <s v=""/>
    <x v="1052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3079"/>
    <n v="2.196E-2"/>
    <n v="2.196E-2"/>
    <n v="0"/>
    <n v="0"/>
    <n v="1"/>
    <n v="0"/>
    <n v="0"/>
    <x v="0"/>
    <x v="0"/>
    <m/>
    <m/>
    <m/>
    <n v="4.0784190000000005E-2"/>
    <m/>
    <m/>
    <m/>
    <m/>
    <m/>
    <m/>
    <m/>
    <m/>
    <m/>
    <m/>
    <m/>
    <m/>
    <m/>
    <m/>
    <s v="549899,25"/>
    <s v="6305186,35"/>
    <n v="4.0784190000000005E-2"/>
    <n v="0"/>
    <n v="0"/>
  </r>
  <r>
    <n v="426"/>
    <x v="424"/>
    <s v=""/>
    <x v="1053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3080"/>
    <n v="18.669599999999999"/>
    <n v="18.669599999999999"/>
    <n v="0"/>
    <n v="0"/>
    <n v="1"/>
    <n v="0"/>
    <n v="0"/>
    <x v="0"/>
    <x v="0"/>
    <m/>
    <m/>
    <m/>
    <m/>
    <m/>
    <m/>
    <n v="19.519909199999997"/>
    <m/>
    <m/>
    <m/>
    <m/>
    <m/>
    <m/>
    <m/>
    <m/>
    <m/>
    <m/>
    <m/>
    <s v="549899,25"/>
    <s v="6305186,35"/>
    <n v="19.519909199999997"/>
    <n v="0"/>
    <n v="0"/>
  </r>
  <r>
    <n v="426"/>
    <x v="424"/>
    <s v=""/>
    <x v="1054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3081"/>
    <n v="37.886400000000002"/>
    <n v="37.886400000000002"/>
    <n v="0"/>
    <n v="0"/>
    <n v="1"/>
    <n v="0"/>
    <n v="0"/>
    <x v="0"/>
    <x v="0"/>
    <m/>
    <m/>
    <m/>
    <n v="0"/>
    <m/>
    <m/>
    <n v="36.465145200000002"/>
    <m/>
    <m/>
    <m/>
    <m/>
    <m/>
    <m/>
    <m/>
    <m/>
    <m/>
    <m/>
    <m/>
    <s v="549899,25"/>
    <s v="6305186,35"/>
    <n v="36.465145200000002"/>
    <n v="0"/>
    <n v="0"/>
  </r>
  <r>
    <n v="426"/>
    <x v="424"/>
    <s v=""/>
    <x v="1055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3082"/>
    <n v="74.491200000000006"/>
    <n v="74.491200000000006"/>
    <n v="55.825200000000002"/>
    <n v="55.825200000000002"/>
    <n v="0.27286016876346059"/>
    <n v="0.72713983123653936"/>
    <n v="0"/>
    <x v="0"/>
    <x v="0"/>
    <m/>
    <m/>
    <m/>
    <m/>
    <m/>
    <m/>
    <n v="136.50068520000002"/>
    <m/>
    <m/>
    <m/>
    <m/>
    <m/>
    <m/>
    <m/>
    <m/>
    <m/>
    <m/>
    <m/>
    <s v="549899,25"/>
    <s v="6305186,35"/>
    <n v="136.50068520000002"/>
    <n v="0"/>
    <n v="0"/>
  </r>
  <r>
    <n v="426"/>
    <x v="424"/>
    <s v=""/>
    <x v="1056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3083"/>
    <n v="68.957999999999998"/>
    <n v="68.957999999999998"/>
    <n v="51.145200000000003"/>
    <n v="51.145200000000003"/>
    <n v="0.2765058540569334"/>
    <n v="0.7234941459430666"/>
    <n v="0"/>
    <x v="0"/>
    <x v="0"/>
    <m/>
    <m/>
    <m/>
    <m/>
    <m/>
    <m/>
    <n v="124.69537080000001"/>
    <m/>
    <m/>
    <m/>
    <m/>
    <m/>
    <m/>
    <m/>
    <m/>
    <m/>
    <m/>
    <m/>
    <s v="549899,25"/>
    <s v="6305186,35"/>
    <n v="124.69537080000001"/>
    <n v="0"/>
    <n v="0"/>
  </r>
  <r>
    <n v="429"/>
    <x v="425"/>
    <s v=""/>
    <x v="1057"/>
    <n v="2018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5"/>
    <s v=""/>
    <x v="1058"/>
    <n v="2018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8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3084"/>
    <n v="12.8484"/>
    <n v="12.8484"/>
    <n v="0"/>
    <n v="0"/>
    <n v="1"/>
    <n v="0"/>
    <n v="0"/>
    <x v="0"/>
    <x v="0"/>
    <m/>
    <m/>
    <m/>
    <m/>
    <m/>
    <m/>
    <n v="11.881465200000001"/>
    <m/>
    <m/>
    <m/>
    <m/>
    <m/>
    <m/>
    <m/>
    <m/>
    <m/>
    <m/>
    <m/>
    <s v="499879,11"/>
    <s v="6229520,04"/>
    <n v="11.881465200000001"/>
    <n v="0"/>
    <n v="0"/>
  </r>
  <r>
    <n v="429"/>
    <x v="426"/>
    <s v=""/>
    <x v="1060"/>
    <n v="2018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3085"/>
    <n v="1.160172"/>
    <n v="1.160172"/>
    <n v="0"/>
    <n v="0"/>
    <n v="1"/>
    <n v="0"/>
    <n v="0"/>
    <x v="0"/>
    <x v="0"/>
    <m/>
    <m/>
    <m/>
    <n v="1.3250378"/>
    <m/>
    <m/>
    <m/>
    <m/>
    <m/>
    <m/>
    <m/>
    <m/>
    <m/>
    <m/>
    <m/>
    <m/>
    <m/>
    <m/>
    <s v="499879,11"/>
    <s v="6229520,04"/>
    <n v="1.3250378"/>
    <n v="0"/>
    <n v="0"/>
  </r>
  <r>
    <n v="430"/>
    <x v="427"/>
    <s v=""/>
    <x v="1061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3086"/>
    <n v="1.8468"/>
    <n v="1.8468"/>
    <n v="0"/>
    <n v="0"/>
    <n v="1"/>
    <n v="0"/>
    <n v="0"/>
    <x v="0"/>
    <x v="0"/>
    <m/>
    <m/>
    <m/>
    <m/>
    <m/>
    <m/>
    <m/>
    <m/>
    <m/>
    <m/>
    <n v="1.9622999999999999"/>
    <m/>
    <m/>
    <m/>
    <m/>
    <m/>
    <m/>
    <m/>
    <s v="644145,2"/>
    <s v="6169860,42"/>
    <n v="0"/>
    <n v="1.9622999999999999"/>
    <n v="0"/>
  </r>
  <r>
    <n v="430"/>
    <x v="427"/>
    <s v=""/>
    <x v="1062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3087"/>
    <n v="0.18"/>
    <n v="0.18"/>
    <n v="0"/>
    <n v="0"/>
    <n v="1"/>
    <n v="0"/>
    <n v="0"/>
    <x v="0"/>
    <x v="0"/>
    <m/>
    <m/>
    <m/>
    <m/>
    <m/>
    <m/>
    <m/>
    <m/>
    <m/>
    <m/>
    <m/>
    <n v="0.2205"/>
    <m/>
    <m/>
    <m/>
    <m/>
    <m/>
    <m/>
    <s v="644145,2"/>
    <s v="6169860,42"/>
    <n v="0"/>
    <n v="0.2205"/>
    <n v="0"/>
  </r>
  <r>
    <n v="430"/>
    <x v="427"/>
    <s v=""/>
    <x v="1063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44145,2"/>
    <s v="6169860,42"/>
    <n v="0"/>
    <n v="0"/>
    <n v="0"/>
  </r>
  <r>
    <n v="430"/>
    <x v="427"/>
    <s v=""/>
    <x v="1065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3088"/>
    <n v="36.111600000000003"/>
    <n v="36.111600000000003"/>
    <n v="0"/>
    <n v="0"/>
    <n v="1"/>
    <n v="0"/>
    <n v="0"/>
    <x v="0"/>
    <x v="0"/>
    <m/>
    <m/>
    <m/>
    <m/>
    <m/>
    <m/>
    <m/>
    <m/>
    <m/>
    <m/>
    <n v="34.538400000000003"/>
    <m/>
    <m/>
    <m/>
    <m/>
    <m/>
    <m/>
    <m/>
    <s v="644145,2"/>
    <s v="6169860,42"/>
    <n v="0"/>
    <n v="34.538400000000003"/>
    <n v="0"/>
  </r>
  <r>
    <n v="430"/>
    <x v="427"/>
    <s v=""/>
    <x v="1066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3089"/>
    <n v="16.365600000000001"/>
    <n v="16.365600000000001"/>
    <n v="0"/>
    <n v="0"/>
    <n v="1"/>
    <n v="0"/>
    <n v="0"/>
    <x v="0"/>
    <x v="0"/>
    <m/>
    <m/>
    <m/>
    <m/>
    <m/>
    <m/>
    <m/>
    <m/>
    <m/>
    <m/>
    <m/>
    <m/>
    <m/>
    <m/>
    <m/>
    <n v="16.364999999999998"/>
    <m/>
    <m/>
    <s v="644145,2"/>
    <s v="6169860,42"/>
    <n v="0"/>
    <n v="16.364999999999998"/>
    <n v="0"/>
  </r>
  <r>
    <n v="431"/>
    <x v="428"/>
    <s v=""/>
    <x v="1067"/>
    <n v="2018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3090"/>
    <n v="23.021999999999998"/>
    <n v="23.021999999999998"/>
    <n v="0"/>
    <n v="0"/>
    <n v="1"/>
    <n v="0"/>
    <n v="0"/>
    <x v="0"/>
    <x v="0"/>
    <m/>
    <m/>
    <m/>
    <n v="0"/>
    <m/>
    <m/>
    <m/>
    <m/>
    <m/>
    <m/>
    <m/>
    <m/>
    <m/>
    <n v="27.660892"/>
    <m/>
    <m/>
    <m/>
    <m/>
    <s v="602619,01"/>
    <s v="6102845,41"/>
    <n v="0"/>
    <n v="27.660892"/>
    <n v="0"/>
  </r>
  <r>
    <n v="431"/>
    <x v="428"/>
    <s v=""/>
    <x v="1068"/>
    <n v="2018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3091"/>
    <n v="1.9259999999999999"/>
    <n v="1.9259999999999999"/>
    <n v="0"/>
    <n v="0"/>
    <n v="1"/>
    <n v="0"/>
    <n v="0"/>
    <x v="0"/>
    <x v="0"/>
    <m/>
    <m/>
    <m/>
    <n v="0"/>
    <m/>
    <m/>
    <m/>
    <m/>
    <m/>
    <m/>
    <m/>
    <m/>
    <m/>
    <n v="2.2332386999999998"/>
    <m/>
    <m/>
    <m/>
    <m/>
    <s v="602619,01"/>
    <s v="6102845,41"/>
    <n v="0"/>
    <n v="2.2332386999999998"/>
    <n v="0"/>
  </r>
  <r>
    <n v="431"/>
    <x v="429"/>
    <s v=""/>
    <x v="1069"/>
    <n v="2018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3092"/>
    <n v="6.2207999999999997"/>
    <n v="6.2207999999999997"/>
    <n v="0"/>
    <n v="0"/>
    <n v="1"/>
    <n v="0"/>
    <n v="0"/>
    <x v="0"/>
    <x v="0"/>
    <m/>
    <m/>
    <m/>
    <n v="0"/>
    <m/>
    <m/>
    <m/>
    <m/>
    <m/>
    <m/>
    <m/>
    <m/>
    <m/>
    <n v="7.6445781999999998"/>
    <m/>
    <m/>
    <m/>
    <m/>
    <s v="601408,16"/>
    <s v="6102070,2"/>
    <n v="0"/>
    <n v="7.6445781999999998"/>
    <n v="0"/>
  </r>
  <r>
    <n v="431"/>
    <x v="429"/>
    <s v=""/>
    <x v="1070"/>
    <n v="2018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3093"/>
    <n v="0.6552"/>
    <n v="0.6552"/>
    <n v="0"/>
    <n v="0"/>
    <n v="1"/>
    <n v="0"/>
    <n v="0"/>
    <x v="0"/>
    <x v="0"/>
    <m/>
    <m/>
    <m/>
    <n v="0"/>
    <m/>
    <m/>
    <m/>
    <m/>
    <m/>
    <m/>
    <m/>
    <m/>
    <m/>
    <n v="0.87619349999999996"/>
    <m/>
    <m/>
    <m/>
    <m/>
    <s v="601408,16"/>
    <s v="6102070,2"/>
    <n v="0"/>
    <n v="0.87619349999999996"/>
    <n v="0"/>
  </r>
  <r>
    <n v="431"/>
    <x v="430"/>
    <s v=""/>
    <x v="1071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3094"/>
    <n v="9.2551679999999994"/>
    <n v="9.2551679999999994"/>
    <n v="8.1964799999999993"/>
    <n v="8.1964799999999993"/>
    <n v="0.24287114871606705"/>
    <n v="0.75712885128393292"/>
    <n v="0"/>
    <x v="0"/>
    <x v="0"/>
    <m/>
    <m/>
    <m/>
    <m/>
    <m/>
    <m/>
    <n v="19.053658800000001"/>
    <m/>
    <m/>
    <m/>
    <m/>
    <m/>
    <m/>
    <m/>
    <m/>
    <m/>
    <m/>
    <m/>
    <s v="600750,16"/>
    <s v="6104933,18"/>
    <n v="19.053658800000001"/>
    <n v="0"/>
    <n v="0"/>
  </r>
  <r>
    <n v="431"/>
    <x v="430"/>
    <s v=""/>
    <x v="1072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3095"/>
    <n v="8.2062720000000002"/>
    <n v="8.2062720000000002"/>
    <n v="7.1787599999999996"/>
    <n v="7.1787599999999996"/>
    <n v="0.24315927854384339"/>
    <n v="0.75684072145615655"/>
    <n v="0"/>
    <x v="0"/>
    <x v="0"/>
    <m/>
    <m/>
    <m/>
    <m/>
    <m/>
    <m/>
    <n v="16.8742728"/>
    <m/>
    <m/>
    <m/>
    <m/>
    <m/>
    <m/>
    <m/>
    <m/>
    <m/>
    <m/>
    <m/>
    <s v="600750,16"/>
    <s v="6104933,18"/>
    <n v="16.8742728"/>
    <n v="0"/>
    <n v="0"/>
  </r>
  <r>
    <n v="431"/>
    <x v="430"/>
    <s v=""/>
    <x v="1073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3096"/>
    <n v="10.244304"/>
    <n v="10.244304"/>
    <n v="9.4291199999999993"/>
    <n v="9.4291199999999993"/>
    <n v="0.23729003512603647"/>
    <n v="0.76270996487396348"/>
    <n v="0"/>
    <x v="0"/>
    <x v="0"/>
    <m/>
    <m/>
    <m/>
    <m/>
    <m/>
    <m/>
    <n v="21.586039199999998"/>
    <m/>
    <m/>
    <m/>
    <m/>
    <m/>
    <m/>
    <m/>
    <m/>
    <m/>
    <m/>
    <m/>
    <s v="600750,16"/>
    <s v="6104933,18"/>
    <n v="21.586039199999998"/>
    <n v="0"/>
    <n v="0"/>
  </r>
  <r>
    <n v="431"/>
    <x v="430"/>
    <s v=""/>
    <x v="1074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3097"/>
    <n v="94.235399999999998"/>
    <n v="94.235399999999998"/>
    <n v="0"/>
    <n v="0"/>
    <n v="1"/>
    <n v="0"/>
    <n v="0"/>
    <x v="0"/>
    <x v="0"/>
    <m/>
    <m/>
    <m/>
    <m/>
    <m/>
    <m/>
    <n v="91.923883524000004"/>
    <m/>
    <m/>
    <m/>
    <m/>
    <m/>
    <m/>
    <m/>
    <m/>
    <m/>
    <m/>
    <m/>
    <s v="600750,16"/>
    <s v="6104933,18"/>
    <n v="91.923883524000004"/>
    <n v="0"/>
    <n v="0"/>
  </r>
  <r>
    <n v="431"/>
    <x v="430"/>
    <s v=""/>
    <x v="1075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3098"/>
    <n v="71.110404000000003"/>
    <n v="71.110116000000005"/>
    <n v="0"/>
    <n v="0"/>
    <n v="1"/>
    <n v="0"/>
    <n v="0"/>
    <x v="0"/>
    <x v="0"/>
    <m/>
    <m/>
    <m/>
    <m/>
    <m/>
    <m/>
    <n v="69.366124475999996"/>
    <m/>
    <m/>
    <m/>
    <m/>
    <m/>
    <m/>
    <m/>
    <m/>
    <m/>
    <m/>
    <m/>
    <s v="600750,16"/>
    <s v="6104933,18"/>
    <n v="69.366124475999996"/>
    <n v="0"/>
    <n v="0"/>
  </r>
  <r>
    <n v="431"/>
    <x v="430"/>
    <s v=""/>
    <x v="1076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3099"/>
    <n v="80.578440000000001"/>
    <n v="80.57844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80.578440000000001"/>
    <s v="600750,16"/>
    <s v="6104933,18"/>
    <n v="0"/>
    <n v="0"/>
    <n v="80.578440000000001"/>
  </r>
  <r>
    <n v="433"/>
    <x v="431"/>
    <s v=""/>
    <x v="1077"/>
    <n v="2018"/>
    <n v="33054521"/>
    <x v="184"/>
    <x v="429"/>
    <x v="427"/>
    <n v="5700"/>
    <s v="Svendborg"/>
    <n v="479"/>
    <n v="87"/>
    <x v="166"/>
    <n v="1"/>
    <s v="ER"/>
    <s v="Erhvervsværk"/>
    <n v="382120"/>
    <n v="383900"/>
    <x v="328"/>
    <x v="8"/>
    <s v="pev"/>
    <d v="1999-05-01T00:00:00"/>
    <m/>
    <n v="20"/>
    <n v="4.5"/>
    <n v="13.8"/>
    <x v="3100"/>
    <n v="362.32812000000001"/>
    <n v="360.71784000000002"/>
    <n v="95.241175200000001"/>
    <n v="79.733807999999996"/>
    <n v="0.30857224654354443"/>
    <n v="0.6900502565265445"/>
    <n v="1.3774969299110706E-3"/>
    <x v="1"/>
    <x v="0"/>
    <m/>
    <m/>
    <m/>
    <m/>
    <m/>
    <m/>
    <n v="3.3276276"/>
    <n v="512.89059299999997"/>
    <m/>
    <n v="2.43832"/>
    <m/>
    <n v="65.83841000000001"/>
    <m/>
    <m/>
    <m/>
    <m/>
    <m/>
    <m/>
    <s v="600750,16"/>
    <s v="6104933,18"/>
    <n v="234.12839445"/>
    <n v="350.36655615000006"/>
    <n v="0"/>
  </r>
  <r>
    <n v="433"/>
    <x v="431"/>
    <s v=""/>
    <x v="1078"/>
    <n v="2018"/>
    <n v="33054521"/>
    <x v="184"/>
    <x v="429"/>
    <x v="427"/>
    <n v="5700"/>
    <s v="Svendborg"/>
    <n v="479"/>
    <n v="87"/>
    <x v="166"/>
    <n v="1"/>
    <s v="ER"/>
    <s v="Erhvervsværk"/>
    <n v="382120"/>
    <n v="383900"/>
    <x v="17"/>
    <x v="5"/>
    <s v="pel"/>
    <d v="1999-05-01T00:00:00"/>
    <m/>
    <n v="0.76"/>
    <n v="0.3"/>
    <n v="0"/>
    <x v="3101"/>
    <n v="0"/>
    <n v="0"/>
    <n v="0"/>
    <n v="0"/>
    <n v="0"/>
    <n v="1"/>
    <n v="0"/>
    <x v="0"/>
    <x v="0"/>
    <m/>
    <m/>
    <m/>
    <n v="4.1609200000000002E-3"/>
    <m/>
    <m/>
    <m/>
    <m/>
    <m/>
    <m/>
    <m/>
    <m/>
    <m/>
    <m/>
    <m/>
    <m/>
    <m/>
    <m/>
    <s v="600750,16"/>
    <s v="6104933,18"/>
    <n v="4.1609200000000002E-3"/>
    <n v="0"/>
    <n v="0"/>
  </r>
  <r>
    <n v="434"/>
    <x v="432"/>
    <s v=""/>
    <x v="1079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3102"/>
    <n v="1.548"/>
    <n v="1.548"/>
    <n v="0"/>
    <n v="0"/>
    <n v="1"/>
    <n v="0"/>
    <n v="0"/>
    <x v="0"/>
    <x v="0"/>
    <m/>
    <m/>
    <m/>
    <n v="0"/>
    <m/>
    <m/>
    <n v="1.6450236"/>
    <m/>
    <m/>
    <m/>
    <m/>
    <m/>
    <m/>
    <m/>
    <m/>
    <m/>
    <m/>
    <m/>
    <s v="690046,92"/>
    <s v="6169251,24"/>
    <n v="1.6450236"/>
    <n v="0"/>
    <n v="0"/>
  </r>
  <r>
    <n v="434"/>
    <x v="432"/>
    <s v=""/>
    <x v="1081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1083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3103"/>
    <n v="102.6216"/>
    <n v="102.6216"/>
    <n v="70.992000000000004"/>
    <n v="70.376400000000004"/>
    <n v="0.29904754835037395"/>
    <n v="0.70095245164962605"/>
    <n v="0"/>
    <x v="0"/>
    <x v="0"/>
    <m/>
    <m/>
    <m/>
    <m/>
    <m/>
    <m/>
    <n v="171.58074119999998"/>
    <m/>
    <m/>
    <m/>
    <m/>
    <m/>
    <m/>
    <m/>
    <m/>
    <m/>
    <m/>
    <n v="0"/>
    <s v="590389,43"/>
    <s v="6353880,87"/>
    <n v="171.58074119999998"/>
    <n v="0"/>
    <n v="0"/>
  </r>
  <r>
    <n v="436"/>
    <x v="433"/>
    <s v=""/>
    <x v="1085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3103"/>
    <n v="102.6216"/>
    <n v="102.6216"/>
    <n v="70.992000000000004"/>
    <n v="70.376400000000004"/>
    <n v="0.29904754835037395"/>
    <n v="0.70095245164962605"/>
    <n v="0"/>
    <x v="0"/>
    <x v="0"/>
    <m/>
    <m/>
    <m/>
    <m/>
    <m/>
    <m/>
    <n v="171.58074119999998"/>
    <m/>
    <m/>
    <m/>
    <m/>
    <m/>
    <m/>
    <m/>
    <m/>
    <n v="0"/>
    <m/>
    <m/>
    <s v="590389,43"/>
    <s v="6353880,87"/>
    <n v="171.58074119999998"/>
    <n v="0"/>
    <n v="0"/>
  </r>
  <r>
    <n v="436"/>
    <x v="433"/>
    <s v=""/>
    <x v="1086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3104"/>
    <n v="0"/>
    <n v="0"/>
    <n v="0"/>
    <n v="0"/>
    <n v="1"/>
    <n v="0"/>
    <n v="0"/>
    <x v="0"/>
    <x v="0"/>
    <m/>
    <m/>
    <m/>
    <n v="1.2913200000000001E-3"/>
    <m/>
    <m/>
    <m/>
    <m/>
    <m/>
    <m/>
    <m/>
    <m/>
    <m/>
    <m/>
    <m/>
    <m/>
    <m/>
    <m/>
    <s v="590389,43"/>
    <s v="6353880,87"/>
    <n v="1.2913200000000001E-3"/>
    <n v="0"/>
    <n v="0"/>
  </r>
  <r>
    <n v="436"/>
    <x v="433"/>
    <s v=""/>
    <x v="1087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3105"/>
    <n v="24.5124"/>
    <n v="24.5124"/>
    <n v="0"/>
    <n v="0"/>
    <n v="1"/>
    <n v="0"/>
    <n v="0"/>
    <x v="0"/>
    <x v="0"/>
    <m/>
    <m/>
    <m/>
    <m/>
    <m/>
    <m/>
    <m/>
    <m/>
    <m/>
    <m/>
    <m/>
    <m/>
    <m/>
    <m/>
    <m/>
    <m/>
    <m/>
    <n v="25.351200000000002"/>
    <s v="590389,43"/>
    <s v="6353880,87"/>
    <n v="0"/>
    <n v="0"/>
    <n v="25.351200000000002"/>
  </r>
  <r>
    <n v="436"/>
    <x v="433"/>
    <s v=""/>
    <x v="1088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3106"/>
    <n v="20.771999999999998"/>
    <n v="20.771999999999998"/>
    <n v="0"/>
    <n v="0"/>
    <n v="1"/>
    <n v="0"/>
    <n v="0"/>
    <x v="0"/>
    <x v="0"/>
    <m/>
    <m/>
    <m/>
    <m/>
    <m/>
    <m/>
    <m/>
    <m/>
    <m/>
    <m/>
    <m/>
    <m/>
    <m/>
    <m/>
    <m/>
    <n v="20.771999999999998"/>
    <m/>
    <m/>
    <s v="590389,43"/>
    <s v="6353880,87"/>
    <n v="0"/>
    <n v="20.771999999999998"/>
    <n v="0"/>
  </r>
  <r>
    <n v="436"/>
    <x v="433"/>
    <s v=""/>
    <x v="1089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3107"/>
    <n v="49.86"/>
    <n v="49.86"/>
    <n v="0"/>
    <n v="0"/>
    <n v="1"/>
    <n v="0"/>
    <n v="0"/>
    <x v="0"/>
    <x v="0"/>
    <m/>
    <m/>
    <m/>
    <m/>
    <m/>
    <m/>
    <n v="47.880874800000001"/>
    <m/>
    <m/>
    <m/>
    <m/>
    <m/>
    <m/>
    <m/>
    <m/>
    <m/>
    <m/>
    <m/>
    <s v="590389,43"/>
    <s v="6353880,87"/>
    <n v="47.880874800000001"/>
    <n v="0"/>
    <n v="0"/>
  </r>
  <r>
    <n v="438"/>
    <x v="435"/>
    <s v=""/>
    <x v="1093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3108"/>
    <n v="2E-3"/>
    <n v="2E-3"/>
    <n v="0"/>
    <n v="0"/>
    <n v="1"/>
    <n v="0"/>
    <n v="0"/>
    <x v="0"/>
    <x v="0"/>
    <m/>
    <m/>
    <m/>
    <m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5"/>
    <s v=""/>
    <x v="1094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3108"/>
    <n v="2E-3"/>
    <n v="2E-3"/>
    <n v="0"/>
    <n v="0"/>
    <n v="1"/>
    <n v="0"/>
    <n v="0"/>
    <x v="0"/>
    <x v="0"/>
    <m/>
    <m/>
    <m/>
    <n v="0"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5"/>
    <s v=""/>
    <x v="1095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3108"/>
    <n v="2E-3"/>
    <n v="2E-3"/>
    <n v="0"/>
    <n v="0"/>
    <n v="1"/>
    <n v="0"/>
    <n v="0"/>
    <x v="0"/>
    <x v="0"/>
    <m/>
    <m/>
    <m/>
    <n v="0"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6"/>
    <s v=""/>
    <x v="1096"/>
    <n v="2018"/>
    <n v="35602313"/>
    <x v="697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3109"/>
    <n v="1.7040999999999999"/>
    <n v="1.7040999999999999"/>
    <n v="0"/>
    <n v="0"/>
    <n v="1"/>
    <n v="0"/>
    <n v="0"/>
    <x v="0"/>
    <x v="0"/>
    <m/>
    <m/>
    <m/>
    <n v="0"/>
    <m/>
    <m/>
    <n v="1.5273720000000002"/>
    <m/>
    <m/>
    <m/>
    <m/>
    <m/>
    <m/>
    <m/>
    <m/>
    <m/>
    <m/>
    <m/>
    <s v="545809"/>
    <s v="6085420"/>
    <n v="1.5273720000000002"/>
    <n v="0"/>
    <n v="0"/>
  </r>
  <r>
    <n v="438"/>
    <x v="436"/>
    <s v=""/>
    <x v="1097"/>
    <n v="2018"/>
    <n v="35602313"/>
    <x v="697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3109"/>
    <n v="1.7040999999999999"/>
    <n v="1.7040999999999999"/>
    <n v="0"/>
    <n v="0"/>
    <n v="1"/>
    <n v="0"/>
    <n v="0"/>
    <x v="0"/>
    <x v="0"/>
    <m/>
    <m/>
    <m/>
    <n v="0"/>
    <m/>
    <m/>
    <n v="1.5273720000000002"/>
    <m/>
    <m/>
    <m/>
    <m/>
    <m/>
    <m/>
    <m/>
    <m/>
    <m/>
    <m/>
    <m/>
    <s v="545809"/>
    <s v="6085420"/>
    <n v="1.5273720000000002"/>
    <n v="0"/>
    <n v="0"/>
  </r>
  <r>
    <n v="438"/>
    <x v="438"/>
    <s v=""/>
    <x v="1102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3110"/>
    <n v="6.1355000000000004"/>
    <n v="6.1355000000000004"/>
    <n v="0"/>
    <n v="0"/>
    <n v="1"/>
    <n v="0"/>
    <n v="0"/>
    <x v="0"/>
    <x v="0"/>
    <m/>
    <m/>
    <m/>
    <m/>
    <m/>
    <m/>
    <m/>
    <m/>
    <m/>
    <m/>
    <m/>
    <m/>
    <m/>
    <m/>
    <m/>
    <n v="6.1355000000000004"/>
    <m/>
    <m/>
    <s v="555587"/>
    <s v="6086643"/>
    <n v="0"/>
    <n v="6.1355000000000004"/>
    <n v="0"/>
  </r>
  <r>
    <n v="438"/>
    <x v="438"/>
    <s v=""/>
    <x v="1103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3111"/>
    <n v="11.851599999999999"/>
    <n v="11.851599999999999"/>
    <n v="0"/>
    <n v="0"/>
    <n v="1"/>
    <n v="0"/>
    <n v="0"/>
    <x v="0"/>
    <x v="0"/>
    <m/>
    <m/>
    <m/>
    <m/>
    <m/>
    <m/>
    <m/>
    <m/>
    <m/>
    <m/>
    <m/>
    <m/>
    <m/>
    <n v="11.851600000000001"/>
    <m/>
    <m/>
    <m/>
    <m/>
    <s v="555587"/>
    <s v="6086643"/>
    <n v="0"/>
    <n v="11.851600000000001"/>
    <n v="0"/>
  </r>
  <r>
    <n v="438"/>
    <x v="438"/>
    <s v=""/>
    <x v="1104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3112"/>
    <n v="3.0636000000000001"/>
    <n v="3.0636000000000001"/>
    <n v="0"/>
    <n v="0"/>
    <n v="1"/>
    <n v="0"/>
    <n v="0"/>
    <x v="0"/>
    <x v="0"/>
    <m/>
    <m/>
    <m/>
    <m/>
    <m/>
    <m/>
    <m/>
    <m/>
    <m/>
    <m/>
    <m/>
    <m/>
    <m/>
    <m/>
    <m/>
    <n v="3.0636000000000001"/>
    <m/>
    <m/>
    <s v="555587"/>
    <s v="6086643"/>
    <n v="0"/>
    <n v="3.0636000000000001"/>
    <n v="0"/>
  </r>
  <r>
    <n v="438"/>
    <x v="439"/>
    <s v=""/>
    <x v="1105"/>
    <n v="2018"/>
    <n v="35602313"/>
    <x v="697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3113"/>
    <n v="432.52850000000001"/>
    <n v="432.52850000000001"/>
    <n v="0"/>
    <n v="0"/>
    <n v="1"/>
    <n v="0"/>
    <n v="0"/>
    <x v="0"/>
    <x v="0"/>
    <m/>
    <m/>
    <m/>
    <m/>
    <m/>
    <m/>
    <m/>
    <m/>
    <m/>
    <m/>
    <n v="418.80159999999995"/>
    <m/>
    <m/>
    <m/>
    <m/>
    <m/>
    <m/>
    <m/>
    <s v="550220"/>
    <s v="6087162"/>
    <n v="0"/>
    <n v="418.80159999999995"/>
    <n v="0"/>
  </r>
  <r>
    <n v="438"/>
    <x v="440"/>
    <s v=""/>
    <x v="1106"/>
    <n v="2018"/>
    <n v="35602313"/>
    <x v="697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3114"/>
    <n v="32.447499999999998"/>
    <n v="32.447499999999998"/>
    <n v="0"/>
    <n v="0"/>
    <n v="1"/>
    <n v="0"/>
    <n v="0"/>
    <x v="0"/>
    <x v="0"/>
    <m/>
    <m/>
    <m/>
    <m/>
    <m/>
    <m/>
    <m/>
    <m/>
    <m/>
    <m/>
    <m/>
    <m/>
    <m/>
    <m/>
    <n v="32.447499999999998"/>
    <m/>
    <m/>
    <n v="5.2984799999999996"/>
    <s v="553684,45"/>
    <s v="6087085,8"/>
    <n v="0"/>
    <n v="32.447499999999998"/>
    <n v="5.2984799999999996"/>
  </r>
  <r>
    <n v="438"/>
    <x v="441"/>
    <s v=""/>
    <x v="1107"/>
    <n v="2018"/>
    <n v="35602313"/>
    <x v="69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3115"/>
    <n v="57.466000000000001"/>
    <n v="57.466000000000001"/>
    <n v="0"/>
    <n v="0"/>
    <n v="1"/>
    <n v="0"/>
    <n v="0"/>
    <x v="0"/>
    <x v="0"/>
    <m/>
    <m/>
    <m/>
    <m/>
    <m/>
    <m/>
    <m/>
    <m/>
    <m/>
    <n v="0"/>
    <n v="66.117500000000007"/>
    <n v="0"/>
    <n v="0"/>
    <m/>
    <m/>
    <m/>
    <m/>
    <m/>
    <s v="555686,23"/>
    <s v="6087072,99"/>
    <n v="0"/>
    <n v="66.117500000000007"/>
    <n v="0"/>
  </r>
  <r>
    <n v="439"/>
    <x v="442"/>
    <s v=""/>
    <x v="1108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3116"/>
    <n v="2.7878400000000001"/>
    <n v="2.7878400000000001"/>
    <n v="1.8493200000000001"/>
    <n v="1.8317699999999999"/>
    <n v="0.27884501128846995"/>
    <n v="0.72115498871153005"/>
    <n v="0"/>
    <x v="0"/>
    <x v="0"/>
    <m/>
    <m/>
    <m/>
    <m/>
    <m/>
    <m/>
    <n v="4.9989059999999998"/>
    <m/>
    <m/>
    <m/>
    <m/>
    <m/>
    <m/>
    <m/>
    <m/>
    <m/>
    <m/>
    <m/>
    <s v="544372,69"/>
    <s v="6318214,71"/>
    <n v="4.9989059999999998"/>
    <n v="0"/>
    <n v="0"/>
  </r>
  <r>
    <n v="439"/>
    <x v="442"/>
    <s v=""/>
    <x v="1109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3117"/>
    <n v="8.5093200000000007"/>
    <n v="8.5093200000000007"/>
    <n v="0"/>
    <n v="0"/>
    <n v="1"/>
    <n v="0"/>
    <n v="0"/>
    <x v="0"/>
    <x v="0"/>
    <m/>
    <m/>
    <m/>
    <m/>
    <m/>
    <m/>
    <n v="9.3298788000000012"/>
    <m/>
    <m/>
    <m/>
    <m/>
    <m/>
    <m/>
    <m/>
    <m/>
    <m/>
    <m/>
    <m/>
    <s v="544372,69"/>
    <s v="6318214,71"/>
    <n v="9.3298788000000012"/>
    <n v="0"/>
    <n v="0"/>
  </r>
  <r>
    <n v="439"/>
    <x v="442"/>
    <s v=""/>
    <x v="1110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3118"/>
    <n v="16.306560000000001"/>
    <n v="16.306560000000001"/>
    <n v="0"/>
    <n v="0"/>
    <n v="1"/>
    <n v="0"/>
    <n v="0"/>
    <x v="0"/>
    <x v="0"/>
    <m/>
    <m/>
    <m/>
    <m/>
    <m/>
    <m/>
    <m/>
    <m/>
    <m/>
    <m/>
    <m/>
    <m/>
    <n v="18.054400000000001"/>
    <m/>
    <m/>
    <m/>
    <m/>
    <m/>
    <s v="544372,69"/>
    <s v="6318214,71"/>
    <n v="0"/>
    <n v="18.054400000000001"/>
    <n v="0"/>
  </r>
  <r>
    <n v="443"/>
    <x v="443"/>
    <s v=""/>
    <x v="1111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3119"/>
    <n v="47.213999999999999"/>
    <n v="47.213999999999999"/>
    <n v="0"/>
    <n v="0"/>
    <n v="1"/>
    <n v="0"/>
    <n v="0"/>
    <x v="0"/>
    <x v="0"/>
    <m/>
    <m/>
    <m/>
    <m/>
    <m/>
    <m/>
    <n v="47.374153200000002"/>
    <m/>
    <m/>
    <m/>
    <m/>
    <m/>
    <m/>
    <m/>
    <m/>
    <m/>
    <m/>
    <m/>
    <s v="482681"/>
    <s v="6313740"/>
    <n v="47.374153200000002"/>
    <n v="0"/>
    <n v="0"/>
  </r>
  <r>
    <n v="443"/>
    <x v="443"/>
    <s v=""/>
    <x v="1112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3120"/>
    <n v="64.378799999999998"/>
    <n v="64.378799999999998"/>
    <n v="0"/>
    <n v="0"/>
    <n v="1"/>
    <n v="0"/>
    <n v="0"/>
    <x v="0"/>
    <x v="0"/>
    <m/>
    <m/>
    <m/>
    <m/>
    <m/>
    <m/>
    <m/>
    <m/>
    <m/>
    <m/>
    <m/>
    <m/>
    <m/>
    <m/>
    <n v="64.378799999999998"/>
    <m/>
    <m/>
    <m/>
    <s v="482681"/>
    <s v="6313740"/>
    <n v="0"/>
    <n v="64.378799999999998"/>
    <n v="0"/>
  </r>
  <r>
    <n v="443"/>
    <x v="443"/>
    <s v=""/>
    <x v="1113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3121"/>
    <n v="108.8496"/>
    <n v="108.8496"/>
    <n v="0"/>
    <n v="0"/>
    <n v="1"/>
    <n v="0"/>
    <n v="0"/>
    <x v="0"/>
    <x v="0"/>
    <m/>
    <m/>
    <m/>
    <m/>
    <m/>
    <m/>
    <m/>
    <m/>
    <m/>
    <n v="120.5675"/>
    <m/>
    <m/>
    <m/>
    <m/>
    <m/>
    <m/>
    <m/>
    <m/>
    <s v="482681"/>
    <s v="6313740"/>
    <n v="0"/>
    <n v="120.5675"/>
    <n v="0"/>
  </r>
  <r>
    <n v="443"/>
    <x v="443"/>
    <s v=""/>
    <x v="1114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8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3122"/>
    <n v="27.352799999999998"/>
    <n v="27.352799999999998"/>
    <n v="0"/>
    <n v="0"/>
    <n v="1"/>
    <n v="0"/>
    <n v="0"/>
    <x v="0"/>
    <x v="0"/>
    <m/>
    <m/>
    <m/>
    <m/>
    <m/>
    <m/>
    <n v="26.893547999999999"/>
    <m/>
    <m/>
    <m/>
    <m/>
    <m/>
    <m/>
    <m/>
    <m/>
    <m/>
    <m/>
    <m/>
    <s v="480861"/>
    <s v="6312658"/>
    <n v="26.893547999999999"/>
    <n v="0"/>
    <n v="0"/>
  </r>
  <r>
    <n v="443"/>
    <x v="445"/>
    <s v=""/>
    <x v="1116"/>
    <n v="2018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3123"/>
    <n v="15.1668"/>
    <n v="15.1668"/>
    <n v="0"/>
    <n v="0"/>
    <n v="1"/>
    <n v="0"/>
    <n v="0"/>
    <x v="0"/>
    <x v="0"/>
    <m/>
    <m/>
    <m/>
    <n v="0"/>
    <m/>
    <n v="0"/>
    <n v="14.780462400000001"/>
    <m/>
    <m/>
    <m/>
    <m/>
    <m/>
    <m/>
    <m/>
    <m/>
    <m/>
    <m/>
    <m/>
    <s v="481976"/>
    <s v="6313361"/>
    <n v="14.780462400000001"/>
    <n v="0"/>
    <n v="0"/>
  </r>
  <r>
    <n v="443"/>
    <x v="445"/>
    <s v=""/>
    <x v="1117"/>
    <n v="2018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3124"/>
    <n v="0.60119999999999996"/>
    <n v="0.60119999999999996"/>
    <n v="0.4032"/>
    <n v="0.4032"/>
    <n v="0.24906191649416268"/>
    <n v="0.75093808350583735"/>
    <n v="0"/>
    <x v="0"/>
    <x v="0"/>
    <m/>
    <m/>
    <m/>
    <m/>
    <m/>
    <m/>
    <n v="1.2069287999999998"/>
    <m/>
    <m/>
    <m/>
    <m/>
    <m/>
    <m/>
    <m/>
    <m/>
    <m/>
    <m/>
    <m/>
    <s v="481976"/>
    <s v="6313361"/>
    <n v="1.2069287999999998"/>
    <n v="0"/>
    <n v="0"/>
  </r>
  <r>
    <n v="443"/>
    <x v="446"/>
    <s v=""/>
    <x v="1118"/>
    <n v="2018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3125"/>
    <n v="9.3168000000000006"/>
    <n v="9.3168000000000006"/>
    <n v="5.9580000000000002"/>
    <n v="5.9580000000000002"/>
    <n v="0.29036336933704482"/>
    <n v="0.70963663066295513"/>
    <n v="0"/>
    <x v="0"/>
    <x v="0"/>
    <m/>
    <m/>
    <m/>
    <m/>
    <m/>
    <m/>
    <n v="16.043346"/>
    <m/>
    <m/>
    <m/>
    <m/>
    <m/>
    <m/>
    <m/>
    <m/>
    <m/>
    <m/>
    <m/>
    <s v="470391,88"/>
    <s v="6321996,25"/>
    <n v="16.043346"/>
    <n v="0"/>
    <n v="0"/>
  </r>
  <r>
    <n v="443"/>
    <x v="446"/>
    <s v=""/>
    <x v="1119"/>
    <n v="2018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3126"/>
    <n v="24.847200000000001"/>
    <n v="24.847200000000001"/>
    <n v="0"/>
    <n v="0"/>
    <n v="1"/>
    <n v="0"/>
    <n v="0"/>
    <x v="0"/>
    <x v="0"/>
    <m/>
    <m/>
    <m/>
    <m/>
    <m/>
    <m/>
    <n v="22.267119600000001"/>
    <m/>
    <m/>
    <m/>
    <m/>
    <m/>
    <m/>
    <m/>
    <m/>
    <m/>
    <m/>
    <m/>
    <s v="470391,88"/>
    <s v="6321996,25"/>
    <n v="22.267119600000001"/>
    <n v="0"/>
    <n v="0"/>
  </r>
  <r>
    <n v="443"/>
    <x v="447"/>
    <s v=""/>
    <x v="1120"/>
    <n v="2018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3127"/>
    <n v="7.5600000000000001E-2"/>
    <n v="7.5600000000000001E-2"/>
    <n v="5.04E-2"/>
    <n v="5.04E-2"/>
    <n v="0.25625381330079317"/>
    <n v="0.74374618669920678"/>
    <n v="0"/>
    <x v="0"/>
    <x v="0"/>
    <m/>
    <m/>
    <m/>
    <m/>
    <m/>
    <m/>
    <n v="0.14751"/>
    <m/>
    <m/>
    <m/>
    <m/>
    <m/>
    <m/>
    <m/>
    <m/>
    <m/>
    <m/>
    <m/>
    <s v="483384,22"/>
    <s v="6318781,91"/>
    <n v="0.14751"/>
    <n v="0"/>
    <n v="0"/>
  </r>
  <r>
    <n v="443"/>
    <x v="447"/>
    <s v=""/>
    <x v="1121"/>
    <n v="2018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3128"/>
    <n v="3.5999999999999999E-3"/>
    <n v="3.5999999999999999E-3"/>
    <n v="0"/>
    <n v="0"/>
    <n v="1"/>
    <n v="0"/>
    <n v="0"/>
    <x v="0"/>
    <x v="0"/>
    <m/>
    <m/>
    <m/>
    <m/>
    <m/>
    <m/>
    <n v="4.7123999999999994E-3"/>
    <m/>
    <m/>
    <m/>
    <m/>
    <m/>
    <m/>
    <m/>
    <m/>
    <m/>
    <m/>
    <m/>
    <s v="483384,22"/>
    <s v="6318781,91"/>
    <n v="4.7123999999999994E-3"/>
    <n v="0"/>
    <n v="0"/>
  </r>
  <r>
    <n v="444"/>
    <x v="448"/>
    <s v=""/>
    <x v="1122"/>
    <n v="2018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3129"/>
    <n v="36.521999999999998"/>
    <n v="33.962400000000002"/>
    <n v="0"/>
    <n v="0"/>
    <n v="1"/>
    <n v="0"/>
    <n v="0"/>
    <x v="0"/>
    <x v="0"/>
    <m/>
    <m/>
    <m/>
    <m/>
    <m/>
    <m/>
    <m/>
    <m/>
    <m/>
    <n v="38.686"/>
    <m/>
    <m/>
    <m/>
    <m/>
    <m/>
    <m/>
    <m/>
    <m/>
    <s v="590380"/>
    <s v="6245903"/>
    <n v="0"/>
    <n v="38.686"/>
    <n v="0"/>
  </r>
  <r>
    <n v="444"/>
    <x v="448"/>
    <s v=""/>
    <x v="1123"/>
    <n v="2018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3130"/>
    <n v="51.900480000000002"/>
    <n v="50.311079999999997"/>
    <n v="41.751719999999999"/>
    <n v="40.769640000000003"/>
    <n v="0.24917200524352912"/>
    <n v="0.75082799475647088"/>
    <n v="0"/>
    <x v="0"/>
    <x v="0"/>
    <m/>
    <m/>
    <m/>
    <m/>
    <m/>
    <m/>
    <n v="5.4267839999999996"/>
    <m/>
    <n v="98.719104999999999"/>
    <m/>
    <m/>
    <m/>
    <m/>
    <m/>
    <m/>
    <m/>
    <m/>
    <m/>
    <s v="549085"/>
    <s v="6239709"/>
    <n v="5.4267839999999996"/>
    <n v="98.719104999999999"/>
    <n v="0"/>
  </r>
  <r>
    <n v="445"/>
    <x v="449"/>
    <s v=""/>
    <x v="1125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3131"/>
    <n v="0.57852000000000003"/>
    <n v="0.57852000000000003"/>
    <n v="0"/>
    <n v="0"/>
    <n v="1"/>
    <n v="0"/>
    <n v="0"/>
    <x v="0"/>
    <x v="0"/>
    <m/>
    <m/>
    <m/>
    <m/>
    <m/>
    <m/>
    <n v="0.1250568"/>
    <m/>
    <n v="0.43099700000000002"/>
    <m/>
    <m/>
    <m/>
    <m/>
    <m/>
    <m/>
    <m/>
    <m/>
    <m/>
    <s v="549085"/>
    <s v="6239709"/>
    <n v="0.1250568"/>
    <n v="0.43099700000000002"/>
    <n v="0"/>
  </r>
  <r>
    <n v="445"/>
    <x v="449"/>
    <s v=""/>
    <x v="1126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3132"/>
    <n v="3.0859200000000002"/>
    <n v="3.0859200000000002"/>
    <n v="0"/>
    <n v="0"/>
    <n v="1"/>
    <n v="0"/>
    <n v="0"/>
    <x v="0"/>
    <x v="0"/>
    <m/>
    <m/>
    <m/>
    <m/>
    <m/>
    <m/>
    <n v="2.9538036000000001"/>
    <m/>
    <m/>
    <m/>
    <m/>
    <m/>
    <m/>
    <m/>
    <m/>
    <m/>
    <m/>
    <m/>
    <s v="549085"/>
    <s v="6239709"/>
    <n v="2.9538036000000001"/>
    <n v="0"/>
    <n v="0"/>
  </r>
  <r>
    <n v="446"/>
    <x v="450"/>
    <s v=""/>
    <x v="1127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3133"/>
    <n v="6.0515999999999996"/>
    <n v="6.0515999999999996"/>
    <n v="3.80592"/>
    <n v="3.80592"/>
    <n v="0.27947115611614559"/>
    <n v="0.72052884388385441"/>
    <n v="0"/>
    <x v="0"/>
    <x v="0"/>
    <m/>
    <m/>
    <m/>
    <m/>
    <m/>
    <m/>
    <n v="10.8268776"/>
    <m/>
    <m/>
    <m/>
    <m/>
    <m/>
    <m/>
    <m/>
    <m/>
    <m/>
    <m/>
    <m/>
    <s v="457454"/>
    <s v="6227450"/>
    <n v="10.8268776"/>
    <n v="0"/>
    <n v="0"/>
  </r>
  <r>
    <n v="446"/>
    <x v="450"/>
    <s v=""/>
    <x v="1128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3134"/>
    <n v="17.744399999999999"/>
    <n v="17.744399999999999"/>
    <n v="0"/>
    <n v="0"/>
    <n v="1"/>
    <n v="0"/>
    <n v="0"/>
    <x v="0"/>
    <x v="0"/>
    <m/>
    <m/>
    <m/>
    <m/>
    <m/>
    <m/>
    <n v="18.5472936"/>
    <m/>
    <m/>
    <m/>
    <m/>
    <m/>
    <m/>
    <m/>
    <m/>
    <m/>
    <m/>
    <m/>
    <s v="457454"/>
    <s v="6227450"/>
    <n v="18.5472936"/>
    <n v="0"/>
    <n v="0"/>
  </r>
  <r>
    <n v="446"/>
    <x v="450"/>
    <s v=""/>
    <x v="1129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3135"/>
    <n v="6.5195999999999996"/>
    <n v="6.5195999999999996"/>
    <n v="0"/>
    <n v="0"/>
    <n v="1"/>
    <n v="0"/>
    <n v="0"/>
    <x v="0"/>
    <x v="0"/>
    <m/>
    <m/>
    <m/>
    <m/>
    <m/>
    <m/>
    <m/>
    <m/>
    <m/>
    <m/>
    <m/>
    <m/>
    <m/>
    <m/>
    <m/>
    <n v="6.8795999999999999"/>
    <m/>
    <m/>
    <s v="457454"/>
    <s v="6227450"/>
    <n v="0"/>
    <n v="6.8795999999999999"/>
    <n v="0"/>
  </r>
  <r>
    <n v="448"/>
    <x v="451"/>
    <s v=""/>
    <x v="1130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3136"/>
    <n v="14.857200000000001"/>
    <n v="14.857200000000001"/>
    <n v="0"/>
    <n v="0"/>
    <n v="1"/>
    <n v="0"/>
    <n v="0"/>
    <x v="0"/>
    <x v="0"/>
    <m/>
    <m/>
    <m/>
    <m/>
    <m/>
    <m/>
    <n v="13.946011200000001"/>
    <m/>
    <m/>
    <m/>
    <m/>
    <m/>
    <m/>
    <m/>
    <m/>
    <m/>
    <m/>
    <m/>
    <s v="504538"/>
    <s v="6116395"/>
    <n v="13.946011200000001"/>
    <n v="0"/>
    <n v="0"/>
  </r>
  <r>
    <n v="448"/>
    <x v="451"/>
    <s v=""/>
    <x v="1131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3137"/>
    <n v="27.459683999999999"/>
    <n v="27.459683999999999"/>
    <n v="19.2042"/>
    <n v="19.2042"/>
    <n v="0.29266992428028205"/>
    <n v="0.70733007571971795"/>
    <n v="0"/>
    <x v="0"/>
    <x v="0"/>
    <m/>
    <m/>
    <m/>
    <m/>
    <m/>
    <m/>
    <n v="46.912377599999999"/>
    <m/>
    <m/>
    <m/>
    <m/>
    <m/>
    <m/>
    <m/>
    <m/>
    <m/>
    <m/>
    <m/>
    <s v="504538"/>
    <s v="6116395"/>
    <n v="46.912377599999999"/>
    <n v="0"/>
    <n v="0"/>
  </r>
  <r>
    <n v="448"/>
    <x v="451"/>
    <s v=""/>
    <x v="1132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920"/>
    <n v="0"/>
    <n v="0"/>
    <n v="0"/>
    <n v="0"/>
    <n v="1"/>
    <n v="0"/>
    <n v="0"/>
    <x v="0"/>
    <x v="0"/>
    <m/>
    <m/>
    <m/>
    <n v="1.9190450000000002E-4"/>
    <m/>
    <m/>
    <m/>
    <m/>
    <m/>
    <m/>
    <m/>
    <m/>
    <m/>
    <m/>
    <m/>
    <m/>
    <m/>
    <m/>
    <s v="504538"/>
    <s v="6116395"/>
    <n v="1.9190450000000002E-4"/>
    <n v="0"/>
    <n v="0"/>
  </r>
  <r>
    <n v="448"/>
    <x v="451"/>
    <s v=""/>
    <x v="1133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3138"/>
    <n v="31.777200000000001"/>
    <n v="31.777200000000001"/>
    <n v="0"/>
    <n v="0"/>
    <n v="1"/>
    <n v="0"/>
    <n v="0"/>
    <x v="0"/>
    <x v="0"/>
    <m/>
    <m/>
    <m/>
    <m/>
    <m/>
    <m/>
    <m/>
    <m/>
    <m/>
    <m/>
    <m/>
    <m/>
    <m/>
    <m/>
    <m/>
    <n v="31.777200000000001"/>
    <m/>
    <m/>
    <s v="504538"/>
    <s v="6116395"/>
    <n v="0"/>
    <n v="31.777200000000001"/>
    <n v="0"/>
  </r>
  <r>
    <n v="448"/>
    <x v="451"/>
    <s v=""/>
    <x v="1134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3139"/>
    <n v="5.5655999999999999"/>
    <n v="5.565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5.6448"/>
    <s v="504538"/>
    <s v="6116395"/>
    <n v="0"/>
    <n v="0"/>
    <n v="5.6448"/>
  </r>
  <r>
    <n v="448"/>
    <x v="451"/>
    <s v=""/>
    <x v="2890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1466"/>
    <x v="0"/>
    <s v="fvv"/>
    <d v="2016-08-01T00:00:00"/>
    <m/>
    <n v="4.4000000000000004"/>
    <n v="0"/>
    <n v="4.4000000000000004"/>
    <x v="3136"/>
    <n v="14.860799999999999"/>
    <n v="14.860799999999999"/>
    <n v="0"/>
    <n v="0"/>
    <n v="1"/>
    <n v="0"/>
    <n v="0"/>
    <x v="0"/>
    <x v="0"/>
    <m/>
    <m/>
    <m/>
    <m/>
    <m/>
    <m/>
    <n v="13.946011200000001"/>
    <m/>
    <m/>
    <m/>
    <m/>
    <m/>
    <m/>
    <m/>
    <m/>
    <m/>
    <m/>
    <m/>
    <s v="504538"/>
    <s v="6116395"/>
    <n v="13.946011200000001"/>
    <n v="0"/>
    <n v="0"/>
  </r>
  <r>
    <n v="449"/>
    <x v="452"/>
    <s v=""/>
    <x v="1135"/>
    <n v="2018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3140"/>
    <n v="60.440399999999997"/>
    <n v="60.080399999999997"/>
    <n v="0"/>
    <n v="0"/>
    <n v="1"/>
    <n v="0"/>
    <n v="0"/>
    <x v="0"/>
    <x v="0"/>
    <m/>
    <m/>
    <m/>
    <m/>
    <m/>
    <m/>
    <m/>
    <m/>
    <m/>
    <m/>
    <n v="53.388199999999998"/>
    <m/>
    <m/>
    <m/>
    <m/>
    <m/>
    <m/>
    <m/>
    <s v="576444"/>
    <s v="6131555"/>
    <n v="0"/>
    <n v="53.388199999999998"/>
    <n v="0"/>
  </r>
  <r>
    <n v="449"/>
    <x v="452"/>
    <s v=""/>
    <x v="1136"/>
    <n v="2018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3141"/>
    <n v="3.5999999999999999E-3"/>
    <n v="3.5999999999999999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76444"/>
    <s v="6131555"/>
    <n v="4.7520000000000001E-3"/>
    <n v="0"/>
    <n v="0"/>
  </r>
  <r>
    <n v="449"/>
    <x v="453"/>
    <s v=""/>
    <x v="1137"/>
    <n v="2018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3142"/>
    <n v="22.557600000000001"/>
    <n v="22.557600000000001"/>
    <n v="0"/>
    <n v="0"/>
    <n v="1"/>
    <n v="0"/>
    <n v="0"/>
    <x v="0"/>
    <x v="0"/>
    <m/>
    <m/>
    <m/>
    <m/>
    <m/>
    <m/>
    <m/>
    <m/>
    <m/>
    <m/>
    <m/>
    <m/>
    <m/>
    <m/>
    <m/>
    <n v="22.557599999999997"/>
    <m/>
    <m/>
    <s v="576144,78"/>
    <s v="6131879,87"/>
    <n v="0"/>
    <n v="22.557599999999997"/>
    <n v="0"/>
  </r>
  <r>
    <n v="450"/>
    <x v="454"/>
    <s v=""/>
    <x v="1138"/>
    <n v="2018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1426"/>
    <n v="1.08E-3"/>
    <n v="1.08E-3"/>
    <n v="7.2000000000000005E-4"/>
    <n v="7.2000000000000005E-4"/>
    <n v="5.4545454545454543E-2"/>
    <n v="0.94545454545454544"/>
    <n v="0"/>
    <x v="0"/>
    <x v="0"/>
    <m/>
    <m/>
    <m/>
    <m/>
    <m/>
    <m/>
    <n v="9.9000000000000008E-3"/>
    <m/>
    <m/>
    <m/>
    <m/>
    <m/>
    <m/>
    <m/>
    <m/>
    <m/>
    <m/>
    <m/>
    <s v="575039,1"/>
    <s v="6134094,31"/>
    <n v="9.9000000000000008E-3"/>
    <n v="0"/>
    <n v="0"/>
  </r>
  <r>
    <n v="450"/>
    <x v="454"/>
    <s v=""/>
    <x v="1139"/>
    <n v="2018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3143"/>
    <n v="17.21556"/>
    <n v="17.21556"/>
    <n v="0"/>
    <n v="0"/>
    <n v="1"/>
    <n v="0"/>
    <n v="0"/>
    <x v="0"/>
    <x v="0"/>
    <m/>
    <m/>
    <m/>
    <m/>
    <m/>
    <m/>
    <n v="19.017900000000001"/>
    <m/>
    <m/>
    <m/>
    <m/>
    <m/>
    <m/>
    <m/>
    <m/>
    <m/>
    <m/>
    <m/>
    <s v="575039,1"/>
    <s v="6134094,31"/>
    <n v="19.017900000000001"/>
    <n v="0"/>
    <n v="0"/>
  </r>
  <r>
    <n v="451"/>
    <x v="455"/>
    <s v=""/>
    <x v="1140"/>
    <n v="2018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3144"/>
    <n v="0.16919999999999999"/>
    <n v="0.16919999999999999"/>
    <n v="0"/>
    <n v="0"/>
    <n v="1"/>
    <n v="0"/>
    <n v="0"/>
    <x v="0"/>
    <x v="0"/>
    <m/>
    <m/>
    <m/>
    <n v="0.16919999999999999"/>
    <m/>
    <m/>
    <m/>
    <m/>
    <m/>
    <m/>
    <m/>
    <m/>
    <m/>
    <m/>
    <m/>
    <m/>
    <m/>
    <m/>
    <s v="570311,25"/>
    <s v="6216709,5"/>
    <n v="0.16919999999999999"/>
    <n v="0"/>
    <n v="0"/>
  </r>
  <r>
    <n v="451"/>
    <x v="455"/>
    <s v=""/>
    <x v="1141"/>
    <n v="2018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3145"/>
    <n v="37.397880000000001"/>
    <n v="36.109079999999999"/>
    <n v="0"/>
    <n v="0"/>
    <n v="1"/>
    <n v="0"/>
    <n v="0"/>
    <x v="0"/>
    <x v="0"/>
    <m/>
    <m/>
    <m/>
    <m/>
    <m/>
    <m/>
    <n v="36.798300000000005"/>
    <m/>
    <m/>
    <m/>
    <m/>
    <m/>
    <m/>
    <m/>
    <m/>
    <m/>
    <m/>
    <m/>
    <s v="567207,89"/>
    <s v="6361257,55"/>
    <n v="36.798300000000005"/>
    <n v="0"/>
    <n v="0"/>
  </r>
  <r>
    <n v="460"/>
    <x v="456"/>
    <s v=""/>
    <x v="1143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3146"/>
    <n v="20.231280000000002"/>
    <n v="20.231280000000002"/>
    <n v="19.405799999999999"/>
    <n v="19.079999999999998"/>
    <n v="0.22959676225994338"/>
    <n v="0.77040323774005659"/>
    <n v="0"/>
    <x v="0"/>
    <x v="0"/>
    <m/>
    <m/>
    <m/>
    <m/>
    <m/>
    <m/>
    <n v="44.058286800000005"/>
    <m/>
    <m/>
    <m/>
    <m/>
    <m/>
    <m/>
    <m/>
    <m/>
    <m/>
    <m/>
    <m/>
    <s v="567207,89"/>
    <s v="6361257,55"/>
    <n v="44.058286800000005"/>
    <n v="0"/>
    <n v="0"/>
  </r>
  <r>
    <n v="460"/>
    <x v="456"/>
    <s v=""/>
    <x v="1145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3147"/>
    <n v="10.725695999999999"/>
    <n v="10.725695999999999"/>
    <n v="0"/>
    <n v="0"/>
    <n v="1"/>
    <n v="0"/>
    <n v="0"/>
    <x v="0"/>
    <x v="0"/>
    <m/>
    <m/>
    <m/>
    <m/>
    <m/>
    <m/>
    <m/>
    <m/>
    <m/>
    <m/>
    <m/>
    <m/>
    <m/>
    <m/>
    <m/>
    <n v="10.725695999999999"/>
    <m/>
    <m/>
    <s v="567207,89"/>
    <s v="6361257,55"/>
    <n v="0"/>
    <n v="10.725695999999999"/>
    <n v="0"/>
  </r>
  <r>
    <n v="460"/>
    <x v="456"/>
    <s v=""/>
    <x v="1147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3148"/>
    <n v="2.7414000000000001"/>
    <n v="2.7414000000000001"/>
    <n v="0"/>
    <n v="0"/>
    <n v="1"/>
    <n v="0"/>
    <n v="0"/>
    <x v="0"/>
    <x v="0"/>
    <m/>
    <m/>
    <m/>
    <m/>
    <m/>
    <m/>
    <m/>
    <m/>
    <m/>
    <m/>
    <m/>
    <m/>
    <m/>
    <m/>
    <m/>
    <n v="2.7414000000000001"/>
    <m/>
    <m/>
    <s v="567207,89"/>
    <s v="6361257,55"/>
    <n v="0"/>
    <n v="2.7414000000000001"/>
    <n v="0"/>
  </r>
  <r>
    <n v="462"/>
    <x v="457"/>
    <s v=""/>
    <x v="1148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3149"/>
    <n v="0.53300000000000003"/>
    <n v="0.53300000000000003"/>
    <n v="0"/>
    <n v="0"/>
    <n v="1"/>
    <n v="0"/>
    <n v="0"/>
    <x v="0"/>
    <x v="0"/>
    <m/>
    <m/>
    <m/>
    <n v="0"/>
    <m/>
    <m/>
    <n v="0.53281800000000001"/>
    <m/>
    <m/>
    <m/>
    <m/>
    <m/>
    <m/>
    <m/>
    <m/>
    <m/>
    <m/>
    <m/>
    <s v="491938"/>
    <s v="6088062"/>
    <n v="0.53281800000000001"/>
    <n v="0"/>
    <n v="0"/>
  </r>
  <r>
    <n v="462"/>
    <x v="457"/>
    <s v=""/>
    <x v="1149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938"/>
    <s v="6088062"/>
    <n v="0"/>
    <n v="0"/>
    <n v="0"/>
  </r>
  <r>
    <n v="462"/>
    <x v="457"/>
    <s v=""/>
    <x v="1150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491938"/>
    <s v="6088062"/>
    <n v="3.5870000000000005E-4"/>
    <n v="0"/>
    <n v="0"/>
  </r>
  <r>
    <n v="462"/>
    <x v="458"/>
    <s v=""/>
    <x v="1151"/>
    <n v="2018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3150"/>
    <n v="13.779"/>
    <n v="13.779"/>
    <n v="0"/>
    <n v="0"/>
    <n v="1"/>
    <n v="0"/>
    <n v="0"/>
    <x v="0"/>
    <x v="0"/>
    <m/>
    <m/>
    <m/>
    <m/>
    <m/>
    <m/>
    <n v="13.7793744"/>
    <m/>
    <m/>
    <m/>
    <m/>
    <m/>
    <m/>
    <m/>
    <m/>
    <m/>
    <m/>
    <m/>
    <s v="490913,9"/>
    <s v="6086971,9"/>
    <n v="13.7793744"/>
    <n v="0"/>
    <n v="0"/>
  </r>
  <r>
    <n v="462"/>
    <x v="458"/>
    <s v=""/>
    <x v="1152"/>
    <n v="2018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3151"/>
    <n v="50.201000000000001"/>
    <n v="50.201000000000001"/>
    <n v="0"/>
    <n v="0"/>
    <n v="1"/>
    <n v="0"/>
    <n v="0"/>
    <x v="0"/>
    <x v="0"/>
    <m/>
    <m/>
    <m/>
    <m/>
    <m/>
    <m/>
    <n v="50.200642800000004"/>
    <m/>
    <m/>
    <m/>
    <m/>
    <m/>
    <m/>
    <m/>
    <m/>
    <m/>
    <m/>
    <m/>
    <s v="490913,9"/>
    <s v="6086971,9"/>
    <n v="50.200642800000004"/>
    <n v="0"/>
    <n v="0"/>
  </r>
  <r>
    <n v="462"/>
    <x v="459"/>
    <s v=""/>
    <x v="1153"/>
    <n v="2018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3152"/>
    <n v="149.261"/>
    <n v="149.261"/>
    <n v="0"/>
    <n v="0"/>
    <n v="1"/>
    <n v="0"/>
    <n v="0"/>
    <x v="0"/>
    <x v="0"/>
    <m/>
    <m/>
    <m/>
    <m/>
    <m/>
    <m/>
    <n v="149.26091399999999"/>
    <m/>
    <m/>
    <m/>
    <m/>
    <m/>
    <m/>
    <m/>
    <m/>
    <m/>
    <m/>
    <m/>
    <s v="490521,51"/>
    <s v="6087023,57"/>
    <n v="149.26091399999999"/>
    <n v="0"/>
    <n v="0"/>
  </r>
  <r>
    <n v="462"/>
    <x v="1286"/>
    <s v=""/>
    <x v="2891"/>
    <n v="2018"/>
    <n v="36421312"/>
    <x v="198"/>
    <x v="1283"/>
    <x v="1240"/>
    <n v="6270"/>
    <s v="Tønder"/>
    <n v="550"/>
    <n v="115"/>
    <x v="177"/>
    <m/>
    <s v="FJ"/>
    <s v="Fjernvarmeværk"/>
    <n v="353000"/>
    <n v="350030"/>
    <x v="658"/>
    <x v="10"/>
    <s v="kvt"/>
    <d v="2018-06-01T00:00:00"/>
    <m/>
    <n v="0.5"/>
    <n v="0.1"/>
    <n v="2"/>
    <x v="3153"/>
    <n v="32.359000000000002"/>
    <n v="32.359000000000002"/>
    <n v="0.16794719999999999"/>
    <n v="0"/>
    <n v="0.95827328837151426"/>
    <n v="4.1726711628485735E-2"/>
    <n v="0"/>
    <x v="0"/>
    <x v="0"/>
    <m/>
    <m/>
    <m/>
    <m/>
    <m/>
    <m/>
    <n v="16.884014400000002"/>
    <m/>
    <m/>
    <m/>
    <m/>
    <m/>
    <m/>
    <m/>
    <m/>
    <m/>
    <m/>
    <n v="0"/>
    <s v="491290,06"/>
    <s v="6089629,9"/>
    <n v="16.884014400000002"/>
    <n v="0"/>
    <n v="0"/>
  </r>
  <r>
    <n v="462"/>
    <x v="1286"/>
    <s v=""/>
    <x v="2892"/>
    <n v="2018"/>
    <n v="36421312"/>
    <x v="198"/>
    <x v="1283"/>
    <x v="1240"/>
    <n v="6270"/>
    <s v="Tønder"/>
    <n v="550"/>
    <n v="115"/>
    <x v="177"/>
    <m/>
    <s v="FJ"/>
    <s v="Fjernvarmeværk"/>
    <n v="353000"/>
    <n v="350030"/>
    <x v="1327"/>
    <x v="10"/>
    <s v="kvt"/>
    <d v="2018-06-01T00:00:00"/>
    <m/>
    <n v="0.5"/>
    <n v="0.1"/>
    <n v="2"/>
    <x v="3154"/>
    <n v="37.683999999999997"/>
    <n v="37.683999999999997"/>
    <n v="0.1234512"/>
    <n v="0"/>
    <n v="0.95385007850000858"/>
    <n v="4.614992149999142E-2"/>
    <n v="0"/>
    <x v="0"/>
    <x v="0"/>
    <m/>
    <m/>
    <m/>
    <m/>
    <m/>
    <m/>
    <n v="19.7536284"/>
    <m/>
    <m/>
    <m/>
    <m/>
    <m/>
    <m/>
    <m/>
    <m/>
    <m/>
    <m/>
    <n v="0"/>
    <s v="491290,06"/>
    <s v="6089629,9"/>
    <n v="19.7536284"/>
    <n v="0"/>
    <n v="0"/>
  </r>
  <r>
    <n v="463"/>
    <x v="460"/>
    <s v=""/>
    <x v="1154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3155"/>
    <n v="1.7999999999999999E-2"/>
    <n v="1.7999999999999999E-2"/>
    <n v="0"/>
    <n v="0"/>
    <n v="1"/>
    <n v="0"/>
    <n v="0"/>
    <x v="0"/>
    <x v="0"/>
    <m/>
    <m/>
    <m/>
    <m/>
    <m/>
    <m/>
    <n v="1.82556E-2"/>
    <m/>
    <m/>
    <m/>
    <m/>
    <m/>
    <m/>
    <m/>
    <m/>
    <m/>
    <m/>
    <m/>
    <s v="530353,5"/>
    <s v="6190486,3"/>
    <n v="1.82556E-2"/>
    <n v="0"/>
    <n v="0"/>
  </r>
  <r>
    <n v="463"/>
    <x v="460"/>
    <s v=""/>
    <x v="1155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3156"/>
    <n v="4.1508000000000003"/>
    <n v="4.1508000000000003"/>
    <n v="0"/>
    <n v="0"/>
    <n v="1"/>
    <n v="0"/>
    <n v="0"/>
    <x v="0"/>
    <x v="0"/>
    <m/>
    <m/>
    <m/>
    <m/>
    <m/>
    <m/>
    <n v="3.9632867999999997"/>
    <m/>
    <m/>
    <m/>
    <m/>
    <m/>
    <m/>
    <m/>
    <m/>
    <m/>
    <m/>
    <m/>
    <s v="530353,5"/>
    <s v="6190486,3"/>
    <n v="3.9632867999999997"/>
    <n v="0"/>
    <n v="0"/>
  </r>
  <r>
    <n v="463"/>
    <x v="460"/>
    <s v=""/>
    <x v="1156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3157"/>
    <n v="13.870799999999999"/>
    <n v="13.870799999999999"/>
    <n v="0"/>
    <n v="0"/>
    <n v="1"/>
    <n v="0"/>
    <n v="0"/>
    <x v="0"/>
    <x v="0"/>
    <m/>
    <m/>
    <m/>
    <m/>
    <m/>
    <m/>
    <n v="13.241408400000001"/>
    <m/>
    <m/>
    <m/>
    <m/>
    <m/>
    <m/>
    <m/>
    <m/>
    <m/>
    <m/>
    <m/>
    <s v="530353,5"/>
    <s v="6190486,3"/>
    <n v="13.241408400000001"/>
    <n v="0"/>
    <n v="0"/>
  </r>
  <r>
    <n v="463"/>
    <x v="460"/>
    <s v=""/>
    <x v="1157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3158"/>
    <n v="27.694800000000001"/>
    <n v="27.694800000000001"/>
    <n v="25.370477999999999"/>
    <n v="25.370477999999999"/>
    <n v="0.23852621617984748"/>
    <n v="0.76147378382015252"/>
    <n v="0"/>
    <x v="0"/>
    <x v="0"/>
    <m/>
    <m/>
    <m/>
    <m/>
    <m/>
    <m/>
    <n v="58.053995999999998"/>
    <m/>
    <m/>
    <m/>
    <m/>
    <m/>
    <m/>
    <m/>
    <m/>
    <m/>
    <m/>
    <m/>
    <s v="530353,5"/>
    <s v="6190486,3"/>
    <n v="58.053995999999998"/>
    <n v="0"/>
    <n v="0"/>
  </r>
  <r>
    <n v="463"/>
    <x v="460"/>
    <s v=""/>
    <x v="1158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3159"/>
    <n v="23.3856"/>
    <n v="23.3856"/>
    <n v="0"/>
    <n v="0"/>
    <n v="1"/>
    <n v="0"/>
    <n v="0"/>
    <x v="0"/>
    <x v="0"/>
    <m/>
    <m/>
    <m/>
    <m/>
    <m/>
    <m/>
    <m/>
    <m/>
    <m/>
    <m/>
    <m/>
    <m/>
    <n v="24.0625"/>
    <m/>
    <m/>
    <m/>
    <m/>
    <m/>
    <s v="530353,5"/>
    <s v="6190486,3"/>
    <n v="0"/>
    <n v="24.0625"/>
    <n v="0"/>
  </r>
  <r>
    <n v="463"/>
    <x v="461"/>
    <s v=""/>
    <x v="1160"/>
    <n v="2018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3160"/>
    <n v="8.5464000000000002"/>
    <n v="8.5464000000000002"/>
    <n v="0"/>
    <n v="0"/>
    <n v="1"/>
    <n v="0"/>
    <n v="0"/>
    <x v="0"/>
    <x v="0"/>
    <m/>
    <m/>
    <m/>
    <m/>
    <m/>
    <m/>
    <m/>
    <m/>
    <m/>
    <m/>
    <m/>
    <m/>
    <m/>
    <m/>
    <m/>
    <n v="8.5464000000000002"/>
    <m/>
    <m/>
    <s v="530745,91"/>
    <s v="6190185,85"/>
    <n v="0"/>
    <n v="8.5464000000000002"/>
    <n v="0"/>
  </r>
  <r>
    <n v="463"/>
    <x v="461"/>
    <s v=""/>
    <x v="1161"/>
    <n v="2018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3161"/>
    <n v="15.771599999999999"/>
    <n v="15.771599999999999"/>
    <n v="0"/>
    <n v="0"/>
    <n v="1"/>
    <n v="0"/>
    <n v="0"/>
    <x v="0"/>
    <x v="0"/>
    <m/>
    <m/>
    <m/>
    <m/>
    <m/>
    <m/>
    <m/>
    <m/>
    <m/>
    <m/>
    <m/>
    <m/>
    <m/>
    <m/>
    <m/>
    <n v="15.771600000000001"/>
    <m/>
    <m/>
    <s v="530745,91"/>
    <s v="6190185,85"/>
    <n v="0"/>
    <n v="15.771600000000001"/>
    <n v="0"/>
  </r>
  <r>
    <n v="465"/>
    <x v="462"/>
    <s v=""/>
    <x v="1162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13"/>
    <x v="0"/>
    <s v="fvv"/>
    <d v="1986-03-01T00:00:00"/>
    <d v="2017-06-01T00:00:00"/>
    <n v="2.38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36861,71"/>
    <s v="6189755,69"/>
    <n v="0"/>
    <n v="0"/>
    <n v="0"/>
  </r>
  <r>
    <n v="465"/>
    <x v="462"/>
    <s v=""/>
    <x v="1163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3162"/>
    <n v="35.360999999999997"/>
    <n v="35.149000000000001"/>
    <n v="0"/>
    <n v="0"/>
    <n v="1"/>
    <n v="0"/>
    <n v="0"/>
    <x v="0"/>
    <x v="0"/>
    <m/>
    <m/>
    <m/>
    <m/>
    <m/>
    <m/>
    <m/>
    <m/>
    <m/>
    <m/>
    <n v="33.656699999999994"/>
    <m/>
    <m/>
    <m/>
    <m/>
    <m/>
    <m/>
    <m/>
    <s v="536861,71"/>
    <s v="6189755,69"/>
    <n v="0"/>
    <n v="33.656699999999994"/>
    <n v="0"/>
  </r>
  <r>
    <n v="465"/>
    <x v="462"/>
    <s v=""/>
    <x v="1164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3163"/>
    <n v="0.31319999999999998"/>
    <n v="0.31319999999999998"/>
    <n v="0"/>
    <n v="0"/>
    <n v="1"/>
    <n v="0"/>
    <n v="0"/>
    <x v="0"/>
    <x v="0"/>
    <m/>
    <m/>
    <m/>
    <n v="0.34076499999999998"/>
    <m/>
    <m/>
    <m/>
    <m/>
    <m/>
    <m/>
    <m/>
    <m/>
    <m/>
    <m/>
    <m/>
    <m/>
    <m/>
    <m/>
    <s v="536861,71"/>
    <s v="6189755,69"/>
    <n v="0.34076499999999998"/>
    <n v="0"/>
    <n v="0"/>
  </r>
  <r>
    <n v="465"/>
    <x v="462"/>
    <s v=""/>
    <x v="1165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3164"/>
    <n v="61.957999999999998"/>
    <n v="61.585000000000001"/>
    <n v="0"/>
    <n v="0"/>
    <n v="1"/>
    <n v="0"/>
    <n v="0"/>
    <x v="0"/>
    <x v="0"/>
    <m/>
    <m/>
    <m/>
    <m/>
    <m/>
    <m/>
    <m/>
    <m/>
    <m/>
    <m/>
    <n v="58.450499999999998"/>
    <m/>
    <m/>
    <m/>
    <m/>
    <m/>
    <m/>
    <m/>
    <s v="536861,71"/>
    <s v="6189755,69"/>
    <n v="0"/>
    <n v="58.450499999999998"/>
    <n v="0"/>
  </r>
  <r>
    <n v="466"/>
    <x v="463"/>
    <s v=""/>
    <x v="1166"/>
    <n v="2018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3165"/>
    <n v="91.604519999999994"/>
    <n v="91.604519999999994"/>
    <n v="0"/>
    <n v="0"/>
    <n v="1"/>
    <n v="0"/>
    <n v="0"/>
    <x v="0"/>
    <x v="0"/>
    <m/>
    <m/>
    <m/>
    <m/>
    <m/>
    <m/>
    <m/>
    <m/>
    <m/>
    <m/>
    <n v="85.6995"/>
    <m/>
    <m/>
    <m/>
    <m/>
    <m/>
    <m/>
    <m/>
    <s v="458021"/>
    <s v="6237509"/>
    <n v="0"/>
    <n v="85.6995"/>
    <n v="0"/>
  </r>
  <r>
    <n v="466"/>
    <x v="464"/>
    <s v=""/>
    <x v="1167"/>
    <n v="2018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3166"/>
    <n v="0.16347600000000001"/>
    <n v="0.16347600000000001"/>
    <n v="0"/>
    <n v="0"/>
    <n v="1"/>
    <n v="0"/>
    <n v="0"/>
    <x v="0"/>
    <x v="0"/>
    <m/>
    <m/>
    <m/>
    <m/>
    <m/>
    <m/>
    <m/>
    <m/>
    <m/>
    <m/>
    <m/>
    <m/>
    <m/>
    <n v="2.1482559999999999"/>
    <m/>
    <m/>
    <m/>
    <m/>
    <s v="458005"/>
    <s v="6236933"/>
    <n v="0"/>
    <n v="2.1482559999999999"/>
    <n v="0"/>
  </r>
  <r>
    <n v="469"/>
    <x v="465"/>
    <s v=""/>
    <x v="1168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3167"/>
    <n v="7.7363999999999997"/>
    <n v="7.7363999999999997"/>
    <n v="0"/>
    <n v="0"/>
    <n v="1"/>
    <n v="0"/>
    <n v="0"/>
    <x v="0"/>
    <x v="0"/>
    <m/>
    <m/>
    <m/>
    <m/>
    <m/>
    <m/>
    <m/>
    <m/>
    <m/>
    <m/>
    <m/>
    <m/>
    <m/>
    <m/>
    <m/>
    <n v="7.7363999999999997"/>
    <m/>
    <m/>
    <s v="576089,73"/>
    <s v="6326689,04"/>
    <n v="0"/>
    <n v="7.7363999999999997"/>
    <n v="0"/>
  </r>
  <r>
    <n v="469"/>
    <x v="465"/>
    <s v=""/>
    <x v="1171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3168"/>
    <n v="34.520400000000002"/>
    <n v="34.520400000000002"/>
    <n v="0"/>
    <n v="0"/>
    <n v="1"/>
    <n v="0"/>
    <n v="0"/>
    <x v="0"/>
    <x v="0"/>
    <m/>
    <m/>
    <m/>
    <m/>
    <m/>
    <m/>
    <m/>
    <m/>
    <m/>
    <n v="33.712499999999999"/>
    <m/>
    <m/>
    <n v="3.9725000000000001"/>
    <m/>
    <m/>
    <m/>
    <m/>
    <m/>
    <s v="576089,73"/>
    <s v="6326689,04"/>
    <n v="0"/>
    <n v="37.685000000000002"/>
    <n v="0"/>
  </r>
  <r>
    <n v="473"/>
    <x v="466"/>
    <s v=""/>
    <x v="1172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3169"/>
    <n v="75.333600000000004"/>
    <n v="75.333600000000004"/>
    <n v="0"/>
    <n v="0"/>
    <n v="1"/>
    <n v="0"/>
    <n v="0"/>
    <x v="0"/>
    <x v="0"/>
    <m/>
    <m/>
    <m/>
    <m/>
    <m/>
    <m/>
    <n v="72.096314399999997"/>
    <m/>
    <m/>
    <m/>
    <m/>
    <m/>
    <m/>
    <m/>
    <m/>
    <m/>
    <m/>
    <m/>
    <s v="517817,45"/>
    <s v="6142367,11"/>
    <n v="72.096314399999997"/>
    <n v="0"/>
    <n v="0"/>
  </r>
  <r>
    <n v="473"/>
    <x v="466"/>
    <s v=""/>
    <x v="1175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3170"/>
    <n v="0.1278"/>
    <n v="0.1278"/>
    <n v="0.10764"/>
    <n v="0.10764"/>
    <n v="0.22647527910685805"/>
    <n v="0.77352472089314195"/>
    <n v="0"/>
    <x v="0"/>
    <x v="0"/>
    <m/>
    <m/>
    <m/>
    <m/>
    <m/>
    <m/>
    <n v="0.28214999999999996"/>
    <m/>
    <m/>
    <m/>
    <m/>
    <m/>
    <m/>
    <m/>
    <m/>
    <m/>
    <m/>
    <m/>
    <s v="517817,45"/>
    <s v="6142367,11"/>
    <n v="0.28214999999999996"/>
    <n v="0"/>
    <n v="0"/>
  </r>
  <r>
    <n v="473"/>
    <x v="467"/>
    <s v=""/>
    <x v="1176"/>
    <n v="2018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3171"/>
    <n v="9.3600000000000003E-3"/>
    <n v="7.92E-3"/>
    <n v="0"/>
    <n v="0"/>
    <n v="1"/>
    <n v="0"/>
    <n v="0"/>
    <x v="0"/>
    <x v="0"/>
    <m/>
    <m/>
    <m/>
    <m/>
    <m/>
    <m/>
    <n v="1.0177199999999999E-2"/>
    <m/>
    <m/>
    <m/>
    <m/>
    <m/>
    <m/>
    <m/>
    <m/>
    <m/>
    <m/>
    <m/>
    <s v="518742,42"/>
    <s v="6142113,03"/>
    <n v="1.0177199999999999E-2"/>
    <n v="0"/>
    <n v="0"/>
  </r>
  <r>
    <n v="475"/>
    <x v="468"/>
    <s v=""/>
    <x v="1177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3172"/>
    <n v="114.6276"/>
    <n v="114.6276"/>
    <n v="0"/>
    <n v="0"/>
    <n v="1"/>
    <n v="0"/>
    <n v="0"/>
    <x v="0"/>
    <x v="0"/>
    <m/>
    <m/>
    <m/>
    <m/>
    <m/>
    <m/>
    <m/>
    <m/>
    <m/>
    <m/>
    <n v="104.61960000000001"/>
    <m/>
    <m/>
    <m/>
    <m/>
    <m/>
    <m/>
    <m/>
    <s v="508674"/>
    <s v="6147053"/>
    <n v="0"/>
    <n v="104.61960000000001"/>
    <n v="0"/>
  </r>
  <r>
    <n v="475"/>
    <x v="468"/>
    <s v=""/>
    <x v="1178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3173"/>
    <n v="135.80279999999999"/>
    <n v="135.80279999999999"/>
    <n v="0"/>
    <n v="0"/>
    <n v="1"/>
    <n v="0"/>
    <n v="0"/>
    <x v="0"/>
    <x v="0"/>
    <m/>
    <m/>
    <m/>
    <m/>
    <m/>
    <m/>
    <m/>
    <m/>
    <m/>
    <m/>
    <n v="128.934"/>
    <m/>
    <m/>
    <m/>
    <m/>
    <m/>
    <m/>
    <m/>
    <s v="508674"/>
    <s v="6147053"/>
    <n v="0"/>
    <n v="128.934"/>
    <n v="0"/>
  </r>
  <r>
    <n v="475"/>
    <x v="469"/>
    <s v=""/>
    <x v="1180"/>
    <n v="2018"/>
    <n v="57301414"/>
    <x v="698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3174"/>
    <n v="4.7843999999999998"/>
    <n v="4.7843999999999998"/>
    <n v="0"/>
    <n v="0"/>
    <n v="1"/>
    <n v="0"/>
    <n v="0"/>
    <x v="0"/>
    <x v="0"/>
    <m/>
    <m/>
    <m/>
    <m/>
    <m/>
    <m/>
    <n v="5.1612263999999994"/>
    <m/>
    <m/>
    <m/>
    <m/>
    <m/>
    <m/>
    <m/>
    <m/>
    <m/>
    <m/>
    <m/>
    <s v="510935,91"/>
    <s v="6146997,2"/>
    <n v="5.1612263999999994"/>
    <n v="0"/>
    <n v="0"/>
  </r>
  <r>
    <n v="475"/>
    <x v="469"/>
    <s v=""/>
    <x v="1181"/>
    <n v="2018"/>
    <n v="57301414"/>
    <x v="698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3175"/>
    <n v="93.452399999999997"/>
    <n v="93.452399999999997"/>
    <n v="0"/>
    <n v="0"/>
    <n v="1"/>
    <n v="0"/>
    <n v="0"/>
    <x v="0"/>
    <x v="0"/>
    <m/>
    <m/>
    <m/>
    <m/>
    <m/>
    <m/>
    <m/>
    <m/>
    <m/>
    <n v="107.7205"/>
    <m/>
    <m/>
    <m/>
    <m/>
    <m/>
    <m/>
    <m/>
    <m/>
    <s v="510935,91"/>
    <s v="6146997,2"/>
    <n v="0"/>
    <n v="107.7205"/>
    <n v="0"/>
  </r>
  <r>
    <n v="475"/>
    <x v="470"/>
    <s v=""/>
    <x v="1182"/>
    <n v="2018"/>
    <n v="57301414"/>
    <x v="698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3176"/>
    <n v="5.8247999999999998"/>
    <n v="5.8247999999999998"/>
    <n v="0"/>
    <n v="0"/>
    <n v="1"/>
    <n v="0"/>
    <n v="0"/>
    <x v="0"/>
    <x v="0"/>
    <m/>
    <m/>
    <m/>
    <m/>
    <m/>
    <m/>
    <n v="6.2804412000000003"/>
    <m/>
    <m/>
    <m/>
    <m/>
    <m/>
    <m/>
    <m/>
    <m/>
    <m/>
    <m/>
    <m/>
    <s v="507851"/>
    <s v="6147432"/>
    <n v="6.2804412000000003"/>
    <n v="0"/>
    <n v="0"/>
  </r>
  <r>
    <n v="481"/>
    <x v="471"/>
    <s v=""/>
    <x v="1183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21"/>
    <n v="0"/>
    <n v="0"/>
    <n v="0"/>
    <n v="0"/>
    <n v="1"/>
    <n v="0"/>
    <n v="0"/>
    <x v="0"/>
    <x v="0"/>
    <m/>
    <n v="0"/>
    <m/>
    <m/>
    <m/>
    <n v="0"/>
    <m/>
    <m/>
    <m/>
    <m/>
    <n v="0"/>
    <n v="0"/>
    <m/>
    <m/>
    <m/>
    <m/>
    <m/>
    <m/>
    <s v="701707,28"/>
    <s v="6150777,72"/>
    <n v="0"/>
    <n v="0"/>
    <n v="0"/>
  </r>
  <r>
    <n v="481"/>
    <x v="471"/>
    <s v=""/>
    <x v="1184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3177"/>
    <n v="1527.9817"/>
    <n v="1527.9817"/>
    <n v="437.08899600000001"/>
    <n v="382.92206399999998"/>
    <n v="0.32529661669285798"/>
    <n v="0.67470338330714208"/>
    <n v="0"/>
    <x v="0"/>
    <x v="0"/>
    <m/>
    <n v="0.86990999999999996"/>
    <m/>
    <n v="1.43E-2"/>
    <m/>
    <n v="1.06E-2"/>
    <m/>
    <m/>
    <m/>
    <m/>
    <n v="2216.1175800000001"/>
    <n v="131.58520000000001"/>
    <m/>
    <m/>
    <m/>
    <m/>
    <m/>
    <m/>
    <s v="701707,28"/>
    <s v="6150777,72"/>
    <n v="0.89480999999999999"/>
    <n v="2347.7027800000001"/>
    <n v="0"/>
  </r>
  <r>
    <n v="481"/>
    <x v="471"/>
    <s v=""/>
    <x v="1185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3178"/>
    <n v="17.192"/>
    <n v="17.192"/>
    <n v="0"/>
    <n v="0"/>
    <n v="1"/>
    <n v="0"/>
    <n v="0"/>
    <x v="0"/>
    <x v="0"/>
    <m/>
    <m/>
    <m/>
    <n v="0"/>
    <m/>
    <n v="0"/>
    <m/>
    <m/>
    <n v="19.102"/>
    <m/>
    <m/>
    <m/>
    <m/>
    <m/>
    <m/>
    <m/>
    <m/>
    <m/>
    <s v="702461,49"/>
    <s v="6159598,27"/>
    <n v="0"/>
    <n v="19.102"/>
    <n v="0"/>
  </r>
  <r>
    <n v="481"/>
    <x v="472"/>
    <s v=""/>
    <x v="1188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32"/>
    <n v="5.8000000000000003E-2"/>
    <n v="5.8000000000000003E-2"/>
    <n v="0"/>
    <n v="0"/>
    <n v="1"/>
    <n v="0"/>
    <n v="0"/>
    <x v="0"/>
    <x v="0"/>
    <m/>
    <m/>
    <m/>
    <n v="6.8153000000000005E-2"/>
    <m/>
    <n v="0"/>
    <m/>
    <m/>
    <m/>
    <m/>
    <m/>
    <m/>
    <m/>
    <n v="0"/>
    <m/>
    <m/>
    <m/>
    <m/>
    <s v="702461,49"/>
    <s v="6159598,27"/>
    <n v="6.8153000000000005E-2"/>
    <n v="0"/>
    <n v="0"/>
  </r>
  <r>
    <n v="481"/>
    <x v="472"/>
    <s v=""/>
    <x v="1189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3179"/>
    <n v="105.001"/>
    <n v="103.14"/>
    <n v="89.039519999999996"/>
    <n v="89.039519999999996"/>
    <n v="0.24599269994330508"/>
    <n v="0.75400730005669492"/>
    <n v="0"/>
    <x v="0"/>
    <x v="0"/>
    <m/>
    <m/>
    <m/>
    <m/>
    <m/>
    <m/>
    <m/>
    <m/>
    <n v="213.423"/>
    <m/>
    <m/>
    <m/>
    <m/>
    <m/>
    <m/>
    <m/>
    <m/>
    <m/>
    <s v="702461,49"/>
    <s v="6159598,27"/>
    <n v="0"/>
    <n v="213.423"/>
    <n v="0"/>
  </r>
  <r>
    <n v="482"/>
    <x v="473"/>
    <s v=""/>
    <x v="1190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2544"/>
    <n v="8.2799999999999996E-4"/>
    <n v="8.2799999999999996E-4"/>
    <n v="0"/>
    <n v="0"/>
    <n v="1"/>
    <n v="0"/>
    <n v="0"/>
    <x v="0"/>
    <x v="0"/>
    <m/>
    <m/>
    <n v="0"/>
    <n v="1.0761E-3"/>
    <m/>
    <m/>
    <m/>
    <m/>
    <m/>
    <m/>
    <m/>
    <m/>
    <m/>
    <n v="0"/>
    <m/>
    <m/>
    <m/>
    <m/>
    <s v="459248,58"/>
    <s v="6244459,7"/>
    <n v="1.0761E-3"/>
    <n v="0"/>
    <n v="0"/>
  </r>
  <r>
    <n v="482"/>
    <x v="473"/>
    <s v=""/>
    <x v="1191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3180"/>
    <n v="0.279756"/>
    <n v="0.279756"/>
    <n v="0"/>
    <n v="0"/>
    <n v="1"/>
    <n v="0"/>
    <n v="0"/>
    <x v="0"/>
    <x v="0"/>
    <m/>
    <m/>
    <m/>
    <n v="0.30130800000000002"/>
    <m/>
    <m/>
    <m/>
    <m/>
    <m/>
    <m/>
    <m/>
    <m/>
    <m/>
    <n v="0"/>
    <m/>
    <m/>
    <m/>
    <m/>
    <s v="459248,58"/>
    <s v="6244459,7"/>
    <n v="0.30130800000000002"/>
    <n v="0"/>
    <n v="0"/>
  </r>
  <r>
    <n v="482"/>
    <x v="473"/>
    <s v=""/>
    <x v="1192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3181"/>
    <n v="55.24344"/>
    <n v="55.24344"/>
    <n v="0"/>
    <n v="0"/>
    <n v="1"/>
    <n v="0"/>
    <n v="0"/>
    <x v="0"/>
    <x v="0"/>
    <m/>
    <m/>
    <m/>
    <m/>
    <m/>
    <m/>
    <m/>
    <m/>
    <m/>
    <m/>
    <n v="49.68"/>
    <m/>
    <m/>
    <m/>
    <m/>
    <m/>
    <m/>
    <m/>
    <s v="459248,58"/>
    <s v="6244459,7"/>
    <n v="0"/>
    <n v="49.68"/>
    <n v="0"/>
  </r>
  <r>
    <n v="484"/>
    <x v="474"/>
    <s v=""/>
    <x v="1193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3182"/>
    <n v="0.50054399999999999"/>
    <n v="0.50054399999999999"/>
    <n v="0"/>
    <n v="0"/>
    <n v="1"/>
    <n v="0"/>
    <n v="0"/>
    <x v="0"/>
    <x v="0"/>
    <m/>
    <n v="0"/>
    <m/>
    <n v="0.50172499999999998"/>
    <m/>
    <m/>
    <m/>
    <m/>
    <m/>
    <m/>
    <m/>
    <m/>
    <m/>
    <m/>
    <m/>
    <m/>
    <m/>
    <m/>
    <s v="545762,14"/>
    <s v="6349398,66"/>
    <n v="0.50172499999999998"/>
    <n v="0"/>
    <n v="0"/>
  </r>
  <r>
    <n v="484"/>
    <x v="474"/>
    <s v=""/>
    <x v="1194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3183"/>
    <n v="1.8E-3"/>
    <n v="1.8E-3"/>
    <n v="0"/>
    <n v="0"/>
    <n v="1"/>
    <n v="0"/>
    <n v="0"/>
    <x v="0"/>
    <x v="0"/>
    <m/>
    <m/>
    <m/>
    <n v="1.9215E-3"/>
    <m/>
    <m/>
    <m/>
    <m/>
    <m/>
    <m/>
    <m/>
    <m/>
    <m/>
    <m/>
    <m/>
    <m/>
    <m/>
    <m/>
    <s v="545762,14"/>
    <s v="6349398,66"/>
    <n v="1.9215E-3"/>
    <n v="0"/>
    <n v="0"/>
  </r>
  <r>
    <n v="484"/>
    <x v="474"/>
    <s v=""/>
    <x v="1195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53"/>
    <x v="0"/>
    <s v="fvv"/>
    <d v="2014-10-31T00:00:00"/>
    <d v="2018-10-01T00:00:00"/>
    <n v="1"/>
    <n v="0"/>
    <n v="1"/>
    <x v="3184"/>
    <n v="9.4424399999999995"/>
    <n v="9.4424399999999995"/>
    <n v="0"/>
    <n v="0"/>
    <n v="1"/>
    <n v="0"/>
    <n v="0"/>
    <x v="0"/>
    <x v="0"/>
    <m/>
    <m/>
    <m/>
    <m/>
    <m/>
    <m/>
    <m/>
    <m/>
    <m/>
    <m/>
    <m/>
    <m/>
    <n v="9.4529999999999994"/>
    <m/>
    <m/>
    <m/>
    <m/>
    <m/>
    <s v="545762,14"/>
    <s v="6349398,66"/>
    <n v="0"/>
    <n v="9.4529999999999994"/>
    <n v="0"/>
  </r>
  <r>
    <n v="484"/>
    <x v="474"/>
    <s v=""/>
    <x v="2893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511"/>
    <x v="0"/>
    <s v="fvv"/>
    <d v="2018-10-01T00:00:00"/>
    <m/>
    <n v="1"/>
    <n v="0"/>
    <n v="1"/>
    <x v="3185"/>
    <n v="3.6754560000000001"/>
    <n v="3.6754560000000001"/>
    <n v="0"/>
    <n v="0"/>
    <n v="1"/>
    <n v="0"/>
    <n v="0"/>
    <x v="0"/>
    <x v="0"/>
    <m/>
    <m/>
    <m/>
    <m/>
    <m/>
    <m/>
    <m/>
    <m/>
    <m/>
    <m/>
    <m/>
    <m/>
    <n v="3.6846000000000001"/>
    <m/>
    <m/>
    <m/>
    <m/>
    <m/>
    <s v="545762,14"/>
    <s v="6349398,66"/>
    <n v="0"/>
    <n v="3.6846000000000001"/>
    <n v="0"/>
  </r>
  <r>
    <n v="486"/>
    <x v="475"/>
    <s v=""/>
    <x v="1196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3186"/>
    <n v="53.809199999999997"/>
    <n v="51.21"/>
    <n v="0"/>
    <n v="0"/>
    <n v="1"/>
    <n v="0"/>
    <n v="0"/>
    <x v="0"/>
    <x v="0"/>
    <m/>
    <m/>
    <m/>
    <m/>
    <m/>
    <m/>
    <m/>
    <m/>
    <m/>
    <m/>
    <n v="46.9908"/>
    <m/>
    <m/>
    <m/>
    <m/>
    <m/>
    <m/>
    <m/>
    <s v="458289,71"/>
    <s v="6291223,73"/>
    <n v="0"/>
    <n v="46.9908"/>
    <n v="0"/>
  </r>
  <r>
    <n v="486"/>
    <x v="475"/>
    <s v=""/>
    <x v="1197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3187"/>
    <n v="9.7199999999999995E-2"/>
    <n v="9.3600000000000003E-2"/>
    <n v="0"/>
    <n v="0"/>
    <n v="1"/>
    <n v="0"/>
    <n v="0"/>
    <x v="0"/>
    <x v="0"/>
    <m/>
    <m/>
    <m/>
    <n v="0.121958"/>
    <m/>
    <m/>
    <m/>
    <m/>
    <m/>
    <m/>
    <m/>
    <m/>
    <m/>
    <m/>
    <m/>
    <m/>
    <m/>
    <m/>
    <s v="458289,71"/>
    <s v="6291223,73"/>
    <n v="0.121958"/>
    <n v="0"/>
    <n v="0"/>
  </r>
  <r>
    <n v="486"/>
    <x v="475"/>
    <s v=""/>
    <x v="1198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3188"/>
    <n v="4.6421999999999999"/>
    <n v="4.5846"/>
    <n v="0"/>
    <n v="0"/>
    <n v="1"/>
    <n v="0"/>
    <n v="0"/>
    <x v="0"/>
    <x v="0"/>
    <m/>
    <m/>
    <m/>
    <n v="0"/>
    <m/>
    <m/>
    <n v="4.4125092000000006"/>
    <m/>
    <m/>
    <m/>
    <m/>
    <m/>
    <m/>
    <m/>
    <m/>
    <m/>
    <m/>
    <m/>
    <s v="487240,18"/>
    <s v="6259219,84"/>
    <n v="4.4125092000000006"/>
    <n v="0"/>
    <n v="0"/>
  </r>
  <r>
    <n v="490"/>
    <x v="476"/>
    <s v=""/>
    <x v="1200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3188"/>
    <n v="4.6421999999999999"/>
    <n v="4.5846"/>
    <n v="0"/>
    <n v="0"/>
    <n v="1"/>
    <n v="0"/>
    <n v="0"/>
    <x v="0"/>
    <x v="0"/>
    <m/>
    <m/>
    <m/>
    <n v="0"/>
    <m/>
    <m/>
    <n v="4.4125092000000006"/>
    <m/>
    <m/>
    <m/>
    <m/>
    <m/>
    <m/>
    <m/>
    <m/>
    <m/>
    <m/>
    <m/>
    <s v="487240,18"/>
    <s v="6259219,84"/>
    <n v="4.4125092000000006"/>
    <n v="0"/>
    <n v="0"/>
  </r>
  <r>
    <n v="490"/>
    <x v="476"/>
    <s v=""/>
    <x v="1201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3189"/>
    <n v="14.61924"/>
    <n v="14.437799999999999"/>
    <n v="10.79514"/>
    <n v="10.658519999999999"/>
    <n v="0.27545845528373664"/>
    <n v="0.72454154471626331"/>
    <n v="0"/>
    <x v="0"/>
    <x v="0"/>
    <m/>
    <m/>
    <m/>
    <m/>
    <m/>
    <m/>
    <n v="26.536197600000001"/>
    <m/>
    <m/>
    <m/>
    <m/>
    <m/>
    <m/>
    <m/>
    <m/>
    <m/>
    <m/>
    <m/>
    <s v="487240,18"/>
    <s v="6259219,84"/>
    <n v="26.536197600000001"/>
    <n v="0"/>
    <n v="0"/>
  </r>
  <r>
    <n v="490"/>
    <x v="476"/>
    <s v=""/>
    <x v="1202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3189"/>
    <n v="14.61924"/>
    <n v="14.437799999999999"/>
    <n v="10.79532"/>
    <n v="10.658519999999999"/>
    <n v="0.27545845528373664"/>
    <n v="0.72454154471626331"/>
    <n v="0"/>
    <x v="0"/>
    <x v="0"/>
    <m/>
    <m/>
    <m/>
    <m/>
    <m/>
    <m/>
    <n v="26.536197600000001"/>
    <m/>
    <m/>
    <m/>
    <m/>
    <m/>
    <m/>
    <m/>
    <m/>
    <m/>
    <m/>
    <m/>
    <s v="487240,18"/>
    <s v="6259219,84"/>
    <n v="26.536197600000001"/>
    <n v="0"/>
    <n v="0"/>
  </r>
  <r>
    <n v="490"/>
    <x v="476"/>
    <s v=""/>
    <x v="1203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3190"/>
    <n v="89.301599999999993"/>
    <n v="88.194239999999994"/>
    <n v="74.272679999999994"/>
    <n v="73.933199999999999"/>
    <n v="0.2515996282518404"/>
    <n v="0.74840037174815954"/>
    <n v="0"/>
    <x v="0"/>
    <x v="0"/>
    <m/>
    <m/>
    <m/>
    <m/>
    <m/>
    <m/>
    <n v="0.72064079999999997"/>
    <m/>
    <n v="176.74703"/>
    <m/>
    <m/>
    <m/>
    <m/>
    <m/>
    <m/>
    <m/>
    <m/>
    <m/>
    <s v="487240,18"/>
    <s v="6259219,84"/>
    <n v="0.72064079999999997"/>
    <n v="176.74703"/>
    <n v="0"/>
  </r>
  <r>
    <n v="490"/>
    <x v="476"/>
    <s v=""/>
    <x v="1204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3191"/>
    <n v="9.1130399999999998"/>
    <n v="9"/>
    <n v="0"/>
    <n v="0"/>
    <n v="1"/>
    <n v="0"/>
    <n v="0"/>
    <x v="0"/>
    <x v="0"/>
    <m/>
    <m/>
    <m/>
    <m/>
    <m/>
    <m/>
    <m/>
    <m/>
    <m/>
    <m/>
    <m/>
    <m/>
    <m/>
    <m/>
    <m/>
    <m/>
    <m/>
    <n v="1.7949600000000001"/>
    <s v="487240,18"/>
    <s v="6259219,84"/>
    <n v="0"/>
    <n v="0"/>
    <n v="1.7949600000000001"/>
  </r>
  <r>
    <n v="490"/>
    <x v="476"/>
    <s v=""/>
    <x v="2894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29"/>
    <x v="2"/>
    <s v="fvv"/>
    <d v="2018-02-01T00:00:00"/>
    <m/>
    <n v="15"/>
    <n v="0"/>
    <n v="15"/>
    <x v="3192"/>
    <n v="4.2688800000000002"/>
    <n v="4.215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4.6008000000000004"/>
    <s v="487240,18"/>
    <s v="6259219,84"/>
    <n v="0"/>
    <n v="0"/>
    <n v="4.6008000000000004"/>
  </r>
  <r>
    <n v="490"/>
    <x v="477"/>
    <s v=""/>
    <x v="1205"/>
    <n v="2018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3193"/>
    <n v="0.54252"/>
    <n v="0.53171999999999997"/>
    <n v="0.34704000000000002"/>
    <n v="0.34595999999999999"/>
    <n v="0.28012922749764851"/>
    <n v="0.71987077250235143"/>
    <n v="0"/>
    <x v="0"/>
    <x v="0"/>
    <m/>
    <m/>
    <m/>
    <m/>
    <m/>
    <m/>
    <n v="0.96833879999999994"/>
    <m/>
    <m/>
    <m/>
    <m/>
    <m/>
    <m/>
    <m/>
    <m/>
    <m/>
    <m/>
    <m/>
    <s v="492071,35"/>
    <s v="6256408,64"/>
    <n v="0.96833879999999994"/>
    <n v="0"/>
    <n v="0"/>
  </r>
  <r>
    <n v="490"/>
    <x v="477"/>
    <s v=""/>
    <x v="1206"/>
    <n v="2018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3194"/>
    <n v="0.6966"/>
    <n v="0.68255999999999994"/>
    <n v="0"/>
    <n v="0"/>
    <n v="1"/>
    <n v="0"/>
    <n v="0"/>
    <x v="0"/>
    <x v="0"/>
    <m/>
    <m/>
    <m/>
    <m/>
    <m/>
    <m/>
    <n v="0.67462559999999994"/>
    <m/>
    <m/>
    <m/>
    <m/>
    <m/>
    <m/>
    <m/>
    <m/>
    <m/>
    <m/>
    <m/>
    <s v="492071,35"/>
    <s v="6256408,64"/>
    <n v="0.67462559999999994"/>
    <n v="0"/>
    <n v="0"/>
  </r>
  <r>
    <n v="492"/>
    <x v="478"/>
    <s v=""/>
    <x v="1207"/>
    <n v="2018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9112"/>
    <s v="6260866"/>
    <n v="0"/>
    <n v="0"/>
    <n v="0"/>
  </r>
  <r>
    <n v="492"/>
    <x v="479"/>
    <s v=""/>
    <x v="1208"/>
    <n v="2018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3195"/>
    <n v="48.96"/>
    <n v="48.96"/>
    <n v="0"/>
    <n v="0"/>
    <n v="1"/>
    <n v="0"/>
    <n v="0"/>
    <x v="0"/>
    <x v="0"/>
    <m/>
    <m/>
    <m/>
    <m/>
    <m/>
    <m/>
    <m/>
    <m/>
    <m/>
    <m/>
    <n v="56.339400000000005"/>
    <m/>
    <m/>
    <m/>
    <m/>
    <m/>
    <m/>
    <m/>
    <s v="588990"/>
    <s v="6261309"/>
    <n v="0"/>
    <n v="56.339400000000005"/>
    <n v="0"/>
  </r>
  <r>
    <n v="492"/>
    <x v="479"/>
    <s v=""/>
    <x v="2895"/>
    <n v="2018"/>
    <n v="70555018"/>
    <x v="210"/>
    <x v="477"/>
    <x v="475"/>
    <n v="8961"/>
    <s v="Allingåbro"/>
    <n v="707"/>
    <n v="221"/>
    <x v="188"/>
    <m/>
    <s v="FJ"/>
    <s v="Fjernvarmeværk"/>
    <n v="353000"/>
    <n v="350030"/>
    <x v="1467"/>
    <x v="3"/>
    <s v="fvv"/>
    <d v="2017-06-01T00:00:00"/>
    <m/>
    <n v="4.3"/>
    <n v="0"/>
    <n v="4.3"/>
    <x v="3196"/>
    <n v="8.3339999999999996"/>
    <n v="8.3339999999999996"/>
    <n v="0"/>
    <n v="0"/>
    <n v="1"/>
    <n v="0"/>
    <n v="0"/>
    <x v="0"/>
    <x v="0"/>
    <m/>
    <m/>
    <m/>
    <m/>
    <m/>
    <m/>
    <m/>
    <m/>
    <m/>
    <m/>
    <m/>
    <m/>
    <m/>
    <m/>
    <m/>
    <n v="8.3339999999999996"/>
    <m/>
    <m/>
    <s v="588990"/>
    <s v="6261309"/>
    <n v="0"/>
    <n v="8.3339999999999996"/>
    <n v="0"/>
  </r>
  <r>
    <n v="493"/>
    <x v="480"/>
    <s v=""/>
    <x v="1209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8458"/>
    <s v="6123492"/>
    <n v="0"/>
    <n v="0"/>
    <n v="0"/>
  </r>
  <r>
    <n v="493"/>
    <x v="480"/>
    <s v=""/>
    <x v="1210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3197"/>
    <n v="41.248800000000003"/>
    <n v="41.248800000000003"/>
    <n v="0"/>
    <n v="0"/>
    <n v="1"/>
    <n v="0"/>
    <n v="0"/>
    <x v="0"/>
    <x v="0"/>
    <m/>
    <m/>
    <m/>
    <m/>
    <m/>
    <m/>
    <n v="38.7236124"/>
    <m/>
    <m/>
    <m/>
    <m/>
    <m/>
    <m/>
    <m/>
    <m/>
    <m/>
    <m/>
    <m/>
    <s v="518458"/>
    <s v="6123492"/>
    <n v="38.7236124"/>
    <n v="0"/>
    <n v="0"/>
  </r>
  <r>
    <n v="493"/>
    <x v="480"/>
    <s v=""/>
    <x v="1211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8458"/>
    <s v="6123492"/>
    <n v="3.5870000000000005E-4"/>
    <n v="0"/>
    <n v="0"/>
  </r>
  <r>
    <n v="493"/>
    <x v="481"/>
    <s v=""/>
    <x v="1212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3198"/>
    <n v="5.5152000000000001"/>
    <n v="5.4215999999999998"/>
    <n v="0"/>
    <n v="0"/>
    <n v="1"/>
    <n v="0"/>
    <n v="0"/>
    <x v="0"/>
    <x v="0"/>
    <m/>
    <m/>
    <m/>
    <n v="0"/>
    <m/>
    <m/>
    <n v="5.4231804000000006"/>
    <m/>
    <m/>
    <m/>
    <m/>
    <m/>
    <m/>
    <m/>
    <m/>
    <m/>
    <m/>
    <m/>
    <s v="519682,87"/>
    <s v="6121737,75"/>
    <n v="5.4231804000000006"/>
    <n v="0"/>
    <n v="0"/>
  </r>
  <r>
    <n v="493"/>
    <x v="481"/>
    <s v=""/>
    <x v="1213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3199"/>
    <n v="13.402799999999999"/>
    <n v="13.176"/>
    <n v="0"/>
    <n v="0"/>
    <n v="1"/>
    <n v="0"/>
    <n v="0"/>
    <x v="0"/>
    <x v="0"/>
    <m/>
    <m/>
    <m/>
    <m/>
    <m/>
    <m/>
    <m/>
    <m/>
    <m/>
    <m/>
    <m/>
    <m/>
    <m/>
    <m/>
    <m/>
    <m/>
    <m/>
    <n v="13.402799999999999"/>
    <s v="519682,87"/>
    <s v="6121737,75"/>
    <n v="0"/>
    <n v="0"/>
    <n v="13.402799999999999"/>
  </r>
  <r>
    <n v="493"/>
    <x v="481"/>
    <s v=""/>
    <x v="1214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3200"/>
    <n v="2.3435999999999999"/>
    <n v="2.3039999999999998"/>
    <n v="2.0339999999999998"/>
    <n v="2.016"/>
    <n v="0.23504808917818379"/>
    <n v="0.76495191082181624"/>
    <n v="0"/>
    <x v="0"/>
    <x v="0"/>
    <m/>
    <m/>
    <m/>
    <m/>
    <m/>
    <m/>
    <n v="4.9853627999999999"/>
    <m/>
    <m/>
    <m/>
    <m/>
    <m/>
    <m/>
    <m/>
    <m/>
    <m/>
    <m/>
    <m/>
    <s v="519682,87"/>
    <s v="6121737,75"/>
    <n v="4.9853627999999999"/>
    <n v="0"/>
    <n v="0"/>
  </r>
  <r>
    <n v="493"/>
    <x v="481"/>
    <s v=""/>
    <x v="1215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3201"/>
    <n v="0.90359999999999996"/>
    <n v="0.88919999999999999"/>
    <n v="0.76319999999999999"/>
    <n v="0.75600000000000001"/>
    <n v="0.22998489979622055"/>
    <n v="0.77001510020377939"/>
    <n v="0"/>
    <x v="0"/>
    <x v="0"/>
    <m/>
    <m/>
    <m/>
    <m/>
    <m/>
    <m/>
    <n v="1.9644767999999999"/>
    <m/>
    <m/>
    <m/>
    <m/>
    <m/>
    <m/>
    <m/>
    <m/>
    <m/>
    <m/>
    <m/>
    <s v="519682,87"/>
    <s v="6121737,75"/>
    <n v="1.9644767999999999"/>
    <n v="0"/>
    <n v="0"/>
  </r>
  <r>
    <n v="493"/>
    <x v="481"/>
    <s v=""/>
    <x v="1216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3202"/>
    <n v="0.51839999999999997"/>
    <n v="0.51119999999999999"/>
    <n v="0.45"/>
    <n v="0.44640000000000002"/>
    <n v="0.22377622377622375"/>
    <n v="0.77622377622377625"/>
    <n v="0"/>
    <x v="0"/>
    <x v="0"/>
    <m/>
    <m/>
    <m/>
    <m/>
    <m/>
    <m/>
    <n v="1.1582999999999999"/>
    <m/>
    <m/>
    <m/>
    <m/>
    <m/>
    <m/>
    <m/>
    <m/>
    <m/>
    <m/>
    <m/>
    <s v="519682,87"/>
    <s v="6121737,75"/>
    <n v="1.1582999999999999"/>
    <n v="0"/>
    <n v="0"/>
  </r>
  <r>
    <n v="493"/>
    <x v="481"/>
    <s v=""/>
    <x v="1217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9682,87"/>
    <s v="6121737,75"/>
    <n v="3.5870000000000005E-4"/>
    <n v="0"/>
    <n v="0"/>
  </r>
  <r>
    <n v="493"/>
    <x v="482"/>
    <s v=""/>
    <x v="1218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3203"/>
    <n v="60.001199999999997"/>
    <n v="58.985999999999997"/>
    <n v="0"/>
    <n v="0"/>
    <n v="1"/>
    <n v="0"/>
    <n v="0"/>
    <x v="0"/>
    <x v="0"/>
    <m/>
    <m/>
    <m/>
    <m/>
    <m/>
    <m/>
    <n v="55.810220399999999"/>
    <m/>
    <m/>
    <m/>
    <m/>
    <m/>
    <m/>
    <m/>
    <m/>
    <m/>
    <m/>
    <m/>
    <s v="518531"/>
    <s v="6121358"/>
    <n v="55.810220399999999"/>
    <n v="0"/>
    <n v="0"/>
  </r>
  <r>
    <n v="493"/>
    <x v="482"/>
    <s v=""/>
    <x v="1219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3204"/>
    <n v="25.927199999999999"/>
    <n v="25.927199999999999"/>
    <n v="0"/>
    <n v="0"/>
    <n v="1"/>
    <n v="0"/>
    <n v="0"/>
    <x v="0"/>
    <x v="0"/>
    <m/>
    <m/>
    <m/>
    <m/>
    <m/>
    <m/>
    <m/>
    <m/>
    <m/>
    <m/>
    <m/>
    <m/>
    <m/>
    <m/>
    <m/>
    <n v="25.927199999999999"/>
    <m/>
    <m/>
    <s v="518531"/>
    <s v="6121358"/>
    <n v="0"/>
    <n v="25.927199999999999"/>
    <n v="0"/>
  </r>
  <r>
    <n v="493"/>
    <x v="482"/>
    <s v=""/>
    <x v="1220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3205"/>
    <n v="48.711599999999997"/>
    <n v="48.711599999999997"/>
    <n v="0"/>
    <n v="0"/>
    <n v="1"/>
    <n v="0"/>
    <n v="0"/>
    <x v="0"/>
    <x v="0"/>
    <m/>
    <m/>
    <m/>
    <m/>
    <m/>
    <m/>
    <m/>
    <m/>
    <m/>
    <m/>
    <m/>
    <m/>
    <m/>
    <m/>
    <m/>
    <n v="48.711599999999997"/>
    <m/>
    <m/>
    <s v="518531"/>
    <s v="6121358"/>
    <n v="0"/>
    <n v="48.711599999999997"/>
    <n v="0"/>
  </r>
  <r>
    <n v="495"/>
    <x v="483"/>
    <s v=""/>
    <x v="1221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3206"/>
    <n v="38.03904"/>
    <n v="38.03904"/>
    <n v="0"/>
    <n v="0"/>
    <n v="1"/>
    <n v="0"/>
    <n v="0"/>
    <x v="0"/>
    <x v="0"/>
    <m/>
    <m/>
    <m/>
    <m/>
    <m/>
    <m/>
    <n v="38.544818399999997"/>
    <m/>
    <m/>
    <m/>
    <m/>
    <m/>
    <m/>
    <m/>
    <m/>
    <m/>
    <m/>
    <m/>
    <s v="556797,54"/>
    <s v="6357207,13"/>
    <n v="38.544818399999997"/>
    <n v="0"/>
    <n v="0"/>
  </r>
  <r>
    <n v="495"/>
    <x v="483"/>
    <s v=""/>
    <x v="1222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3207"/>
    <n v="2.7972000000000001"/>
    <n v="2.7972000000000001"/>
    <n v="0"/>
    <n v="0"/>
    <n v="1"/>
    <n v="0"/>
    <n v="0"/>
    <x v="0"/>
    <x v="0"/>
    <m/>
    <m/>
    <m/>
    <m/>
    <m/>
    <m/>
    <n v="2.8619712000000002"/>
    <m/>
    <m/>
    <m/>
    <m/>
    <m/>
    <m/>
    <m/>
    <m/>
    <m/>
    <m/>
    <m/>
    <s v="556797,54"/>
    <s v="6357207,13"/>
    <n v="2.8619712000000002"/>
    <n v="0"/>
    <n v="0"/>
  </r>
  <r>
    <n v="495"/>
    <x v="483"/>
    <s v=""/>
    <x v="1223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8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3208"/>
    <n v="19.1844"/>
    <n v="19.1844"/>
    <n v="0"/>
    <n v="0"/>
    <n v="1"/>
    <n v="0"/>
    <n v="0"/>
    <x v="0"/>
    <x v="0"/>
    <m/>
    <m/>
    <m/>
    <m/>
    <m/>
    <m/>
    <m/>
    <m/>
    <m/>
    <m/>
    <m/>
    <m/>
    <m/>
    <m/>
    <m/>
    <n v="19.184000000000001"/>
    <m/>
    <m/>
    <s v="557107,47"/>
    <s v="6358051,71"/>
    <n v="0"/>
    <n v="19.184000000000001"/>
    <n v="0"/>
  </r>
  <r>
    <n v="497"/>
    <x v="485"/>
    <s v=""/>
    <x v="1227"/>
    <n v="2018"/>
    <n v="11899412"/>
    <x v="213"/>
    <x v="483"/>
    <x v="481"/>
    <n v="3500"/>
    <s v="Værløse"/>
    <n v="190"/>
    <n v="18"/>
    <x v="19"/>
    <m/>
    <s v="FJ"/>
    <s v="Fjernvarmeværk"/>
    <n v="353000"/>
    <n v="350030"/>
    <x v="16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7"/>
    <x v="485"/>
    <s v=""/>
    <x v="1228"/>
    <n v="2018"/>
    <n v="11899412"/>
    <x v="213"/>
    <x v="483"/>
    <x v="481"/>
    <n v="3500"/>
    <s v="Værløse"/>
    <n v="190"/>
    <n v="18"/>
    <x v="19"/>
    <m/>
    <s v="FJ"/>
    <s v="Fjernvarmeværk"/>
    <n v="353000"/>
    <n v="350030"/>
    <x v="13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9"/>
    <x v="486"/>
    <s v=""/>
    <x v="1229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3209"/>
    <n v="0.3024"/>
    <n v="0.3024"/>
    <n v="0"/>
    <n v="0"/>
    <n v="1"/>
    <n v="0"/>
    <n v="0"/>
    <x v="0"/>
    <x v="0"/>
    <m/>
    <m/>
    <m/>
    <n v="0"/>
    <m/>
    <m/>
    <m/>
    <m/>
    <m/>
    <m/>
    <m/>
    <m/>
    <m/>
    <n v="0.33956999999999998"/>
    <m/>
    <m/>
    <m/>
    <m/>
    <s v="522775,38"/>
    <s v="6102282,87"/>
    <n v="0"/>
    <n v="0.33956999999999998"/>
    <n v="0"/>
  </r>
  <r>
    <n v="499"/>
    <x v="487"/>
    <s v=""/>
    <x v="1233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13"/>
    <x v="0"/>
    <s v="fvv"/>
    <d v="1969-01-01T00:00:00"/>
    <d v="2017-12-31T00:00:00"/>
    <n v="9.3000000000000007"/>
    <n v="0"/>
    <n v="8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4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16"/>
    <x v="0"/>
    <s v="fvv"/>
    <d v="1968-01-01T00:00:00"/>
    <d v="2017-12-31T00:00:00"/>
    <n v="12.2"/>
    <n v="0"/>
    <n v="1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5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76"/>
    <x v="0"/>
    <s v="fvv"/>
    <d v="1995-01-01T00:00:00"/>
    <d v="2017-12-31T00:00:00"/>
    <n v="11.6"/>
    <n v="0"/>
    <n v="10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6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4"/>
    <x v="0"/>
    <s v="fvv"/>
    <d v="1996-01-01T00:00:00"/>
    <d v="2017-12-31T00:00:00"/>
    <n v="5.8"/>
    <n v="0"/>
    <n v="5.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8"/>
    <s v=""/>
    <x v="1237"/>
    <n v="2018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3210"/>
    <n v="2.3328000000000002"/>
    <n v="2.3328000000000002"/>
    <n v="0"/>
    <n v="0"/>
    <n v="1"/>
    <n v="0"/>
    <n v="0"/>
    <x v="0"/>
    <x v="0"/>
    <m/>
    <n v="2.6173800000000003"/>
    <m/>
    <m/>
    <m/>
    <m/>
    <m/>
    <m/>
    <m/>
    <m/>
    <m/>
    <m/>
    <m/>
    <m/>
    <m/>
    <m/>
    <m/>
    <m/>
    <s v="526668,39"/>
    <s v="6098667,96"/>
    <n v="2.6173800000000003"/>
    <n v="0"/>
    <n v="0"/>
  </r>
  <r>
    <n v="499"/>
    <x v="488"/>
    <s v=""/>
    <x v="2896"/>
    <n v="2018"/>
    <n v="36152710"/>
    <x v="214"/>
    <x v="486"/>
    <x v="484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3211"/>
    <n v="2.61"/>
    <n v="2.61"/>
    <n v="0"/>
    <n v="0"/>
    <n v="1"/>
    <n v="0"/>
    <n v="0"/>
    <x v="0"/>
    <x v="0"/>
    <m/>
    <m/>
    <m/>
    <m/>
    <m/>
    <m/>
    <m/>
    <m/>
    <m/>
    <m/>
    <m/>
    <m/>
    <n v="2.835"/>
    <m/>
    <m/>
    <m/>
    <m/>
    <m/>
    <s v="526668,39"/>
    <s v="6098667,96"/>
    <n v="0"/>
    <n v="2.835"/>
    <n v="0"/>
  </r>
  <r>
    <n v="499"/>
    <x v="489"/>
    <s v=""/>
    <x v="1238"/>
    <n v="2018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3212"/>
    <n v="5.0999999999999997E-2"/>
    <n v="5.0999999999999997E-2"/>
    <n v="0"/>
    <n v="0"/>
    <n v="1"/>
    <n v="0"/>
    <n v="0"/>
    <x v="0"/>
    <x v="0"/>
    <m/>
    <m/>
    <m/>
    <n v="5.7392000000000006E-2"/>
    <m/>
    <m/>
    <m/>
    <m/>
    <m/>
    <m/>
    <m/>
    <m/>
    <m/>
    <n v="0"/>
    <m/>
    <m/>
    <m/>
    <m/>
    <s v="525897,03"/>
    <s v="6100440,47"/>
    <n v="5.7392000000000006E-2"/>
    <n v="0"/>
    <n v="0"/>
  </r>
  <r>
    <n v="499"/>
    <x v="490"/>
    <s v=""/>
    <x v="1239"/>
    <n v="2018"/>
    <n v="36152710"/>
    <x v="214"/>
    <x v="488"/>
    <x v="486"/>
    <n v="6200"/>
    <s v="Aabenraa"/>
    <n v="580"/>
    <n v="117"/>
    <x v="66"/>
    <m/>
    <s v="FJ"/>
    <s v="Fjernvarmeværk"/>
    <n v="353000"/>
    <n v="350030"/>
    <x v="76"/>
    <x v="0"/>
    <s v="fvv"/>
    <d v="1985-01-01T00:00:00"/>
    <d v="2017-12-31T00:00:00"/>
    <n v="9"/>
    <n v="0"/>
    <n v="8.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0"/>
    <s v=""/>
    <x v="1240"/>
    <n v="2018"/>
    <n v="36152710"/>
    <x v="214"/>
    <x v="488"/>
    <x v="486"/>
    <n v="6200"/>
    <s v="Aabenraa"/>
    <n v="580"/>
    <n v="117"/>
    <x v="66"/>
    <m/>
    <s v="FJ"/>
    <s v="Fjernvarmeværk"/>
    <n v="353000"/>
    <n v="350030"/>
    <x v="4"/>
    <x v="0"/>
    <s v="fvv"/>
    <d v="1971-01-01T00:00:00"/>
    <d v="2017-12-31T00:00:00"/>
    <n v="2.9"/>
    <n v="0"/>
    <n v="2.6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1"/>
    <s v=""/>
    <x v="1241"/>
    <n v="2018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998"/>
    <n v="4.2000000000000003E-2"/>
    <n v="4.2000000000000003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527789"/>
    <s v="6097272"/>
    <n v="4.6630999999999999E-2"/>
    <n v="0"/>
    <n v="0"/>
  </r>
  <r>
    <n v="499"/>
    <x v="492"/>
    <s v=""/>
    <x v="1242"/>
    <n v="2018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3213"/>
    <n v="1.0999999999999999E-2"/>
    <n v="1.0999999999999999E-2"/>
    <n v="0"/>
    <n v="0"/>
    <n v="1"/>
    <n v="0"/>
    <n v="0"/>
    <x v="0"/>
    <x v="0"/>
    <m/>
    <m/>
    <m/>
    <n v="1.2554500000000001E-2"/>
    <m/>
    <m/>
    <m/>
    <m/>
    <m/>
    <m/>
    <m/>
    <m/>
    <m/>
    <m/>
    <m/>
    <m/>
    <m/>
    <m/>
    <s v="527148,78"/>
    <s v="6095589,52"/>
    <n v="1.2554500000000001E-2"/>
    <n v="0"/>
    <n v="0"/>
  </r>
  <r>
    <n v="499"/>
    <x v="492"/>
    <s v=""/>
    <x v="2897"/>
    <n v="2018"/>
    <n v="36152710"/>
    <x v="214"/>
    <x v="490"/>
    <x v="488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3214"/>
    <n v="2.1"/>
    <n v="2.1"/>
    <n v="0"/>
    <n v="0"/>
    <n v="1"/>
    <n v="0"/>
    <n v="0"/>
    <x v="0"/>
    <x v="0"/>
    <m/>
    <m/>
    <m/>
    <m/>
    <m/>
    <m/>
    <m/>
    <m/>
    <m/>
    <m/>
    <m/>
    <m/>
    <n v="2.3450000000000002"/>
    <m/>
    <m/>
    <m/>
    <m/>
    <m/>
    <s v="527148,78"/>
    <s v="6095589,52"/>
    <n v="0"/>
    <n v="2.3450000000000002"/>
    <n v="0"/>
  </r>
  <r>
    <n v="499"/>
    <x v="493"/>
    <s v=""/>
    <x v="1243"/>
    <n v="2018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3215"/>
    <n v="0.16700000000000001"/>
    <n v="0.16700000000000001"/>
    <n v="0"/>
    <n v="0"/>
    <n v="1"/>
    <n v="0"/>
    <n v="0"/>
    <x v="0"/>
    <x v="0"/>
    <m/>
    <m/>
    <m/>
    <m/>
    <m/>
    <m/>
    <m/>
    <m/>
    <m/>
    <m/>
    <m/>
    <m/>
    <m/>
    <n v="0.19894000000000001"/>
    <m/>
    <m/>
    <m/>
    <m/>
    <s v="527217"/>
    <s v="6101111"/>
    <n v="0"/>
    <n v="0.19894000000000001"/>
    <n v="0"/>
  </r>
  <r>
    <n v="499"/>
    <x v="494"/>
    <s v=""/>
    <x v="1244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3216"/>
    <n v="335.452"/>
    <n v="335.452"/>
    <n v="0"/>
    <n v="0"/>
    <n v="1"/>
    <n v="0"/>
    <n v="0"/>
    <x v="0"/>
    <x v="0"/>
    <m/>
    <m/>
    <m/>
    <m/>
    <m/>
    <m/>
    <m/>
    <m/>
    <m/>
    <m/>
    <n v="332.1216"/>
    <m/>
    <m/>
    <m/>
    <m/>
    <m/>
    <m/>
    <m/>
    <s v="524319,08"/>
    <s v="6103133,66"/>
    <n v="0"/>
    <n v="332.1216"/>
    <n v="0"/>
  </r>
  <r>
    <n v="499"/>
    <x v="494"/>
    <s v=""/>
    <x v="1245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3217"/>
    <n v="379.721"/>
    <n v="379.721"/>
    <n v="0"/>
    <n v="0"/>
    <n v="1"/>
    <n v="0"/>
    <n v="0"/>
    <x v="0"/>
    <x v="0"/>
    <m/>
    <m/>
    <m/>
    <m/>
    <m/>
    <m/>
    <m/>
    <m/>
    <m/>
    <m/>
    <n v="375.96179999999998"/>
    <m/>
    <m/>
    <m/>
    <m/>
    <m/>
    <m/>
    <m/>
    <s v="524319,08"/>
    <s v="6103133,66"/>
    <n v="0"/>
    <n v="375.96179999999998"/>
    <n v="0"/>
  </r>
  <r>
    <n v="499"/>
    <x v="494"/>
    <s v=""/>
    <x v="1246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319,08"/>
    <s v="6103133,66"/>
    <n v="0"/>
    <n v="0"/>
    <n v="0"/>
  </r>
  <r>
    <n v="499"/>
    <x v="495"/>
    <s v=""/>
    <x v="1247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3218"/>
    <n v="92.341999999999999"/>
    <n v="92.341999999999999"/>
    <n v="0"/>
    <n v="0"/>
    <n v="1"/>
    <n v="0"/>
    <n v="0"/>
    <x v="0"/>
    <x v="0"/>
    <m/>
    <m/>
    <m/>
    <m/>
    <m/>
    <m/>
    <m/>
    <m/>
    <m/>
    <n v="102.602"/>
    <m/>
    <m/>
    <m/>
    <m/>
    <m/>
    <m/>
    <m/>
    <m/>
    <s v="527212,24"/>
    <s v="6095600,57"/>
    <n v="0"/>
    <n v="102.602"/>
    <n v="0"/>
  </r>
  <r>
    <n v="499"/>
    <x v="495"/>
    <s v=""/>
    <x v="1248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3219"/>
    <n v="110.02500000000001"/>
    <n v="110.02500000000001"/>
    <n v="0"/>
    <n v="0"/>
    <n v="1"/>
    <n v="0"/>
    <n v="0"/>
    <x v="0"/>
    <x v="0"/>
    <m/>
    <m/>
    <m/>
    <m/>
    <m/>
    <m/>
    <m/>
    <m/>
    <m/>
    <n v="122.2495"/>
    <m/>
    <m/>
    <m/>
    <m/>
    <m/>
    <m/>
    <m/>
    <m/>
    <s v="527212,24"/>
    <s v="6095600,57"/>
    <n v="0"/>
    <n v="122.2495"/>
    <n v="0"/>
  </r>
  <r>
    <n v="499"/>
    <x v="495"/>
    <s v=""/>
    <x v="1249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3220"/>
    <n v="85.751999999999995"/>
    <n v="85.751999999999995"/>
    <n v="0"/>
    <n v="0"/>
    <n v="1"/>
    <n v="0"/>
    <n v="0"/>
    <x v="0"/>
    <x v="0"/>
    <m/>
    <m/>
    <m/>
    <m/>
    <m/>
    <m/>
    <m/>
    <m/>
    <m/>
    <n v="95.279499999999999"/>
    <m/>
    <m/>
    <m/>
    <m/>
    <m/>
    <m/>
    <m/>
    <m/>
    <s v="527212,24"/>
    <s v="6095600,57"/>
    <n v="0"/>
    <n v="95.279499999999999"/>
    <n v="0"/>
  </r>
  <r>
    <n v="503"/>
    <x v="496"/>
    <s v=""/>
    <x v="1250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3221"/>
    <n v="483.2208"/>
    <n v="481.37040000000002"/>
    <n v="98.915471999999994"/>
    <n v="87.628103999999993"/>
    <n v="0.38274814482159375"/>
    <n v="0.61578056162321904"/>
    <n v="1.4712935551872142E-3"/>
    <x v="0"/>
    <x v="0"/>
    <m/>
    <m/>
    <m/>
    <n v="0"/>
    <m/>
    <m/>
    <m/>
    <n v="628.83440000000007"/>
    <m/>
    <m/>
    <m/>
    <m/>
    <m/>
    <m/>
    <m/>
    <m/>
    <m/>
    <m/>
    <s v="571795,75"/>
    <s v="6232017,5"/>
    <n v="282.97548000000006"/>
    <n v="345.85892000000007"/>
    <n v="0"/>
  </r>
  <r>
    <n v="503"/>
    <x v="496"/>
    <s v=""/>
    <x v="1251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3222"/>
    <n v="485.0856"/>
    <n v="483.22800000000001"/>
    <n v="99.296927999999994"/>
    <n v="87.966036000000003"/>
    <n v="0.37705573984162077"/>
    <n v="0.62149480205096452"/>
    <n v="1.4494581074147028E-3"/>
    <x v="0"/>
    <x v="0"/>
    <m/>
    <m/>
    <m/>
    <n v="0"/>
    <m/>
    <m/>
    <m/>
    <n v="640.7912"/>
    <m/>
    <m/>
    <m/>
    <m/>
    <m/>
    <m/>
    <m/>
    <m/>
    <m/>
    <m/>
    <s v="571795,75"/>
    <s v="6232017,5"/>
    <n v="288.35604000000001"/>
    <n v="352.43516000000005"/>
    <n v="0"/>
  </r>
  <r>
    <n v="503"/>
    <x v="496"/>
    <s v=""/>
    <x v="1252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3223"/>
    <n v="1161.3996"/>
    <n v="1156.9536000000001"/>
    <n v="311.0652"/>
    <n v="275.569164"/>
    <n v="0.43461831243225013"/>
    <n v="0.56371151426341526"/>
    <n v="1.6701733043346101E-3"/>
    <x v="0"/>
    <x v="0"/>
    <m/>
    <m/>
    <m/>
    <n v="0"/>
    <m/>
    <m/>
    <m/>
    <n v="1330.9996000000001"/>
    <m/>
    <m/>
    <m/>
    <m/>
    <m/>
    <m/>
    <m/>
    <m/>
    <m/>
    <m/>
    <s v="571795,75"/>
    <s v="6232017,5"/>
    <n v="598.94982000000005"/>
    <n v="732.04978000000017"/>
    <n v="0"/>
  </r>
  <r>
    <n v="503"/>
    <x v="497"/>
    <s v=""/>
    <x v="1253"/>
    <n v="2018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3224"/>
    <n v="2.6366399999999999"/>
    <n v="2.6366399999999999"/>
    <n v="0"/>
    <n v="0"/>
    <n v="1"/>
    <n v="0"/>
    <n v="0"/>
    <x v="0"/>
    <x v="0"/>
    <m/>
    <m/>
    <m/>
    <n v="2.7084719599999998"/>
    <m/>
    <n v="6.8625000000000001E-5"/>
    <m/>
    <m/>
    <m/>
    <m/>
    <m/>
    <m/>
    <m/>
    <m/>
    <m/>
    <m/>
    <m/>
    <m/>
    <s v="575312"/>
    <s v="6223544,5"/>
    <n v="2.7085405849999997"/>
    <n v="0"/>
    <n v="0"/>
  </r>
  <r>
    <n v="503"/>
    <x v="497"/>
    <s v=""/>
    <x v="1254"/>
    <n v="2018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8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3225"/>
    <n v="7.9200000000000007E-2"/>
    <n v="7.9200000000000007E-2"/>
    <n v="0"/>
    <n v="0"/>
    <n v="1"/>
    <n v="0"/>
    <n v="0"/>
    <x v="0"/>
    <x v="0"/>
    <m/>
    <m/>
    <m/>
    <n v="7.9021609999999992E-2"/>
    <m/>
    <m/>
    <m/>
    <m/>
    <m/>
    <m/>
    <m/>
    <m/>
    <m/>
    <m/>
    <m/>
    <m/>
    <m/>
    <m/>
    <s v="567781"/>
    <s v="6211313"/>
    <n v="7.9021609999999992E-2"/>
    <n v="0"/>
    <n v="0"/>
  </r>
  <r>
    <n v="503"/>
    <x v="499"/>
    <s v=""/>
    <x v="1256"/>
    <n v="2018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3226"/>
    <n v="2.6593200000000001"/>
    <n v="2.6593200000000001"/>
    <n v="0"/>
    <n v="0"/>
    <n v="1"/>
    <n v="0"/>
    <n v="0"/>
    <x v="0"/>
    <x v="0"/>
    <m/>
    <m/>
    <m/>
    <n v="3.26804396"/>
    <m/>
    <m/>
    <m/>
    <m/>
    <m/>
    <m/>
    <m/>
    <m/>
    <m/>
    <m/>
    <m/>
    <m/>
    <m/>
    <m/>
    <s v="575340,69"/>
    <s v="6228871"/>
    <n v="3.26804396"/>
    <n v="0"/>
    <n v="0"/>
  </r>
  <r>
    <n v="503"/>
    <x v="499"/>
    <s v=""/>
    <x v="1257"/>
    <n v="2018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0"/>
    <s v=""/>
    <x v="1258"/>
    <n v="2018"/>
    <n v="55133018"/>
    <x v="215"/>
    <x v="498"/>
    <x v="496"/>
    <n v="8530"/>
    <s v="Hjortshøj"/>
    <n v="751"/>
    <n v="206"/>
    <x v="69"/>
    <m/>
    <s v="FJ"/>
    <s v="Fjernvarmeværk"/>
    <n v="353000"/>
    <n v="350030"/>
    <x v="296"/>
    <x v="0"/>
    <s v="fvv"/>
    <d v="2012-01-01T00:00:00"/>
    <d v="2018-01-01T00:00:00"/>
    <n v="5.33"/>
    <n v="0"/>
    <n v="4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271,19"/>
    <s v="6234121"/>
    <n v="0"/>
    <n v="0"/>
    <n v="0"/>
  </r>
  <r>
    <n v="503"/>
    <x v="501"/>
    <s v=""/>
    <x v="1259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3227"/>
    <n v="0.5454"/>
    <n v="0.5454"/>
    <n v="0"/>
    <n v="0"/>
    <n v="1"/>
    <n v="0"/>
    <n v="0"/>
    <x v="0"/>
    <x v="0"/>
    <m/>
    <m/>
    <m/>
    <n v="0.98714239999999998"/>
    <m/>
    <m/>
    <m/>
    <m/>
    <m/>
    <m/>
    <m/>
    <m/>
    <m/>
    <m/>
    <m/>
    <m/>
    <m/>
    <m/>
    <s v="570837,12"/>
    <s v="6219494"/>
    <n v="0.98714239999999998"/>
    <n v="0"/>
    <n v="0"/>
  </r>
  <r>
    <n v="503"/>
    <x v="501"/>
    <s v=""/>
    <x v="1260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3228"/>
    <n v="0.32040000000000002"/>
    <n v="0.32040000000000002"/>
    <n v="0"/>
    <n v="0"/>
    <n v="1"/>
    <n v="0"/>
    <n v="0"/>
    <x v="0"/>
    <x v="0"/>
    <m/>
    <m/>
    <m/>
    <n v="0.43424221999999996"/>
    <m/>
    <m/>
    <m/>
    <m/>
    <m/>
    <m/>
    <m/>
    <m/>
    <m/>
    <m/>
    <m/>
    <m/>
    <m/>
    <m/>
    <s v="572856,81"/>
    <s v="6221868,5"/>
    <n v="0.43424221999999996"/>
    <n v="0"/>
    <n v="0"/>
  </r>
  <r>
    <n v="503"/>
    <x v="502"/>
    <s v=""/>
    <x v="1264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8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3229"/>
    <n v="0.1368"/>
    <n v="0.1368"/>
    <n v="0"/>
    <n v="0"/>
    <n v="1"/>
    <n v="0"/>
    <n v="0"/>
    <x v="0"/>
    <x v="0"/>
    <m/>
    <m/>
    <m/>
    <n v="0.16959336"/>
    <m/>
    <m/>
    <m/>
    <m/>
    <m/>
    <m/>
    <m/>
    <m/>
    <m/>
    <m/>
    <m/>
    <m/>
    <m/>
    <m/>
    <s v="574922"/>
    <s v="6218701"/>
    <n v="0.16959336"/>
    <n v="0"/>
    <n v="0"/>
  </r>
  <r>
    <n v="503"/>
    <x v="504"/>
    <s v=""/>
    <x v="1269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3230"/>
    <n v="5.2347599999999996"/>
    <n v="5.2347599999999996"/>
    <n v="0"/>
    <n v="0"/>
    <n v="1"/>
    <n v="0"/>
    <n v="0"/>
    <x v="0"/>
    <x v="0"/>
    <m/>
    <m/>
    <m/>
    <n v="5.6413107700000005"/>
    <m/>
    <m/>
    <m/>
    <m/>
    <m/>
    <m/>
    <m/>
    <m/>
    <m/>
    <m/>
    <m/>
    <m/>
    <m/>
    <m/>
    <s v="570393,44"/>
    <s v="6224747,5"/>
    <n v="5.6413107700000005"/>
    <n v="0"/>
    <n v="0"/>
  </r>
  <r>
    <n v="503"/>
    <x v="504"/>
    <s v=""/>
    <x v="1270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8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75069,56"/>
    <s v="6213211"/>
    <n v="3.5870000000000003E-3"/>
    <n v="0"/>
    <n v="0"/>
  </r>
  <r>
    <n v="503"/>
    <x v="506"/>
    <s v=""/>
    <x v="1273"/>
    <n v="2018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3231"/>
    <n v="3.2399999999999998E-2"/>
    <n v="3.2399999999999998E-2"/>
    <n v="0"/>
    <n v="0"/>
    <n v="1"/>
    <n v="0"/>
    <n v="0"/>
    <x v="0"/>
    <x v="0"/>
    <m/>
    <m/>
    <m/>
    <n v="2.9951450000000001E-2"/>
    <m/>
    <m/>
    <m/>
    <m/>
    <m/>
    <m/>
    <m/>
    <m/>
    <m/>
    <m/>
    <m/>
    <m/>
    <m/>
    <m/>
    <s v="568556,82"/>
    <s v="6218500,5"/>
    <n v="2.9951450000000001E-2"/>
    <n v="0"/>
    <n v="0"/>
  </r>
  <r>
    <n v="503"/>
    <x v="507"/>
    <s v=""/>
    <x v="1274"/>
    <n v="2018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3232"/>
    <n v="3.2399999999999998E-2"/>
    <n v="3.2399999999999998E-2"/>
    <n v="0"/>
    <n v="0"/>
    <n v="1"/>
    <n v="0"/>
    <n v="0"/>
    <x v="0"/>
    <x v="0"/>
    <m/>
    <m/>
    <m/>
    <n v="4.8424500000000002E-2"/>
    <m/>
    <m/>
    <m/>
    <m/>
    <m/>
    <m/>
    <m/>
    <m/>
    <m/>
    <m/>
    <m/>
    <m/>
    <m/>
    <m/>
    <s v="583090,56"/>
    <s v="6234926,5"/>
    <n v="4.8424500000000002E-2"/>
    <n v="0"/>
    <n v="0"/>
  </r>
  <r>
    <n v="503"/>
    <x v="509"/>
    <s v=""/>
    <x v="1276"/>
    <n v="2018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8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3233"/>
    <n v="116.32680000000001"/>
    <n v="116.32680000000001"/>
    <n v="0"/>
    <n v="0"/>
    <n v="1"/>
    <n v="0"/>
    <n v="0"/>
    <x v="0"/>
    <x v="0"/>
    <m/>
    <m/>
    <m/>
    <m/>
    <m/>
    <m/>
    <m/>
    <m/>
    <m/>
    <n v="129.34"/>
    <m/>
    <m/>
    <m/>
    <m/>
    <m/>
    <m/>
    <m/>
    <m/>
    <s v="567483"/>
    <s v="6211672,5"/>
    <n v="0"/>
    <n v="129.34"/>
    <n v="0"/>
  </r>
  <r>
    <n v="503"/>
    <x v="511"/>
    <s v=""/>
    <x v="1278"/>
    <n v="2018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3234"/>
    <n v="1.62"/>
    <n v="1.62"/>
    <n v="0.79200000000000004"/>
    <n v="0.79200000000000004"/>
    <n v="0.27230222454108677"/>
    <n v="0.72769777545891323"/>
    <n v="0"/>
    <x v="0"/>
    <x v="0"/>
    <m/>
    <m/>
    <m/>
    <m/>
    <m/>
    <m/>
    <m/>
    <m/>
    <n v="2.9746359999999998"/>
    <m/>
    <m/>
    <m/>
    <m/>
    <m/>
    <m/>
    <m/>
    <m/>
    <m/>
    <s v="567062,94"/>
    <s v="6219141"/>
    <n v="0"/>
    <n v="2.9746359999999998"/>
    <n v="0"/>
  </r>
  <r>
    <n v="503"/>
    <x v="512"/>
    <s v=""/>
    <x v="1279"/>
    <n v="2018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3235"/>
    <n v="115.2864"/>
    <n v="115.2864"/>
    <n v="0"/>
    <n v="0"/>
    <n v="1"/>
    <n v="0"/>
    <n v="0"/>
    <x v="0"/>
    <x v="0"/>
    <m/>
    <m/>
    <m/>
    <m/>
    <m/>
    <m/>
    <m/>
    <m/>
    <m/>
    <n v="128.09299999999999"/>
    <m/>
    <m/>
    <m/>
    <m/>
    <m/>
    <m/>
    <m/>
    <m/>
    <s v="564866"/>
    <s v="6229718"/>
    <n v="0"/>
    <n v="128.09299999999999"/>
    <n v="0"/>
  </r>
  <r>
    <n v="503"/>
    <x v="513"/>
    <s v=""/>
    <x v="1280"/>
    <n v="2018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3236"/>
    <n v="125.80200000000001"/>
    <n v="125.80200000000001"/>
    <n v="0"/>
    <n v="0"/>
    <n v="1"/>
    <n v="0"/>
    <n v="0"/>
    <x v="0"/>
    <x v="0"/>
    <m/>
    <m/>
    <m/>
    <m/>
    <m/>
    <m/>
    <m/>
    <m/>
    <m/>
    <n v="139.78079749999998"/>
    <m/>
    <m/>
    <m/>
    <m/>
    <m/>
    <m/>
    <m/>
    <m/>
    <s v="561616,38"/>
    <s v="6223273,5"/>
    <n v="0"/>
    <n v="139.78079749999998"/>
    <n v="0"/>
  </r>
  <r>
    <n v="503"/>
    <x v="514"/>
    <s v=""/>
    <x v="1281"/>
    <n v="2018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3237"/>
    <n v="11.8908"/>
    <n v="11.8908"/>
    <n v="0"/>
    <n v="0"/>
    <n v="1"/>
    <n v="0"/>
    <n v="0"/>
    <x v="0"/>
    <x v="0"/>
    <m/>
    <m/>
    <m/>
    <n v="16.602465370000001"/>
    <m/>
    <m/>
    <m/>
    <m/>
    <m/>
    <m/>
    <m/>
    <m/>
    <m/>
    <m/>
    <m/>
    <m/>
    <m/>
    <m/>
    <s v="564866"/>
    <s v="6229718"/>
    <n v="16.602465370000001"/>
    <n v="0"/>
    <n v="0"/>
  </r>
  <r>
    <n v="503"/>
    <x v="515"/>
    <s v=""/>
    <x v="1282"/>
    <n v="2018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3238"/>
    <n v="5.1731999999999996"/>
    <n v="5.1731999999999996"/>
    <n v="0"/>
    <n v="0"/>
    <n v="1"/>
    <n v="0"/>
    <n v="0"/>
    <x v="0"/>
    <x v="0"/>
    <m/>
    <m/>
    <m/>
    <n v="6.35250526"/>
    <m/>
    <m/>
    <m/>
    <m/>
    <m/>
    <m/>
    <m/>
    <m/>
    <m/>
    <m/>
    <m/>
    <m/>
    <m/>
    <m/>
    <s v="561699"/>
    <s v="6223474"/>
    <n v="6.35250526"/>
    <n v="0"/>
    <n v="0"/>
  </r>
  <r>
    <n v="503"/>
    <x v="516"/>
    <s v=""/>
    <x v="1283"/>
    <n v="2018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3239"/>
    <n v="2.6459999999999999"/>
    <n v="2.6459999999999999"/>
    <n v="0"/>
    <n v="0"/>
    <n v="1"/>
    <n v="0"/>
    <n v="0"/>
    <x v="0"/>
    <x v="0"/>
    <m/>
    <m/>
    <m/>
    <n v="3.30129545"/>
    <m/>
    <m/>
    <m/>
    <m/>
    <m/>
    <m/>
    <m/>
    <m/>
    <m/>
    <m/>
    <m/>
    <m/>
    <m/>
    <m/>
    <s v="567874"/>
    <s v="6229737"/>
    <n v="3.30129545"/>
    <n v="0"/>
    <n v="0"/>
  </r>
  <r>
    <n v="503"/>
    <x v="518"/>
    <s v=""/>
    <x v="1285"/>
    <n v="2018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0356,75"/>
    <s v="6232645,5"/>
    <n v="0"/>
    <n v="0"/>
    <n v="0"/>
  </r>
  <r>
    <n v="503"/>
    <x v="519"/>
    <s v=""/>
    <x v="1286"/>
    <n v="2018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8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3240"/>
    <n v="177.61716000000001"/>
    <n v="177.6171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77.61716000000001"/>
    <s v="583245,75"/>
    <s v="6234871"/>
    <n v="0"/>
    <n v="0"/>
    <n v="177.61716000000001"/>
  </r>
  <r>
    <n v="503"/>
    <x v="521"/>
    <s v=""/>
    <x v="1288"/>
    <n v="2018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3241"/>
    <n v="35.1"/>
    <n v="35.1"/>
    <n v="0"/>
    <n v="0"/>
    <n v="1"/>
    <n v="0"/>
    <n v="0"/>
    <x v="0"/>
    <x v="0"/>
    <m/>
    <m/>
    <m/>
    <m/>
    <m/>
    <m/>
    <m/>
    <m/>
    <m/>
    <m/>
    <m/>
    <m/>
    <m/>
    <m/>
    <n v="35.1"/>
    <m/>
    <m/>
    <m/>
    <s v="569095,43"/>
    <s v="6217842"/>
    <n v="0"/>
    <n v="35.1"/>
    <n v="0"/>
  </r>
  <r>
    <n v="503"/>
    <x v="522"/>
    <s v=""/>
    <x v="1289"/>
    <n v="2018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3242"/>
    <n v="4.3452000000000002"/>
    <n v="4.3452000000000002"/>
    <n v="0"/>
    <n v="0"/>
    <n v="1"/>
    <n v="0"/>
    <n v="0"/>
    <x v="0"/>
    <x v="0"/>
    <m/>
    <m/>
    <m/>
    <m/>
    <m/>
    <m/>
    <m/>
    <m/>
    <m/>
    <m/>
    <m/>
    <m/>
    <m/>
    <m/>
    <n v="4.3452000000000002"/>
    <m/>
    <m/>
    <m/>
    <s v="573206,25"/>
    <s v="6224500"/>
    <n v="0"/>
    <n v="4.3452000000000002"/>
    <n v="0"/>
  </r>
  <r>
    <n v="505"/>
    <x v="523"/>
    <s v=""/>
    <x v="1290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3243"/>
    <n v="38.739600000000003"/>
    <n v="38.739600000000003"/>
    <n v="0"/>
    <n v="0"/>
    <n v="1"/>
    <n v="0"/>
    <n v="0"/>
    <x v="0"/>
    <x v="0"/>
    <m/>
    <m/>
    <m/>
    <m/>
    <m/>
    <m/>
    <m/>
    <m/>
    <m/>
    <n v="38.739599999999996"/>
    <m/>
    <m/>
    <m/>
    <m/>
    <m/>
    <m/>
    <m/>
    <m/>
    <s v="590672,61"/>
    <s v="6082759,98"/>
    <n v="0"/>
    <n v="38.739599999999996"/>
    <n v="0"/>
  </r>
  <r>
    <n v="505"/>
    <x v="523"/>
    <s v=""/>
    <x v="1291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3244"/>
    <n v="9.3851999999999993"/>
    <n v="9.3851999999999993"/>
    <n v="0"/>
    <n v="0"/>
    <n v="1"/>
    <n v="0"/>
    <n v="0"/>
    <x v="0"/>
    <x v="0"/>
    <m/>
    <m/>
    <m/>
    <m/>
    <m/>
    <m/>
    <m/>
    <m/>
    <m/>
    <m/>
    <m/>
    <m/>
    <m/>
    <m/>
    <m/>
    <n v="9.3852000000000011"/>
    <m/>
    <m/>
    <s v="590672,61"/>
    <s v="6082759,98"/>
    <n v="0"/>
    <n v="9.3852000000000011"/>
    <n v="0"/>
  </r>
  <r>
    <n v="505"/>
    <x v="523"/>
    <s v=""/>
    <x v="1292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3245"/>
    <n v="6.8075999999999999"/>
    <n v="6.8075999999999999"/>
    <n v="0"/>
    <n v="0"/>
    <n v="1"/>
    <n v="0"/>
    <n v="0"/>
    <x v="0"/>
    <x v="0"/>
    <m/>
    <m/>
    <m/>
    <m/>
    <m/>
    <m/>
    <m/>
    <m/>
    <m/>
    <m/>
    <m/>
    <m/>
    <n v="6.8076000000000008"/>
    <m/>
    <m/>
    <m/>
    <m/>
    <m/>
    <s v="590672,61"/>
    <s v="6082759,98"/>
    <n v="0"/>
    <n v="6.8076000000000008"/>
    <n v="0"/>
  </r>
  <r>
    <n v="505"/>
    <x v="524"/>
    <s v=""/>
    <x v="1293"/>
    <n v="2018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3246"/>
    <n v="9"/>
    <n v="9"/>
    <n v="0"/>
    <n v="0"/>
    <n v="1"/>
    <n v="0"/>
    <n v="0"/>
    <x v="0"/>
    <x v="0"/>
    <m/>
    <m/>
    <m/>
    <m/>
    <m/>
    <m/>
    <m/>
    <m/>
    <m/>
    <m/>
    <m/>
    <m/>
    <n v="9.9049999999999994"/>
    <m/>
    <m/>
    <m/>
    <m/>
    <m/>
    <s v="590438"/>
    <s v="6079290"/>
    <n v="0"/>
    <n v="9.9049999999999994"/>
    <n v="0"/>
  </r>
  <r>
    <n v="505"/>
    <x v="525"/>
    <s v=""/>
    <x v="1295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3247"/>
    <n v="5.4756"/>
    <n v="5.4756"/>
    <n v="0"/>
    <n v="0"/>
    <n v="1"/>
    <n v="0"/>
    <n v="0"/>
    <x v="0"/>
    <x v="0"/>
    <m/>
    <m/>
    <m/>
    <m/>
    <m/>
    <m/>
    <m/>
    <m/>
    <m/>
    <m/>
    <m/>
    <m/>
    <m/>
    <m/>
    <m/>
    <n v="5.4756"/>
    <m/>
    <m/>
    <s v="590438"/>
    <s v="6079290"/>
    <n v="0"/>
    <n v="5.4756"/>
    <n v="0"/>
  </r>
  <r>
    <n v="505"/>
    <x v="525"/>
    <s v=""/>
    <x v="1296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3248"/>
    <n v="1.4976E-2"/>
    <n v="1.4976E-2"/>
    <n v="0"/>
    <n v="0"/>
    <n v="1"/>
    <n v="0"/>
    <n v="0"/>
    <x v="0"/>
    <x v="0"/>
    <m/>
    <m/>
    <m/>
    <n v="1.7079999999999998E-2"/>
    <m/>
    <m/>
    <m/>
    <m/>
    <m/>
    <m/>
    <m/>
    <m/>
    <m/>
    <m/>
    <m/>
    <m/>
    <m/>
    <m/>
    <s v="590438"/>
    <s v="6079290"/>
    <n v="1.7079999999999998E-2"/>
    <n v="0"/>
    <n v="0"/>
  </r>
  <r>
    <n v="506"/>
    <x v="526"/>
    <s v=""/>
    <x v="1297"/>
    <n v="2018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3249"/>
    <n v="0.4536"/>
    <n v="0.4536"/>
    <n v="0.23760000000000001"/>
    <n v="0.23760000000000001"/>
    <n v="0.26148348295999302"/>
    <n v="0.73851651704000698"/>
    <n v="0"/>
    <x v="0"/>
    <x v="0"/>
    <m/>
    <m/>
    <m/>
    <m/>
    <m/>
    <m/>
    <n v="0.86735879999999999"/>
    <m/>
    <m/>
    <m/>
    <m/>
    <m/>
    <m/>
    <m/>
    <m/>
    <m/>
    <m/>
    <m/>
    <s v="476521"/>
    <s v="6185425"/>
    <n v="0.86735879999999999"/>
    <n v="0"/>
    <n v="0"/>
  </r>
  <r>
    <n v="506"/>
    <x v="527"/>
    <s v=""/>
    <x v="1298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3250"/>
    <n v="123.55200000000001"/>
    <n v="123.55200000000001"/>
    <n v="0"/>
    <n v="0"/>
    <n v="1"/>
    <n v="0"/>
    <n v="0"/>
    <x v="0"/>
    <x v="0"/>
    <m/>
    <m/>
    <m/>
    <m/>
    <m/>
    <m/>
    <m/>
    <m/>
    <m/>
    <m/>
    <n v="123.23699999999999"/>
    <m/>
    <m/>
    <m/>
    <m/>
    <m/>
    <m/>
    <m/>
    <s v="476466"/>
    <s v="6185152"/>
    <n v="0"/>
    <n v="123.23699999999999"/>
    <n v="0"/>
  </r>
  <r>
    <n v="506"/>
    <x v="527"/>
    <s v=""/>
    <x v="1299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3251"/>
    <n v="1.5227999999999999"/>
    <n v="1.5227999999999999"/>
    <n v="0"/>
    <n v="0"/>
    <n v="1"/>
    <n v="0"/>
    <n v="0"/>
    <x v="0"/>
    <x v="0"/>
    <m/>
    <m/>
    <m/>
    <n v="1.642846"/>
    <m/>
    <m/>
    <m/>
    <m/>
    <m/>
    <m/>
    <m/>
    <m/>
    <m/>
    <m/>
    <m/>
    <m/>
    <m/>
    <m/>
    <s v="476466"/>
    <s v="6185152"/>
    <n v="1.642846"/>
    <n v="0"/>
    <n v="0"/>
  </r>
  <r>
    <n v="506"/>
    <x v="527"/>
    <s v=""/>
    <x v="1300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3252"/>
    <n v="8.0424000000000007"/>
    <n v="8.0424000000000007"/>
    <n v="0"/>
    <n v="0"/>
    <n v="1"/>
    <n v="0"/>
    <n v="0"/>
    <x v="0"/>
    <x v="0"/>
    <m/>
    <m/>
    <m/>
    <m/>
    <m/>
    <m/>
    <m/>
    <m/>
    <m/>
    <m/>
    <n v="2.605"/>
    <m/>
    <n v="6.3525"/>
    <m/>
    <m/>
    <m/>
    <m/>
    <m/>
    <s v="476466"/>
    <s v="6185152"/>
    <n v="0"/>
    <n v="8.9574999999999996"/>
    <n v="0"/>
  </r>
  <r>
    <n v="506"/>
    <x v="527"/>
    <s v=""/>
    <x v="2898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2"/>
    <x v="0"/>
    <s v="fvv"/>
    <d v="2018-10-01T00:00:00"/>
    <m/>
    <n v="5"/>
    <n v="0"/>
    <n v="5.5"/>
    <x v="3253"/>
    <n v="2.4912000000000001"/>
    <n v="2.4912000000000001"/>
    <n v="0"/>
    <n v="0"/>
    <n v="1"/>
    <n v="0"/>
    <n v="0"/>
    <x v="0"/>
    <x v="0"/>
    <m/>
    <m/>
    <m/>
    <m/>
    <m/>
    <m/>
    <n v="2.4747623999999999"/>
    <m/>
    <m/>
    <m/>
    <m/>
    <m/>
    <m/>
    <m/>
    <m/>
    <m/>
    <m/>
    <m/>
    <s v="476466"/>
    <s v="6185152"/>
    <n v="2.4747623999999999"/>
    <n v="0"/>
    <n v="0"/>
  </r>
  <r>
    <n v="507"/>
    <x v="528"/>
    <s v=""/>
    <x v="1301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3254"/>
    <n v="1.011096"/>
    <n v="1.011096"/>
    <n v="0.61660800000000004"/>
    <n v="0.61660800000000004"/>
    <n v="0.29518286287228918"/>
    <n v="0.70481713712771077"/>
    <n v="0"/>
    <x v="0"/>
    <x v="0"/>
    <m/>
    <m/>
    <m/>
    <m/>
    <m/>
    <m/>
    <n v="1.7126604000000001"/>
    <m/>
    <m/>
    <m/>
    <m/>
    <m/>
    <m/>
    <m/>
    <m/>
    <m/>
    <m/>
    <m/>
    <s v="473295"/>
    <s v="6228731"/>
    <n v="1.7126604000000001"/>
    <n v="0"/>
    <n v="0"/>
  </r>
  <r>
    <n v="507"/>
    <x v="528"/>
    <s v=""/>
    <x v="1302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3255"/>
    <n v="8.2332000000000001"/>
    <n v="8.2332000000000001"/>
    <n v="0"/>
    <n v="0"/>
    <n v="1"/>
    <n v="0"/>
    <n v="0"/>
    <x v="0"/>
    <x v="0"/>
    <m/>
    <m/>
    <m/>
    <m/>
    <m/>
    <m/>
    <m/>
    <m/>
    <m/>
    <m/>
    <m/>
    <m/>
    <m/>
    <m/>
    <m/>
    <n v="8.2332000000000001"/>
    <m/>
    <m/>
    <s v="473295"/>
    <s v="6228731"/>
    <n v="0"/>
    <n v="8.2332000000000001"/>
    <n v="0"/>
  </r>
  <r>
    <n v="507"/>
    <x v="528"/>
    <s v=""/>
    <x v="1303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3256"/>
    <n v="2.6135999999999999"/>
    <n v="2.6135999999999999"/>
    <n v="0"/>
    <n v="0"/>
    <n v="1"/>
    <n v="0"/>
    <n v="0"/>
    <x v="0"/>
    <x v="0"/>
    <m/>
    <m/>
    <m/>
    <m/>
    <m/>
    <m/>
    <n v="2.6746631999999999"/>
    <m/>
    <m/>
    <m/>
    <m/>
    <m/>
    <m/>
    <m/>
    <m/>
    <m/>
    <m/>
    <m/>
    <s v="473295"/>
    <s v="6228731"/>
    <n v="2.6746631999999999"/>
    <n v="0"/>
    <n v="0"/>
  </r>
  <r>
    <n v="507"/>
    <x v="528"/>
    <s v=""/>
    <x v="1304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3257"/>
    <n v="29.995200000000001"/>
    <n v="29.995200000000001"/>
    <n v="0"/>
    <n v="0"/>
    <n v="1"/>
    <n v="0"/>
    <n v="0"/>
    <x v="0"/>
    <x v="0"/>
    <m/>
    <m/>
    <m/>
    <m/>
    <m/>
    <m/>
    <m/>
    <m/>
    <m/>
    <n v="32.601599999999998"/>
    <m/>
    <m/>
    <m/>
    <m/>
    <m/>
    <m/>
    <m/>
    <m/>
    <s v="473295"/>
    <s v="6228731"/>
    <n v="0"/>
    <n v="32.601599999999998"/>
    <n v="0"/>
  </r>
  <r>
    <n v="508"/>
    <x v="529"/>
    <s v=""/>
    <x v="1305"/>
    <n v="2018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3258"/>
    <n v="64.188000000000002"/>
    <n v="63.295200000000001"/>
    <n v="0"/>
    <n v="0"/>
    <n v="1"/>
    <n v="0"/>
    <n v="0"/>
    <x v="0"/>
    <x v="0"/>
    <m/>
    <m/>
    <m/>
    <m/>
    <m/>
    <m/>
    <m/>
    <m/>
    <m/>
    <n v="73.529499999999999"/>
    <m/>
    <m/>
    <m/>
    <m/>
    <m/>
    <m/>
    <m/>
    <m/>
    <s v="581968"/>
    <s v="6262471"/>
    <n v="0"/>
    <n v="73.529499999999999"/>
    <n v="0"/>
  </r>
  <r>
    <n v="508"/>
    <x v="529"/>
    <s v=""/>
    <x v="1306"/>
    <n v="2018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3259"/>
    <n v="2.665E-2"/>
    <n v="2.665E-2"/>
    <n v="0"/>
    <n v="0"/>
    <n v="1"/>
    <n v="0"/>
    <n v="0"/>
    <x v="0"/>
    <x v="0"/>
    <m/>
    <m/>
    <m/>
    <n v="2.6651409999999997E-2"/>
    <m/>
    <m/>
    <m/>
    <m/>
    <m/>
    <m/>
    <m/>
    <m/>
    <m/>
    <n v="0"/>
    <m/>
    <m/>
    <m/>
    <m/>
    <s v="581968"/>
    <s v="6262471"/>
    <n v="2.6651409999999997E-2"/>
    <n v="0"/>
    <n v="0"/>
  </r>
  <r>
    <n v="509"/>
    <x v="530"/>
    <s v=""/>
    <x v="1307"/>
    <n v="2018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3260"/>
    <n v="35.119799999999998"/>
    <n v="34.394759999999998"/>
    <n v="0"/>
    <n v="0"/>
    <n v="1"/>
    <n v="0"/>
    <n v="0"/>
    <x v="0"/>
    <x v="0"/>
    <m/>
    <m/>
    <m/>
    <m/>
    <m/>
    <m/>
    <n v="32.875127999999997"/>
    <m/>
    <m/>
    <m/>
    <m/>
    <m/>
    <m/>
    <m/>
    <m/>
    <m/>
    <m/>
    <m/>
    <s v="538556,04"/>
    <s v="6260006,65"/>
    <n v="32.875127999999997"/>
    <n v="0"/>
    <n v="0"/>
  </r>
  <r>
    <n v="509"/>
    <x v="530"/>
    <s v=""/>
    <x v="1308"/>
    <n v="2018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3261"/>
    <n v="5.5004400000000002"/>
    <n v="5.3870399999999998"/>
    <n v="3.5360640000000001"/>
    <n v="3.5139491999999999"/>
    <n v="0.28298888418033058"/>
    <n v="0.71701111581966948"/>
    <n v="0"/>
    <x v="0"/>
    <x v="0"/>
    <m/>
    <m/>
    <m/>
    <m/>
    <m/>
    <m/>
    <n v="9.7184735999999994"/>
    <m/>
    <m/>
    <m/>
    <m/>
    <m/>
    <m/>
    <m/>
    <m/>
    <m/>
    <m/>
    <m/>
    <s v="538556,04"/>
    <s v="6260006,65"/>
    <n v="9.7184735999999994"/>
    <n v="0"/>
    <n v="0"/>
  </r>
  <r>
    <n v="509"/>
    <x v="531"/>
    <s v=""/>
    <x v="1309"/>
    <n v="2018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3262"/>
    <n v="9.0107999999999997"/>
    <n v="9.0107999999999997"/>
    <n v="0"/>
    <n v="0"/>
    <n v="1"/>
    <n v="0"/>
    <n v="0"/>
    <x v="0"/>
    <x v="0"/>
    <m/>
    <m/>
    <m/>
    <m/>
    <m/>
    <m/>
    <m/>
    <m/>
    <m/>
    <m/>
    <m/>
    <m/>
    <m/>
    <m/>
    <m/>
    <n v="11.214"/>
    <m/>
    <m/>
    <s v="539092,55"/>
    <s v="6260220,78"/>
    <n v="0"/>
    <n v="11.214"/>
    <n v="0"/>
  </r>
  <r>
    <n v="510"/>
    <x v="532"/>
    <s v=""/>
    <x v="1310"/>
    <n v="2018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3263"/>
    <n v="0.502"/>
    <n v="0.502"/>
    <n v="0"/>
    <n v="0"/>
    <n v="1"/>
    <n v="0"/>
    <n v="0"/>
    <x v="0"/>
    <x v="0"/>
    <m/>
    <m/>
    <m/>
    <n v="0.55239800000000006"/>
    <m/>
    <m/>
    <m/>
    <m/>
    <m/>
    <m/>
    <m/>
    <m/>
    <m/>
    <m/>
    <m/>
    <m/>
    <m/>
    <m/>
    <s v="546370,43"/>
    <s v="6202746,67"/>
    <n v="0.55239800000000006"/>
    <n v="0"/>
    <n v="0"/>
  </r>
  <r>
    <n v="510"/>
    <x v="532"/>
    <s v=""/>
    <x v="1311"/>
    <n v="2018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3264"/>
    <n v="54.716000000000001"/>
    <n v="54.716000000000001"/>
    <n v="0"/>
    <n v="0"/>
    <n v="1"/>
    <n v="0"/>
    <n v="0"/>
    <x v="0"/>
    <x v="0"/>
    <m/>
    <m/>
    <m/>
    <m/>
    <m/>
    <m/>
    <m/>
    <m/>
    <m/>
    <m/>
    <n v="52.32"/>
    <m/>
    <m/>
    <m/>
    <m/>
    <m/>
    <m/>
    <m/>
    <s v="546370,43"/>
    <s v="6202746,67"/>
    <n v="0"/>
    <n v="52.32"/>
    <n v="0"/>
  </r>
  <r>
    <n v="511"/>
    <x v="533"/>
    <s v=""/>
    <x v="1312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3265"/>
    <n v="0.59040000000000004"/>
    <n v="0.59040000000000004"/>
    <n v="0"/>
    <n v="0"/>
    <n v="1"/>
    <n v="0"/>
    <n v="0"/>
    <x v="0"/>
    <x v="0"/>
    <m/>
    <m/>
    <m/>
    <m/>
    <m/>
    <m/>
    <m/>
    <m/>
    <m/>
    <n v="0.62350000000000005"/>
    <m/>
    <n v="0"/>
    <m/>
    <n v="0"/>
    <m/>
    <m/>
    <m/>
    <m/>
    <s v="546417,74"/>
    <s v="6310060,79"/>
    <n v="0"/>
    <n v="0.62350000000000005"/>
    <n v="0"/>
  </r>
  <r>
    <n v="511"/>
    <x v="533"/>
    <s v=""/>
    <x v="1313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3266"/>
    <n v="2.5920000000000001E-3"/>
    <n v="2.5920000000000001E-3"/>
    <n v="0"/>
    <n v="0"/>
    <n v="1"/>
    <n v="0"/>
    <n v="0"/>
    <x v="0"/>
    <x v="0"/>
    <m/>
    <m/>
    <m/>
    <n v="2.8696000000000004E-3"/>
    <m/>
    <m/>
    <m/>
    <m/>
    <m/>
    <m/>
    <m/>
    <m/>
    <m/>
    <m/>
    <m/>
    <m/>
    <m/>
    <m/>
    <s v="546417,74"/>
    <s v="6310060,79"/>
    <n v="2.8696000000000004E-3"/>
    <n v="0"/>
    <n v="0"/>
  </r>
  <r>
    <n v="511"/>
    <x v="533"/>
    <s v=""/>
    <x v="1314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3267"/>
    <n v="35.110799999999998"/>
    <n v="34.768799999999999"/>
    <n v="0"/>
    <n v="0"/>
    <n v="1"/>
    <n v="0"/>
    <n v="0"/>
    <x v="0"/>
    <x v="0"/>
    <m/>
    <m/>
    <m/>
    <m/>
    <m/>
    <m/>
    <m/>
    <m/>
    <m/>
    <n v="37.772500000000001"/>
    <m/>
    <m/>
    <m/>
    <m/>
    <m/>
    <m/>
    <m/>
    <m/>
    <s v="546417,74"/>
    <s v="6310060,79"/>
    <n v="0"/>
    <n v="37.772500000000001"/>
    <n v="0"/>
  </r>
  <r>
    <n v="512"/>
    <x v="534"/>
    <s v=""/>
    <x v="1315"/>
    <n v="2018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3268"/>
    <n v="24.235199999999999"/>
    <n v="24.235199999999999"/>
    <n v="0"/>
    <n v="0"/>
    <n v="1"/>
    <n v="0"/>
    <n v="0"/>
    <x v="0"/>
    <x v="0"/>
    <m/>
    <m/>
    <m/>
    <n v="0"/>
    <m/>
    <m/>
    <m/>
    <m/>
    <m/>
    <m/>
    <n v="30.181000000000001"/>
    <m/>
    <n v="0"/>
    <m/>
    <m/>
    <m/>
    <m/>
    <m/>
    <s v="491305,94"/>
    <s v="6320852,33"/>
    <n v="0"/>
    <n v="30.181000000000001"/>
    <n v="0"/>
  </r>
  <r>
    <n v="514"/>
    <x v="535"/>
    <s v=""/>
    <x v="1316"/>
    <n v="2018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3269"/>
    <n v="22.053000000000001"/>
    <n v="22.053000000000001"/>
    <n v="0"/>
    <n v="0"/>
    <n v="1"/>
    <n v="0"/>
    <n v="0"/>
    <x v="0"/>
    <x v="0"/>
    <m/>
    <m/>
    <m/>
    <m/>
    <m/>
    <m/>
    <m/>
    <m/>
    <m/>
    <m/>
    <n v="22.053000000000001"/>
    <m/>
    <m/>
    <m/>
    <m/>
    <m/>
    <m/>
    <m/>
    <s v="498967"/>
    <s v="6327725"/>
    <n v="0"/>
    <n v="22.053000000000001"/>
    <n v="0"/>
  </r>
  <r>
    <n v="525"/>
    <x v="536"/>
    <s v=""/>
    <x v="1317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3270"/>
    <n v="1.5804"/>
    <n v="1.5804"/>
    <n v="1.0871999999999999"/>
    <n v="1.0871999999999999"/>
    <n v="0.17622086133866841"/>
    <n v="0.82377913866133157"/>
    <n v="0"/>
    <x v="0"/>
    <x v="0"/>
    <m/>
    <m/>
    <m/>
    <m/>
    <m/>
    <m/>
    <n v="4.4841455999999997"/>
    <m/>
    <m/>
    <m/>
    <m/>
    <m/>
    <m/>
    <m/>
    <m/>
    <m/>
    <m/>
    <m/>
    <s v="521560"/>
    <s v="6276222"/>
    <n v="4.4841455999999997"/>
    <n v="0"/>
    <n v="0"/>
  </r>
  <r>
    <n v="525"/>
    <x v="536"/>
    <s v=""/>
    <x v="1318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3271"/>
    <n v="0.33119999999999999"/>
    <n v="0.33119999999999999"/>
    <n v="0"/>
    <n v="0"/>
    <n v="1"/>
    <n v="0"/>
    <n v="0"/>
    <x v="0"/>
    <x v="0"/>
    <m/>
    <m/>
    <m/>
    <m/>
    <m/>
    <m/>
    <n v="0.3565584"/>
    <m/>
    <m/>
    <m/>
    <m/>
    <m/>
    <m/>
    <m/>
    <m/>
    <m/>
    <m/>
    <m/>
    <s v="521560"/>
    <s v="6276222"/>
    <n v="0.3565584"/>
    <n v="0"/>
    <n v="0"/>
  </r>
  <r>
    <n v="525"/>
    <x v="536"/>
    <s v=""/>
    <x v="1319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3272"/>
    <n v="14.8284"/>
    <n v="14.8284"/>
    <n v="0"/>
    <n v="0"/>
    <n v="1"/>
    <n v="0"/>
    <n v="0"/>
    <x v="0"/>
    <x v="0"/>
    <m/>
    <m/>
    <m/>
    <m/>
    <m/>
    <m/>
    <m/>
    <m/>
    <m/>
    <n v="15.8485"/>
    <m/>
    <m/>
    <m/>
    <m/>
    <m/>
    <m/>
    <m/>
    <m/>
    <s v="521560"/>
    <s v="6276222"/>
    <n v="0"/>
    <n v="15.8485"/>
    <n v="0"/>
  </r>
  <r>
    <n v="528"/>
    <x v="537"/>
    <s v=""/>
    <x v="1320"/>
    <n v="2018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3273"/>
    <n v="184.99100000000001"/>
    <n v="177.52500000000001"/>
    <n v="0"/>
    <n v="0"/>
    <n v="0.95964127984604652"/>
    <n v="0"/>
    <n v="4.0358720153953476E-2"/>
    <x v="0"/>
    <x v="0"/>
    <m/>
    <m/>
    <m/>
    <m/>
    <m/>
    <m/>
    <m/>
    <n v="213.56879999999998"/>
    <m/>
    <m/>
    <m/>
    <m/>
    <m/>
    <m/>
    <m/>
    <m/>
    <m/>
    <m/>
    <s v="865520"/>
    <s v="6123121"/>
    <n v="96.105959999999996"/>
    <n v="117.46284"/>
    <n v="0"/>
  </r>
  <r>
    <n v="542"/>
    <x v="538"/>
    <s v=""/>
    <x v="1321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3274"/>
    <n v="25.534800000000001"/>
    <n v="25.534800000000001"/>
    <n v="0"/>
    <n v="0"/>
    <n v="1"/>
    <n v="0"/>
    <n v="0"/>
    <x v="0"/>
    <x v="0"/>
    <m/>
    <m/>
    <m/>
    <m/>
    <m/>
    <m/>
    <m/>
    <m/>
    <m/>
    <n v="25.708500000000001"/>
    <m/>
    <m/>
    <m/>
    <m/>
    <m/>
    <m/>
    <m/>
    <m/>
    <s v="529718"/>
    <s v="6104345"/>
    <n v="0"/>
    <n v="25.708500000000001"/>
    <n v="0"/>
  </r>
  <r>
    <n v="542"/>
    <x v="538"/>
    <s v=""/>
    <x v="1322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529718"/>
    <s v="6104345"/>
    <n v="0"/>
    <n v="0"/>
    <n v="0"/>
  </r>
  <r>
    <n v="542"/>
    <x v="538"/>
    <s v=""/>
    <x v="1324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3275"/>
    <n v="46.148400000000002"/>
    <n v="46.148400000000002"/>
    <n v="0"/>
    <n v="0"/>
    <n v="1"/>
    <n v="0"/>
    <n v="0"/>
    <x v="0"/>
    <x v="0"/>
    <m/>
    <m/>
    <m/>
    <m/>
    <m/>
    <m/>
    <m/>
    <m/>
    <m/>
    <n v="46.820500000000003"/>
    <m/>
    <m/>
    <m/>
    <m/>
    <m/>
    <m/>
    <m/>
    <m/>
    <s v="529718"/>
    <s v="6104345"/>
    <n v="0"/>
    <n v="46.820500000000003"/>
    <n v="0"/>
  </r>
  <r>
    <n v="543"/>
    <x v="539"/>
    <s v=""/>
    <x v="1325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3276"/>
    <n v="0.1008"/>
    <n v="0.1008"/>
    <n v="7.1999999999999995E-2"/>
    <n v="6.8400000000000002E-2"/>
    <n v="0.29318757722351368"/>
    <n v="0.70681242277648626"/>
    <n v="0"/>
    <x v="0"/>
    <x v="0"/>
    <m/>
    <m/>
    <m/>
    <m/>
    <m/>
    <m/>
    <n v="0.17190360000000002"/>
    <m/>
    <m/>
    <m/>
    <m/>
    <m/>
    <m/>
    <m/>
    <m/>
    <m/>
    <m/>
    <m/>
    <s v="574553"/>
    <s v="6264469,99"/>
    <n v="0.17190360000000002"/>
    <n v="0"/>
    <n v="0"/>
  </r>
  <r>
    <n v="543"/>
    <x v="539"/>
    <s v=""/>
    <x v="1326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3277"/>
    <n v="6.8183999999999996"/>
    <n v="6.7464000000000004"/>
    <n v="0"/>
    <n v="0"/>
    <n v="1"/>
    <n v="0"/>
    <n v="0"/>
    <x v="0"/>
    <x v="0"/>
    <m/>
    <m/>
    <m/>
    <m/>
    <m/>
    <m/>
    <n v="6.2578296"/>
    <m/>
    <m/>
    <m/>
    <m/>
    <m/>
    <m/>
    <m/>
    <m/>
    <m/>
    <m/>
    <m/>
    <s v="574553"/>
    <s v="6264469,99"/>
    <n v="6.2578296"/>
    <n v="0"/>
    <n v="0"/>
  </r>
  <r>
    <n v="543"/>
    <x v="539"/>
    <s v=""/>
    <x v="1327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3278"/>
    <n v="15.9156"/>
    <n v="15.8436"/>
    <n v="0"/>
    <n v="0"/>
    <n v="1"/>
    <n v="0"/>
    <n v="0"/>
    <x v="0"/>
    <x v="0"/>
    <m/>
    <m/>
    <m/>
    <m/>
    <m/>
    <m/>
    <m/>
    <m/>
    <m/>
    <n v="16.747499999999999"/>
    <m/>
    <m/>
    <m/>
    <m/>
    <m/>
    <m/>
    <m/>
    <m/>
    <s v="574553"/>
    <s v="6264469,99"/>
    <n v="0"/>
    <n v="16.747499999999999"/>
    <n v="0"/>
  </r>
  <r>
    <n v="545"/>
    <x v="540"/>
    <s v=""/>
    <x v="1328"/>
    <n v="2018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3279"/>
    <n v="33.2928"/>
    <n v="21.430800000000001"/>
    <n v="0"/>
    <n v="0"/>
    <n v="0.64370674740484435"/>
    <n v="0"/>
    <n v="0.35629325259515565"/>
    <x v="0"/>
    <x v="0"/>
    <m/>
    <m/>
    <m/>
    <m/>
    <m/>
    <m/>
    <m/>
    <m/>
    <m/>
    <m/>
    <m/>
    <n v="37.823099999999997"/>
    <m/>
    <m/>
    <m/>
    <m/>
    <m/>
    <m/>
    <s v="484526"/>
    <s v="6131328"/>
    <n v="0"/>
    <n v="37.823099999999997"/>
    <n v="0"/>
  </r>
  <r>
    <n v="551"/>
    <x v="541"/>
    <s v=""/>
    <x v="1329"/>
    <n v="2018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3280"/>
    <n v="4.3487999999999998"/>
    <n v="4.3487999999999998"/>
    <n v="0"/>
    <n v="0"/>
    <n v="1"/>
    <n v="0"/>
    <n v="0"/>
    <x v="0"/>
    <x v="0"/>
    <m/>
    <m/>
    <m/>
    <m/>
    <m/>
    <m/>
    <n v="5.1636023999999994"/>
    <m/>
    <m/>
    <m/>
    <m/>
    <m/>
    <m/>
    <m/>
    <m/>
    <m/>
    <m/>
    <m/>
    <s v="557013"/>
    <s v="6246446"/>
    <n v="5.1636023999999994"/>
    <n v="0"/>
    <n v="0"/>
  </r>
  <r>
    <n v="551"/>
    <x v="541"/>
    <s v=""/>
    <x v="1330"/>
    <n v="2018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3281"/>
    <n v="12.042"/>
    <n v="12.042"/>
    <n v="9.8783999999999992"/>
    <n v="9.8783999999999992"/>
    <n v="0.24608996519427129"/>
    <n v="0.75391003480572871"/>
    <n v="0"/>
    <x v="0"/>
    <x v="0"/>
    <m/>
    <m/>
    <m/>
    <m/>
    <m/>
    <m/>
    <n v="24.466661999999999"/>
    <m/>
    <m/>
    <m/>
    <m/>
    <m/>
    <m/>
    <m/>
    <m/>
    <m/>
    <m/>
    <m/>
    <s v="557013"/>
    <s v="6246446"/>
    <n v="24.466661999999999"/>
    <n v="0"/>
    <n v="0"/>
  </r>
  <r>
    <n v="552"/>
    <x v="542"/>
    <s v=""/>
    <x v="1331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3282"/>
    <n v="11.965680000000001"/>
    <n v="11.929679999999999"/>
    <n v="0"/>
    <n v="0"/>
    <n v="1"/>
    <n v="0"/>
    <n v="0"/>
    <x v="0"/>
    <x v="0"/>
    <m/>
    <m/>
    <m/>
    <m/>
    <m/>
    <m/>
    <m/>
    <m/>
    <m/>
    <n v="13.423259"/>
    <m/>
    <m/>
    <m/>
    <m/>
    <m/>
    <m/>
    <m/>
    <m/>
    <s v="564830,85"/>
    <s v="6296194,71"/>
    <n v="0"/>
    <n v="13.423259"/>
    <n v="0"/>
  </r>
  <r>
    <n v="552"/>
    <x v="542"/>
    <s v=""/>
    <x v="1332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3283"/>
    <n v="55.209240000000001"/>
    <n v="54.920520000000003"/>
    <n v="0"/>
    <n v="0"/>
    <n v="1"/>
    <n v="0"/>
    <n v="0"/>
    <x v="0"/>
    <x v="0"/>
    <m/>
    <m/>
    <m/>
    <m/>
    <m/>
    <m/>
    <m/>
    <m/>
    <m/>
    <n v="64.9982945"/>
    <m/>
    <m/>
    <m/>
    <m/>
    <m/>
    <m/>
    <m/>
    <m/>
    <s v="564830,85"/>
    <s v="6296194,71"/>
    <n v="0"/>
    <n v="64.9982945"/>
    <n v="0"/>
  </r>
  <r>
    <n v="553"/>
    <x v="543"/>
    <s v=""/>
    <x v="1334"/>
    <n v="2018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3284"/>
    <n v="10.4472"/>
    <n v="10.4472"/>
    <n v="0"/>
    <n v="0"/>
    <n v="1"/>
    <n v="0"/>
    <n v="0"/>
    <x v="0"/>
    <x v="0"/>
    <m/>
    <m/>
    <m/>
    <m/>
    <m/>
    <m/>
    <m/>
    <m/>
    <m/>
    <m/>
    <m/>
    <m/>
    <m/>
    <n v="11.44209"/>
    <m/>
    <m/>
    <m/>
    <m/>
    <s v="449805,21"/>
    <s v="6274249,42"/>
    <n v="0"/>
    <n v="11.44209"/>
    <n v="0"/>
  </r>
  <r>
    <n v="553"/>
    <x v="543"/>
    <s v=""/>
    <x v="1335"/>
    <n v="2018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3285"/>
    <n v="59.403599999999997"/>
    <n v="57.545999999999999"/>
    <n v="19.010159999999999"/>
    <n v="19.010159999999999"/>
    <n v="0.33448750807099287"/>
    <n v="0.66551249192900719"/>
    <n v="0"/>
    <x v="0"/>
    <x v="0"/>
    <m/>
    <m/>
    <m/>
    <n v="1.7935E-2"/>
    <m/>
    <m/>
    <m/>
    <m/>
    <m/>
    <m/>
    <n v="88.78"/>
    <m/>
    <m/>
    <m/>
    <m/>
    <m/>
    <m/>
    <m/>
    <s v="449805,21"/>
    <s v="6274249,42"/>
    <n v="1.7935E-2"/>
    <n v="88.78"/>
    <n v="0"/>
  </r>
  <r>
    <n v="557"/>
    <x v="544"/>
    <s v=""/>
    <x v="1336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3286"/>
    <n v="2.3911199999999999"/>
    <n v="2.3911199999999999"/>
    <n v="1.7567999999999999"/>
    <n v="1.7567999999999999"/>
    <n v="0.23671026193512243"/>
    <n v="0.76328973806487754"/>
    <n v="0"/>
    <x v="0"/>
    <x v="0"/>
    <m/>
    <m/>
    <m/>
    <m/>
    <m/>
    <m/>
    <n v="1.0403316"/>
    <m/>
    <n v="4.0103999999999997"/>
    <m/>
    <m/>
    <m/>
    <m/>
    <m/>
    <m/>
    <m/>
    <m/>
    <m/>
    <s v="653871,14"/>
    <s v="6130272,98"/>
    <n v="1.0403316"/>
    <n v="4.0103999999999997"/>
    <n v="0"/>
  </r>
  <r>
    <n v="557"/>
    <x v="544"/>
    <s v=""/>
    <x v="1337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3287"/>
    <n v="0.51480000000000004"/>
    <n v="0.51480000000000004"/>
    <n v="0"/>
    <n v="0"/>
    <n v="1"/>
    <n v="0"/>
    <n v="0"/>
    <x v="0"/>
    <x v="0"/>
    <m/>
    <m/>
    <m/>
    <m/>
    <m/>
    <m/>
    <n v="0.27078479999999999"/>
    <m/>
    <n v="0.28799999999999998"/>
    <m/>
    <m/>
    <m/>
    <m/>
    <m/>
    <m/>
    <m/>
    <m/>
    <m/>
    <s v="653871,14"/>
    <s v="6130272,98"/>
    <n v="0.27078479999999999"/>
    <n v="0.28799999999999998"/>
    <n v="0"/>
  </r>
  <r>
    <n v="557"/>
    <x v="544"/>
    <s v=""/>
    <x v="1338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3288"/>
    <n v="15.5808"/>
    <n v="15.5808"/>
    <n v="0"/>
    <n v="0"/>
    <n v="1"/>
    <n v="0"/>
    <n v="0"/>
    <x v="0"/>
    <x v="0"/>
    <m/>
    <m/>
    <m/>
    <m/>
    <m/>
    <m/>
    <m/>
    <m/>
    <m/>
    <m/>
    <m/>
    <m/>
    <n v="16.204999999999998"/>
    <m/>
    <m/>
    <m/>
    <m/>
    <m/>
    <s v="653871,14"/>
    <s v="6130272,98"/>
    <n v="0"/>
    <n v="16.204999999999998"/>
    <n v="0"/>
  </r>
  <r>
    <n v="557"/>
    <x v="544"/>
    <s v=""/>
    <x v="1339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3289"/>
    <n v="50.817599999999999"/>
    <n v="27.2592"/>
    <n v="42.306227999999997"/>
    <n v="40.120668000000002"/>
    <n v="0.2425905981191839"/>
    <n v="0.75740940188081607"/>
    <n v="0"/>
    <x v="0"/>
    <x v="0"/>
    <m/>
    <m/>
    <m/>
    <m/>
    <m/>
    <m/>
    <n v="15.401826"/>
    <m/>
    <n v="89.337600000000009"/>
    <m/>
    <m/>
    <m/>
    <m/>
    <m/>
    <m/>
    <m/>
    <m/>
    <m/>
    <s v="653871,14"/>
    <s v="6130272,98"/>
    <n v="15.401826"/>
    <n v="89.337600000000009"/>
    <n v="0"/>
  </r>
  <r>
    <n v="557"/>
    <x v="544"/>
    <s v=""/>
    <x v="1340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3290"/>
    <n v="23.320799999999998"/>
    <n v="23.320799999999998"/>
    <n v="19.018799999999999"/>
    <n v="19.018799999999999"/>
    <n v="0.24708215729651384"/>
    <n v="0.75291784270348616"/>
    <n v="0"/>
    <x v="0"/>
    <x v="0"/>
    <m/>
    <m/>
    <m/>
    <m/>
    <m/>
    <m/>
    <m/>
    <m/>
    <n v="47.192399999999999"/>
    <m/>
    <m/>
    <m/>
    <m/>
    <m/>
    <m/>
    <m/>
    <m/>
    <m/>
    <s v="653871,14"/>
    <s v="6130272,98"/>
    <n v="0"/>
    <n v="47.192399999999999"/>
    <n v="0"/>
  </r>
  <r>
    <n v="559"/>
    <x v="545"/>
    <s v=""/>
    <x v="1341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3291"/>
    <n v="0.54"/>
    <n v="0.54"/>
    <n v="0.4284"/>
    <n v="0.42480000000000001"/>
    <n v="0.24210573887443432"/>
    <n v="0.75789426112556568"/>
    <n v="0"/>
    <x v="0"/>
    <x v="0"/>
    <m/>
    <m/>
    <m/>
    <m/>
    <m/>
    <m/>
    <n v="1.1152152000000002"/>
    <m/>
    <m/>
    <m/>
    <m/>
    <m/>
    <m/>
    <m/>
    <m/>
    <m/>
    <m/>
    <m/>
    <s v="513119"/>
    <s v="6284489"/>
    <n v="1.1152152000000002"/>
    <n v="0"/>
    <n v="0"/>
  </r>
  <r>
    <n v="559"/>
    <x v="545"/>
    <s v=""/>
    <x v="1342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3292"/>
    <n v="0.64800000000000002"/>
    <n v="0.64800000000000002"/>
    <n v="0"/>
    <n v="0"/>
    <n v="1"/>
    <n v="0"/>
    <n v="0"/>
    <x v="0"/>
    <x v="0"/>
    <m/>
    <m/>
    <m/>
    <m/>
    <m/>
    <m/>
    <n v="0.65066760000000001"/>
    <m/>
    <m/>
    <m/>
    <m/>
    <m/>
    <m/>
    <m/>
    <m/>
    <m/>
    <m/>
    <m/>
    <s v="513119"/>
    <s v="6284489"/>
    <n v="0.65066760000000001"/>
    <n v="0"/>
    <n v="0"/>
  </r>
  <r>
    <n v="559"/>
    <x v="545"/>
    <s v=""/>
    <x v="1343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3293"/>
    <n v="28.396799999999999"/>
    <n v="28.396799999999999"/>
    <n v="0"/>
    <n v="0"/>
    <n v="1"/>
    <n v="0"/>
    <n v="0"/>
    <x v="0"/>
    <x v="0"/>
    <m/>
    <m/>
    <m/>
    <m/>
    <m/>
    <m/>
    <m/>
    <m/>
    <m/>
    <m/>
    <n v="27.082000000000001"/>
    <m/>
    <m/>
    <m/>
    <m/>
    <m/>
    <m/>
    <m/>
    <s v="513119"/>
    <s v="6284489"/>
    <n v="0"/>
    <n v="27.082000000000001"/>
    <n v="0"/>
  </r>
  <r>
    <n v="565"/>
    <x v="546"/>
    <s v=""/>
    <x v="1344"/>
    <n v="2018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3294"/>
    <n v="11.164"/>
    <n v="3.6429999999999998"/>
    <n v="0"/>
    <n v="0"/>
    <n v="0.326316732353995"/>
    <n v="0"/>
    <n v="0.67368326764600495"/>
    <x v="0"/>
    <x v="0"/>
    <m/>
    <m/>
    <m/>
    <m/>
    <m/>
    <m/>
    <m/>
    <m/>
    <m/>
    <m/>
    <m/>
    <n v="11.157299999999999"/>
    <m/>
    <m/>
    <m/>
    <m/>
    <m/>
    <m/>
    <s v="499029,94"/>
    <s v="6327463,33"/>
    <n v="0"/>
    <n v="11.157299999999999"/>
    <n v="0"/>
  </r>
  <r>
    <n v="571"/>
    <x v="547"/>
    <s v=""/>
    <x v="1345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3295"/>
    <n v="1.256"/>
    <n v="1.256"/>
    <n v="0"/>
    <n v="0"/>
    <n v="1"/>
    <n v="0"/>
    <n v="0"/>
    <x v="0"/>
    <x v="0"/>
    <m/>
    <n v="1.350393"/>
    <m/>
    <m/>
    <m/>
    <m/>
    <m/>
    <m/>
    <m/>
    <m/>
    <m/>
    <m/>
    <m/>
    <m/>
    <m/>
    <m/>
    <m/>
    <m/>
    <s v="718564,27"/>
    <s v="6168454,67"/>
    <n v="1.350393"/>
    <n v="0"/>
    <n v="0"/>
  </r>
  <r>
    <n v="571"/>
    <x v="547"/>
    <s v=""/>
    <x v="1346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3296"/>
    <n v="17.346"/>
    <n v="17.346"/>
    <n v="0"/>
    <n v="0"/>
    <n v="1"/>
    <n v="0"/>
    <n v="0"/>
    <x v="0"/>
    <x v="0"/>
    <m/>
    <n v="18.652333800000001"/>
    <m/>
    <m/>
    <m/>
    <m/>
    <m/>
    <m/>
    <m/>
    <m/>
    <m/>
    <m/>
    <m/>
    <m/>
    <m/>
    <m/>
    <m/>
    <m/>
    <s v="718564,27"/>
    <s v="6168454,67"/>
    <n v="18.652333800000001"/>
    <n v="0"/>
    <n v="0"/>
  </r>
  <r>
    <n v="571"/>
    <x v="547"/>
    <s v=""/>
    <x v="1347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3297"/>
    <n v="0"/>
    <n v="0"/>
    <n v="0"/>
    <n v="0"/>
    <n v="1"/>
    <n v="0"/>
    <n v="0"/>
    <x v="0"/>
    <x v="0"/>
    <m/>
    <m/>
    <m/>
    <n v="1.0043599999999999E-3"/>
    <m/>
    <m/>
    <m/>
    <m/>
    <m/>
    <m/>
    <m/>
    <m/>
    <m/>
    <m/>
    <m/>
    <m/>
    <m/>
    <m/>
    <s v="718564,27"/>
    <s v="6168454,67"/>
    <n v="1.0043599999999999E-3"/>
    <n v="0"/>
    <n v="0"/>
  </r>
  <r>
    <n v="571"/>
    <x v="547"/>
    <s v=""/>
    <x v="1348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3298"/>
    <n v="93.444000000000003"/>
    <n v="93.444000000000003"/>
    <n v="0"/>
    <n v="0"/>
    <n v="1"/>
    <n v="0"/>
    <n v="0"/>
    <x v="0"/>
    <x v="0"/>
    <m/>
    <n v="100.47659685000001"/>
    <m/>
    <m/>
    <m/>
    <m/>
    <m/>
    <m/>
    <m/>
    <m/>
    <m/>
    <m/>
    <m/>
    <m/>
    <m/>
    <m/>
    <m/>
    <m/>
    <s v="718564,27"/>
    <s v="6168454,67"/>
    <n v="100.47659685000001"/>
    <n v="0"/>
    <n v="0"/>
  </r>
  <r>
    <n v="578"/>
    <x v="548"/>
    <s v=""/>
    <x v="1349"/>
    <n v="2018"/>
    <n v="27253598"/>
    <x v="237"/>
    <x v="546"/>
    <x v="540"/>
    <n v="2670"/>
    <s v="Greve"/>
    <n v="253"/>
    <n v="2"/>
    <x v="5"/>
    <m/>
    <s v="FJ"/>
    <s v="Fjernvarmeværk"/>
    <n v="353000"/>
    <n v="350030"/>
    <x v="711"/>
    <x v="0"/>
    <s v="fvv"/>
    <d v="1969-01-01T00:00:00"/>
    <d v="2018-12-31T00:00:00"/>
    <n v="5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509,81"/>
    <s v="6163863,14"/>
    <n v="0"/>
    <n v="0"/>
    <n v="0"/>
  </r>
  <r>
    <n v="585"/>
    <x v="549"/>
    <s v=""/>
    <x v="1350"/>
    <n v="2018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3299"/>
    <n v="20.606400000000001"/>
    <n v="18.36"/>
    <n v="0"/>
    <n v="0"/>
    <n v="0.89098532494758909"/>
    <n v="0"/>
    <n v="0.10901467505241091"/>
    <x v="0"/>
    <x v="0"/>
    <m/>
    <m/>
    <m/>
    <m/>
    <m/>
    <m/>
    <m/>
    <m/>
    <m/>
    <n v="23.6495"/>
    <m/>
    <m/>
    <m/>
    <m/>
    <m/>
    <m/>
    <m/>
    <m/>
    <s v="651945,61"/>
    <s v="6079191,47"/>
    <n v="0"/>
    <n v="23.6495"/>
    <n v="0"/>
  </r>
  <r>
    <n v="589"/>
    <x v="550"/>
    <s v=""/>
    <x v="1351"/>
    <n v="2018"/>
    <n v="21430277"/>
    <x v="239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3300"/>
    <n v="23.749199999999998"/>
    <n v="23.749199999999998"/>
    <n v="0"/>
    <n v="0"/>
    <n v="1"/>
    <n v="0"/>
    <n v="0"/>
    <x v="0"/>
    <x v="0"/>
    <m/>
    <m/>
    <m/>
    <m/>
    <m/>
    <m/>
    <m/>
    <m/>
    <m/>
    <m/>
    <n v="21.445799999999998"/>
    <m/>
    <m/>
    <m/>
    <m/>
    <m/>
    <m/>
    <m/>
    <s v="607267"/>
    <s v="6260221"/>
    <n v="0"/>
    <n v="21.445799999999998"/>
    <n v="0"/>
  </r>
  <r>
    <n v="589"/>
    <x v="550"/>
    <s v=""/>
    <x v="1352"/>
    <n v="2018"/>
    <n v="21430277"/>
    <x v="239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3301"/>
    <n v="0.27360000000000001"/>
    <n v="0.27360000000000001"/>
    <n v="0"/>
    <n v="0"/>
    <n v="1"/>
    <n v="0"/>
    <n v="0"/>
    <x v="0"/>
    <x v="0"/>
    <m/>
    <m/>
    <m/>
    <n v="0.29485139999999999"/>
    <m/>
    <m/>
    <m/>
    <m/>
    <m/>
    <m/>
    <m/>
    <m/>
    <m/>
    <m/>
    <m/>
    <m/>
    <m/>
    <m/>
    <s v="607267"/>
    <s v="6260221"/>
    <n v="0.29485139999999999"/>
    <n v="0"/>
    <n v="0"/>
  </r>
  <r>
    <n v="589"/>
    <x v="551"/>
    <s v=""/>
    <x v="1353"/>
    <n v="2018"/>
    <n v="21430277"/>
    <x v="239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3302"/>
    <n v="0.60389999999999999"/>
    <n v="0.60389999999999999"/>
    <n v="0"/>
    <n v="0"/>
    <n v="1"/>
    <n v="0"/>
    <n v="0"/>
    <x v="0"/>
    <x v="0"/>
    <m/>
    <m/>
    <m/>
    <n v="0.68221153000000001"/>
    <m/>
    <m/>
    <m/>
    <m/>
    <m/>
    <m/>
    <m/>
    <m/>
    <m/>
    <m/>
    <m/>
    <m/>
    <m/>
    <m/>
    <s v="604205,2"/>
    <s v="6256385,69"/>
    <n v="0.68221153000000001"/>
    <n v="0"/>
    <n v="0"/>
  </r>
  <r>
    <n v="589"/>
    <x v="551"/>
    <s v=""/>
    <x v="1354"/>
    <n v="2018"/>
    <n v="21430277"/>
    <x v="239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3303"/>
    <n v="26.7057"/>
    <n v="26.7057"/>
    <n v="0"/>
    <n v="0"/>
    <n v="1"/>
    <n v="0"/>
    <n v="0"/>
    <x v="0"/>
    <x v="0"/>
    <m/>
    <m/>
    <m/>
    <m/>
    <m/>
    <m/>
    <m/>
    <m/>
    <m/>
    <m/>
    <n v="22.552499999999998"/>
    <m/>
    <m/>
    <m/>
    <m/>
    <m/>
    <m/>
    <m/>
    <s v="604205,2"/>
    <s v="6256385,69"/>
    <n v="0"/>
    <n v="22.552499999999998"/>
    <n v="0"/>
  </r>
  <r>
    <n v="589"/>
    <x v="552"/>
    <s v=""/>
    <x v="1355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3304"/>
    <n v="46.378799999999998"/>
    <n v="46.378799999999998"/>
    <n v="0"/>
    <n v="0"/>
    <n v="1"/>
    <n v="0"/>
    <n v="0"/>
    <x v="0"/>
    <x v="0"/>
    <m/>
    <m/>
    <m/>
    <m/>
    <m/>
    <m/>
    <m/>
    <m/>
    <m/>
    <n v="45.066000000000003"/>
    <m/>
    <m/>
    <m/>
    <m/>
    <m/>
    <m/>
    <m/>
    <m/>
    <s v="599947,65"/>
    <s v="6188799,03"/>
    <n v="0"/>
    <n v="45.066000000000003"/>
    <n v="0"/>
  </r>
  <r>
    <n v="589"/>
    <x v="552"/>
    <s v=""/>
    <x v="1356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3305"/>
    <n v="1.5624"/>
    <n v="1.5624"/>
    <n v="0"/>
    <n v="0"/>
    <n v="1"/>
    <n v="0"/>
    <n v="0"/>
    <x v="0"/>
    <x v="0"/>
    <m/>
    <m/>
    <m/>
    <n v="1.76702794"/>
    <m/>
    <m/>
    <m/>
    <m/>
    <m/>
    <m/>
    <m/>
    <m/>
    <m/>
    <m/>
    <m/>
    <m/>
    <m/>
    <m/>
    <s v="599947,65"/>
    <s v="6188799,03"/>
    <n v="1.76702794"/>
    <n v="0"/>
    <n v="0"/>
  </r>
  <r>
    <n v="589"/>
    <x v="552"/>
    <s v=""/>
    <x v="1357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3306"/>
    <n v="0.875664"/>
    <n v="0.875664"/>
    <n v="0"/>
    <n v="0"/>
    <n v="1"/>
    <n v="0"/>
    <n v="0"/>
    <x v="0"/>
    <x v="0"/>
    <m/>
    <m/>
    <m/>
    <m/>
    <m/>
    <m/>
    <m/>
    <m/>
    <m/>
    <m/>
    <m/>
    <m/>
    <n v="1.0192000000000001"/>
    <m/>
    <m/>
    <m/>
    <m/>
    <m/>
    <s v="599947,65"/>
    <s v="6188799,03"/>
    <n v="0"/>
    <n v="1.0192000000000001"/>
    <n v="0"/>
  </r>
  <r>
    <n v="589"/>
    <x v="553"/>
    <s v=""/>
    <x v="1358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3307"/>
    <n v="1.720332"/>
    <n v="1.720332"/>
    <n v="0"/>
    <n v="0"/>
    <n v="1"/>
    <n v="0"/>
    <n v="0"/>
    <x v="0"/>
    <x v="0"/>
    <m/>
    <m/>
    <m/>
    <n v="1.9434366000000001"/>
    <m/>
    <m/>
    <m/>
    <m/>
    <m/>
    <m/>
    <m/>
    <m/>
    <m/>
    <m/>
    <m/>
    <m/>
    <m/>
    <m/>
    <s v="611339,66"/>
    <s v="6242034,71"/>
    <n v="1.9434366000000001"/>
    <n v="0"/>
    <n v="0"/>
  </r>
  <r>
    <n v="589"/>
    <x v="553"/>
    <s v=""/>
    <x v="1359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3308"/>
    <n v="6.6816000000000004"/>
    <n v="6.6816000000000004"/>
    <n v="0"/>
    <n v="0"/>
    <n v="1"/>
    <n v="0"/>
    <n v="0"/>
    <x v="0"/>
    <x v="0"/>
    <m/>
    <m/>
    <m/>
    <m/>
    <m/>
    <m/>
    <m/>
    <m/>
    <n v="8.9405139999999985"/>
    <m/>
    <m/>
    <m/>
    <m/>
    <m/>
    <m/>
    <m/>
    <m/>
    <m/>
    <s v="611339,66"/>
    <s v="6242034,71"/>
    <n v="0"/>
    <n v="8.9405139999999985"/>
    <n v="0"/>
  </r>
  <r>
    <n v="589"/>
    <x v="553"/>
    <s v=""/>
    <x v="1360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3309"/>
    <n v="11.829599999999999"/>
    <n v="11.829599999999999"/>
    <n v="0"/>
    <n v="0"/>
    <n v="1"/>
    <n v="0"/>
    <n v="0"/>
    <x v="0"/>
    <x v="0"/>
    <m/>
    <m/>
    <m/>
    <m/>
    <m/>
    <m/>
    <m/>
    <m/>
    <m/>
    <m/>
    <n v="12.869339999999999"/>
    <m/>
    <m/>
    <m/>
    <m/>
    <m/>
    <m/>
    <m/>
    <s v="611339,66"/>
    <s v="6242034,71"/>
    <n v="0"/>
    <n v="12.869339999999999"/>
    <n v="0"/>
  </r>
  <r>
    <n v="589"/>
    <x v="554"/>
    <s v=""/>
    <x v="1361"/>
    <n v="2018"/>
    <n v="21430277"/>
    <x v="239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3310"/>
    <n v="5.8212000000000002"/>
    <n v="5.8212000000000002"/>
    <n v="0"/>
    <n v="0"/>
    <n v="1"/>
    <n v="0"/>
    <n v="0"/>
    <x v="0"/>
    <x v="0"/>
    <m/>
    <m/>
    <m/>
    <m/>
    <m/>
    <m/>
    <m/>
    <m/>
    <m/>
    <m/>
    <m/>
    <m/>
    <n v="6.9751499999999993"/>
    <m/>
    <m/>
    <m/>
    <m/>
    <m/>
    <s v="609716,65"/>
    <s v="6240731,53"/>
    <n v="0"/>
    <n v="6.9751499999999993"/>
    <n v="0"/>
  </r>
  <r>
    <n v="589"/>
    <x v="554"/>
    <s v=""/>
    <x v="1362"/>
    <n v="2018"/>
    <n v="21430277"/>
    <x v="239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3311"/>
    <n v="0.205092"/>
    <n v="0.205092"/>
    <n v="0"/>
    <n v="0"/>
    <n v="1"/>
    <n v="0"/>
    <n v="0"/>
    <x v="0"/>
    <x v="0"/>
    <m/>
    <m/>
    <m/>
    <n v="0.2245462"/>
    <m/>
    <m/>
    <m/>
    <m/>
    <m/>
    <m/>
    <m/>
    <m/>
    <m/>
    <m/>
    <m/>
    <m/>
    <m/>
    <m/>
    <s v="609716,65"/>
    <s v="6240731,53"/>
    <n v="0.2245462"/>
    <n v="0"/>
    <n v="0"/>
  </r>
  <r>
    <n v="589"/>
    <x v="555"/>
    <s v=""/>
    <x v="1363"/>
    <n v="2018"/>
    <n v="21430277"/>
    <x v="239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3312"/>
    <n v="0.11304"/>
    <n v="0.11304"/>
    <n v="0"/>
    <n v="0"/>
    <n v="1"/>
    <n v="0"/>
    <n v="0"/>
    <x v="0"/>
    <x v="0"/>
    <m/>
    <m/>
    <m/>
    <n v="0.12400259"/>
    <m/>
    <m/>
    <m/>
    <m/>
    <m/>
    <m/>
    <m/>
    <m/>
    <m/>
    <m/>
    <m/>
    <m/>
    <m/>
    <m/>
    <s v="600878,02"/>
    <s v="6258342,42"/>
    <n v="0.12400259"/>
    <n v="0"/>
    <n v="0"/>
  </r>
  <r>
    <n v="589"/>
    <x v="555"/>
    <s v=""/>
    <x v="1364"/>
    <n v="2018"/>
    <n v="21430277"/>
    <x v="239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3313"/>
    <n v="9.6696000000000009"/>
    <n v="9.6696000000000009"/>
    <n v="0"/>
    <n v="0"/>
    <n v="1"/>
    <n v="0"/>
    <n v="0"/>
    <x v="0"/>
    <x v="0"/>
    <m/>
    <m/>
    <m/>
    <m/>
    <m/>
    <m/>
    <m/>
    <m/>
    <m/>
    <m/>
    <n v="11.178600000000001"/>
    <m/>
    <m/>
    <m/>
    <m/>
    <m/>
    <m/>
    <m/>
    <s v="600878,02"/>
    <s v="6258342,42"/>
    <n v="0"/>
    <n v="11.178600000000001"/>
    <n v="0"/>
  </r>
  <r>
    <n v="589"/>
    <x v="556"/>
    <s v=""/>
    <x v="1365"/>
    <n v="2018"/>
    <n v="21430277"/>
    <x v="239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3314"/>
    <n v="16.2684"/>
    <n v="16.2684"/>
    <n v="0"/>
    <n v="0"/>
    <n v="1"/>
    <n v="0"/>
    <n v="0"/>
    <x v="0"/>
    <x v="0"/>
    <m/>
    <m/>
    <m/>
    <m/>
    <m/>
    <m/>
    <m/>
    <m/>
    <m/>
    <m/>
    <n v="15.242700000000001"/>
    <m/>
    <m/>
    <m/>
    <m/>
    <m/>
    <m/>
    <m/>
    <s v="607376"/>
    <s v="6259301"/>
    <n v="0"/>
    <n v="15.242700000000001"/>
    <n v="0"/>
  </r>
  <r>
    <n v="589"/>
    <x v="556"/>
    <s v=""/>
    <x v="1366"/>
    <n v="2018"/>
    <n v="21430277"/>
    <x v="239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3315"/>
    <n v="0.64439999999999997"/>
    <n v="0.64439999999999997"/>
    <n v="0"/>
    <n v="0"/>
    <n v="1"/>
    <n v="0"/>
    <n v="0"/>
    <x v="0"/>
    <x v="0"/>
    <m/>
    <m/>
    <m/>
    <n v="0.72959580000000002"/>
    <m/>
    <m/>
    <m/>
    <m/>
    <m/>
    <m/>
    <m/>
    <m/>
    <m/>
    <m/>
    <m/>
    <m/>
    <m/>
    <m/>
    <s v="607376"/>
    <s v="6259301"/>
    <n v="0.72959580000000002"/>
    <n v="0"/>
    <n v="0"/>
  </r>
  <r>
    <n v="589"/>
    <x v="557"/>
    <s v=""/>
    <x v="1367"/>
    <n v="2018"/>
    <n v="21430277"/>
    <x v="239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3316"/>
    <n v="5.2125120000000003"/>
    <n v="5.2125120000000003"/>
    <n v="0"/>
    <n v="0"/>
    <n v="1"/>
    <n v="0"/>
    <n v="0"/>
    <x v="0"/>
    <x v="0"/>
    <m/>
    <m/>
    <m/>
    <m/>
    <m/>
    <m/>
    <m/>
    <m/>
    <m/>
    <m/>
    <m/>
    <m/>
    <n v="5.2083500000000003"/>
    <m/>
    <m/>
    <m/>
    <m/>
    <m/>
    <s v="595442"/>
    <s v="6248058"/>
    <n v="0"/>
    <n v="5.2083500000000003"/>
    <n v="0"/>
  </r>
  <r>
    <n v="589"/>
    <x v="557"/>
    <s v=""/>
    <x v="1368"/>
    <n v="2018"/>
    <n v="21430277"/>
    <x v="239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3317"/>
    <n v="1.2383999999999999E-2"/>
    <n v="1.2383999999999999E-2"/>
    <n v="0"/>
    <n v="0"/>
    <n v="1"/>
    <n v="0"/>
    <n v="0"/>
    <x v="0"/>
    <x v="0"/>
    <m/>
    <m/>
    <m/>
    <n v="1.524475E-2"/>
    <m/>
    <m/>
    <m/>
    <m/>
    <m/>
    <m/>
    <m/>
    <m/>
    <m/>
    <m/>
    <m/>
    <m/>
    <m/>
    <m/>
    <s v="595442"/>
    <s v="6248058"/>
    <n v="1.524475E-2"/>
    <n v="0"/>
    <n v="0"/>
  </r>
  <r>
    <n v="589"/>
    <x v="558"/>
    <s v=""/>
    <x v="1369"/>
    <n v="2018"/>
    <n v="21430277"/>
    <x v="239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3318"/>
    <n v="19.083600000000001"/>
    <n v="19.083600000000001"/>
    <n v="0"/>
    <n v="0"/>
    <n v="1"/>
    <n v="0"/>
    <n v="0"/>
    <x v="0"/>
    <x v="0"/>
    <m/>
    <m/>
    <m/>
    <m/>
    <m/>
    <m/>
    <m/>
    <m/>
    <m/>
    <m/>
    <n v="16.739999999999998"/>
    <m/>
    <m/>
    <m/>
    <m/>
    <m/>
    <m/>
    <m/>
    <s v="604231"/>
    <s v="6240456"/>
    <n v="0"/>
    <n v="16.739999999999998"/>
    <n v="0"/>
  </r>
  <r>
    <n v="589"/>
    <x v="558"/>
    <s v=""/>
    <x v="1370"/>
    <n v="2018"/>
    <n v="21430277"/>
    <x v="239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3319"/>
    <n v="2.8620000000000001"/>
    <n v="2.8620000000000001"/>
    <n v="0"/>
    <n v="0"/>
    <n v="1"/>
    <n v="0"/>
    <n v="0"/>
    <x v="0"/>
    <x v="0"/>
    <m/>
    <m/>
    <m/>
    <n v="2.7488974499999999"/>
    <m/>
    <m/>
    <m/>
    <m/>
    <m/>
    <m/>
    <m/>
    <m/>
    <m/>
    <m/>
    <m/>
    <m/>
    <m/>
    <m/>
    <s v="604231"/>
    <s v="6240456"/>
    <n v="2.7488974499999999"/>
    <n v="0"/>
    <n v="0"/>
  </r>
  <r>
    <n v="589"/>
    <x v="559"/>
    <s v=""/>
    <x v="1371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3320"/>
    <n v="16.264800000000001"/>
    <n v="16.264800000000001"/>
    <n v="0"/>
    <n v="0"/>
    <n v="1"/>
    <n v="0"/>
    <n v="0"/>
    <x v="0"/>
    <x v="0"/>
    <m/>
    <m/>
    <m/>
    <m/>
    <m/>
    <m/>
    <m/>
    <m/>
    <m/>
    <m/>
    <n v="14.414999999999999"/>
    <m/>
    <m/>
    <m/>
    <m/>
    <m/>
    <m/>
    <m/>
    <s v="597402"/>
    <s v="6202045"/>
    <n v="0"/>
    <n v="14.414999999999999"/>
    <n v="0"/>
  </r>
  <r>
    <n v="589"/>
    <x v="559"/>
    <s v=""/>
    <x v="1372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3321"/>
    <n v="3.4555319999999998"/>
    <n v="3.4555319999999998"/>
    <n v="0"/>
    <n v="0"/>
    <n v="1"/>
    <n v="0"/>
    <n v="0"/>
    <x v="0"/>
    <x v="0"/>
    <m/>
    <m/>
    <m/>
    <m/>
    <m/>
    <m/>
    <m/>
    <m/>
    <m/>
    <m/>
    <m/>
    <m/>
    <m/>
    <m/>
    <m/>
    <n v="3.4523999999999999"/>
    <m/>
    <m/>
    <s v="597402"/>
    <s v="6202045"/>
    <n v="0"/>
    <n v="3.4523999999999999"/>
    <n v="0"/>
  </r>
  <r>
    <n v="589"/>
    <x v="559"/>
    <s v=""/>
    <x v="1373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3322"/>
    <n v="0.2016"/>
    <n v="0.2016"/>
    <n v="0"/>
    <n v="0"/>
    <n v="1"/>
    <n v="0"/>
    <n v="0"/>
    <x v="0"/>
    <x v="0"/>
    <m/>
    <m/>
    <m/>
    <n v="0.22806146000000002"/>
    <m/>
    <m/>
    <m/>
    <m/>
    <m/>
    <m/>
    <m/>
    <m/>
    <m/>
    <m/>
    <m/>
    <m/>
    <m/>
    <m/>
    <s v="597402"/>
    <s v="6202045"/>
    <n v="0.22806146000000002"/>
    <n v="0"/>
    <n v="0"/>
  </r>
  <r>
    <n v="589"/>
    <x v="560"/>
    <s v=""/>
    <x v="1374"/>
    <n v="2018"/>
    <n v="21430277"/>
    <x v="239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3323"/>
    <n v="12.3804"/>
    <n v="12.3804"/>
    <n v="0"/>
    <n v="0"/>
    <n v="1"/>
    <n v="0"/>
    <n v="0"/>
    <x v="0"/>
    <x v="0"/>
    <m/>
    <m/>
    <m/>
    <m/>
    <m/>
    <m/>
    <m/>
    <m/>
    <m/>
    <m/>
    <n v="11.067"/>
    <m/>
    <m/>
    <m/>
    <m/>
    <m/>
    <m/>
    <m/>
    <s v="615580,38"/>
    <s v="6259160,85"/>
    <n v="0"/>
    <n v="11.067"/>
    <n v="0"/>
  </r>
  <r>
    <n v="589"/>
    <x v="560"/>
    <s v=""/>
    <x v="1375"/>
    <n v="2018"/>
    <n v="21430277"/>
    <x v="239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96"/>
    <n v="0.6048"/>
    <n v="0.6048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615580,38"/>
    <s v="6259160,85"/>
    <n v="0.68152999999999997"/>
    <n v="0"/>
    <n v="0"/>
  </r>
  <r>
    <n v="594"/>
    <x v="561"/>
    <s v=""/>
    <x v="1376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3324"/>
    <n v="0.92879999999999996"/>
    <n v="0.92879999999999996"/>
    <n v="0.62280000000000002"/>
    <n v="0.62280000000000002"/>
    <n v="0.261927338513674"/>
    <n v="0.738072661486326"/>
    <n v="0"/>
    <x v="0"/>
    <x v="0"/>
    <m/>
    <m/>
    <m/>
    <m/>
    <m/>
    <m/>
    <n v="1.7730108"/>
    <m/>
    <m/>
    <m/>
    <m/>
    <m/>
    <m/>
    <m/>
    <m/>
    <m/>
    <m/>
    <m/>
    <s v="535932,64"/>
    <s v="6330272,07"/>
    <n v="1.7730108"/>
    <n v="0"/>
    <n v="0"/>
  </r>
  <r>
    <n v="594"/>
    <x v="561"/>
    <s v=""/>
    <x v="1377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3325"/>
    <n v="12.5136"/>
    <n v="12.5136"/>
    <n v="0"/>
    <n v="0"/>
    <n v="1"/>
    <n v="0"/>
    <n v="0"/>
    <x v="0"/>
    <x v="0"/>
    <m/>
    <m/>
    <m/>
    <m/>
    <m/>
    <m/>
    <n v="13.1222916"/>
    <m/>
    <m/>
    <m/>
    <m/>
    <m/>
    <m/>
    <m/>
    <m/>
    <m/>
    <m/>
    <m/>
    <s v="535932,64"/>
    <s v="6330272,07"/>
    <n v="13.1222916"/>
    <n v="0"/>
    <n v="0"/>
  </r>
  <r>
    <n v="594"/>
    <x v="561"/>
    <s v=""/>
    <x v="1378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3326"/>
    <n v="0.94679999999999997"/>
    <n v="0.94679999999999997"/>
    <n v="0.55079999999999996"/>
    <n v="0.55079999999999996"/>
    <n v="0.28597338599013122"/>
    <n v="0.71402661400986878"/>
    <n v="0"/>
    <x v="0"/>
    <x v="0"/>
    <m/>
    <m/>
    <m/>
    <m/>
    <m/>
    <m/>
    <n v="1.6553987999999999"/>
    <m/>
    <m/>
    <m/>
    <m/>
    <m/>
    <m/>
    <m/>
    <m/>
    <m/>
    <m/>
    <m/>
    <s v="535932,64"/>
    <s v="6330272,07"/>
    <n v="1.6553987999999999"/>
    <n v="0"/>
    <n v="0"/>
  </r>
  <r>
    <n v="594"/>
    <x v="561"/>
    <s v=""/>
    <x v="1379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3327"/>
    <n v="1.2383999999999999"/>
    <n v="1.2383999999999999"/>
    <n v="0.82799999999999996"/>
    <n v="0.82799999999999996"/>
    <n v="0.2746691195257806"/>
    <n v="0.72533088047421934"/>
    <n v="0"/>
    <x v="0"/>
    <x v="0"/>
    <m/>
    <m/>
    <m/>
    <m/>
    <m/>
    <m/>
    <n v="2.2543488000000003"/>
    <m/>
    <m/>
    <m/>
    <m/>
    <m/>
    <m/>
    <m/>
    <m/>
    <m/>
    <m/>
    <m/>
    <s v="535932,64"/>
    <s v="6330272,07"/>
    <n v="2.2543488000000003"/>
    <n v="0"/>
    <n v="0"/>
  </r>
  <r>
    <n v="594"/>
    <x v="561"/>
    <s v=""/>
    <x v="1380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3328"/>
    <n v="25.5456"/>
    <n v="25.5456"/>
    <n v="0"/>
    <n v="0"/>
    <n v="1"/>
    <n v="0"/>
    <n v="0"/>
    <x v="0"/>
    <x v="0"/>
    <m/>
    <m/>
    <m/>
    <m/>
    <m/>
    <m/>
    <m/>
    <m/>
    <m/>
    <m/>
    <m/>
    <m/>
    <n v="30.219175"/>
    <m/>
    <m/>
    <m/>
    <m/>
    <m/>
    <s v="535932,64"/>
    <s v="6330272,07"/>
    <n v="0"/>
    <n v="30.219175"/>
    <n v="0"/>
  </r>
  <r>
    <n v="595"/>
    <x v="562"/>
    <s v=""/>
    <x v="1381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3329"/>
    <n v="0.61919999999999997"/>
    <n v="0.59040000000000004"/>
    <n v="0.52559999999999996"/>
    <n v="0.51119999999999999"/>
    <n v="0.22383708824386789"/>
    <n v="0.77616291175613217"/>
    <n v="0"/>
    <x v="0"/>
    <x v="0"/>
    <m/>
    <m/>
    <m/>
    <m/>
    <m/>
    <m/>
    <n v="1.3831487999999998"/>
    <m/>
    <m/>
    <m/>
    <m/>
    <m/>
    <m/>
    <m/>
    <m/>
    <m/>
    <m/>
    <m/>
    <s v="577680,12"/>
    <s v="6363639,64"/>
    <n v="1.3831487999999998"/>
    <n v="0"/>
    <n v="0"/>
  </r>
  <r>
    <n v="595"/>
    <x v="562"/>
    <s v=""/>
    <x v="1382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3330"/>
    <n v="1.53"/>
    <n v="1.458"/>
    <n v="0"/>
    <n v="0"/>
    <n v="1"/>
    <n v="0"/>
    <n v="0"/>
    <x v="0"/>
    <x v="0"/>
    <m/>
    <m/>
    <m/>
    <m/>
    <m/>
    <m/>
    <n v="1.8852371999999999"/>
    <m/>
    <m/>
    <m/>
    <m/>
    <m/>
    <m/>
    <m/>
    <m/>
    <m/>
    <m/>
    <m/>
    <s v="577680,12"/>
    <s v="6363639,64"/>
    <n v="1.8852371999999999"/>
    <n v="0"/>
    <n v="0"/>
  </r>
  <r>
    <n v="595"/>
    <x v="562"/>
    <s v=""/>
    <x v="1383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3331"/>
    <n v="18.234000000000002"/>
    <n v="17.355599999999999"/>
    <n v="0"/>
    <n v="0"/>
    <n v="1"/>
    <n v="0"/>
    <n v="0"/>
    <x v="0"/>
    <x v="0"/>
    <m/>
    <m/>
    <m/>
    <m/>
    <m/>
    <m/>
    <m/>
    <m/>
    <m/>
    <m/>
    <m/>
    <m/>
    <n v="20.237175000000001"/>
    <m/>
    <m/>
    <m/>
    <m/>
    <m/>
    <s v="577680,12"/>
    <s v="6363639,64"/>
    <n v="0"/>
    <n v="20.237175000000001"/>
    <n v="0"/>
  </r>
  <r>
    <n v="596"/>
    <x v="563"/>
    <s v=""/>
    <x v="1384"/>
    <n v="2018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3332"/>
    <n v="0.12959999999999999"/>
    <n v="0.12959999999999999"/>
    <n v="0"/>
    <n v="0"/>
    <n v="1"/>
    <n v="0"/>
    <n v="0"/>
    <x v="0"/>
    <x v="0"/>
    <m/>
    <m/>
    <m/>
    <m/>
    <m/>
    <m/>
    <n v="0.1400256"/>
    <m/>
    <m/>
    <m/>
    <m/>
    <m/>
    <m/>
    <m/>
    <m/>
    <m/>
    <m/>
    <m/>
    <s v="561258,99"/>
    <s v="6304392,88"/>
    <n v="0.1400256"/>
    <n v="0"/>
    <n v="0"/>
  </r>
  <r>
    <n v="596"/>
    <x v="563"/>
    <s v=""/>
    <x v="1385"/>
    <n v="2018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3333"/>
    <n v="0.19620000000000001"/>
    <n v="0.19620000000000001"/>
    <n v="8.9190000000000005E-2"/>
    <n v="8.9190000000000005E-2"/>
    <n v="0.2601084341949525"/>
    <n v="0.73989156580504756"/>
    <n v="0"/>
    <x v="0"/>
    <x v="0"/>
    <m/>
    <m/>
    <m/>
    <m/>
    <m/>
    <m/>
    <n v="0.3771504"/>
    <m/>
    <m/>
    <m/>
    <m/>
    <m/>
    <m/>
    <m/>
    <m/>
    <m/>
    <m/>
    <m/>
    <s v="561258,99"/>
    <s v="6304392,88"/>
    <n v="0.3771504"/>
    <n v="0"/>
    <n v="0"/>
  </r>
  <r>
    <n v="597"/>
    <x v="564"/>
    <s v=""/>
    <x v="1386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3334"/>
    <n v="5.4422639999999998"/>
    <n v="5.4422639999999998"/>
    <n v="4.1075999999999997"/>
    <n v="4.1075999999999997"/>
    <n v="0.2594331703111874"/>
    <n v="0.7405668296888126"/>
    <n v="0"/>
    <x v="0"/>
    <x v="0"/>
    <m/>
    <m/>
    <m/>
    <m/>
    <m/>
    <m/>
    <m/>
    <m/>
    <n v="10.488759"/>
    <m/>
    <m/>
    <m/>
    <m/>
    <m/>
    <m/>
    <m/>
    <m/>
    <m/>
    <s v="501994"/>
    <s v="6184604"/>
    <n v="0"/>
    <n v="10.488759"/>
    <n v="0"/>
  </r>
  <r>
    <n v="597"/>
    <x v="564"/>
    <s v=""/>
    <x v="1387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3335"/>
    <n v="0.28692000000000001"/>
    <n v="0.28692000000000001"/>
    <n v="0"/>
    <n v="0"/>
    <n v="1"/>
    <n v="0"/>
    <n v="0"/>
    <x v="0"/>
    <x v="0"/>
    <m/>
    <m/>
    <m/>
    <n v="0"/>
    <m/>
    <m/>
    <n v="0"/>
    <m/>
    <n v="0.28692000000000001"/>
    <m/>
    <m/>
    <m/>
    <m/>
    <m/>
    <m/>
    <m/>
    <m/>
    <m/>
    <s v="501994"/>
    <s v="6184604"/>
    <n v="0"/>
    <n v="0.28692000000000001"/>
    <n v="0"/>
  </r>
  <r>
    <n v="597"/>
    <x v="564"/>
    <s v=""/>
    <x v="1388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3336"/>
    <n v="0.71640000000000004"/>
    <n v="0.71640000000000004"/>
    <n v="0"/>
    <n v="0"/>
    <n v="1"/>
    <n v="0"/>
    <n v="0"/>
    <x v="0"/>
    <x v="0"/>
    <m/>
    <m/>
    <m/>
    <m/>
    <m/>
    <m/>
    <m/>
    <m/>
    <m/>
    <m/>
    <m/>
    <m/>
    <n v="0.71750000000000003"/>
    <m/>
    <m/>
    <m/>
    <m/>
    <m/>
    <s v="501994"/>
    <s v="6184604"/>
    <n v="0"/>
    <n v="0.71750000000000003"/>
    <n v="0"/>
  </r>
  <r>
    <n v="597"/>
    <x v="564"/>
    <s v=""/>
    <x v="1389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3337"/>
    <n v="35.576532"/>
    <n v="35.576532"/>
    <n v="34.991999999999997"/>
    <n v="34.991999999999997"/>
    <n v="0.21721761100981307"/>
    <n v="0.78278238899018693"/>
    <n v="0"/>
    <x v="0"/>
    <x v="0"/>
    <m/>
    <m/>
    <m/>
    <m/>
    <m/>
    <m/>
    <m/>
    <m/>
    <n v="81.891453999999996"/>
    <m/>
    <m/>
    <m/>
    <m/>
    <m/>
    <m/>
    <m/>
    <m/>
    <m/>
    <s v="501994"/>
    <s v="6184604"/>
    <n v="0"/>
    <n v="81.891453999999996"/>
    <n v="0"/>
  </r>
  <r>
    <n v="610"/>
    <x v="565"/>
    <s v=""/>
    <x v="1390"/>
    <n v="2018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3338"/>
    <n v="380.74799999999999"/>
    <n v="349.83100000000002"/>
    <n v="65.601252000000002"/>
    <n v="51.092136000000004"/>
    <n v="0.60571368083590416"/>
    <n v="0.34075518593003817"/>
    <n v="5.3531133234057671E-2"/>
    <x v="0"/>
    <x v="0"/>
    <m/>
    <m/>
    <m/>
    <m/>
    <m/>
    <m/>
    <m/>
    <n v="436.09459999999996"/>
    <m/>
    <n v="53.765999999999998"/>
    <n v="3.4780000000000002"/>
    <m/>
    <m/>
    <m/>
    <m/>
    <m/>
    <m/>
    <m/>
    <s v="482492,31"/>
    <s v="6313530,27"/>
    <n v="196.24256999999997"/>
    <n v="297.09602999999998"/>
    <n v="0"/>
  </r>
  <r>
    <n v="611"/>
    <x v="566"/>
    <s v=""/>
    <x v="1391"/>
    <n v="2018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3339"/>
    <n v="48.571199999999997"/>
    <n v="48.571199999999997"/>
    <n v="0"/>
    <n v="0"/>
    <n v="1"/>
    <n v="0"/>
    <n v="0"/>
    <x v="0"/>
    <x v="0"/>
    <m/>
    <n v="2.07315"/>
    <m/>
    <m/>
    <m/>
    <m/>
    <m/>
    <n v="54.219000000000001"/>
    <m/>
    <m/>
    <m/>
    <m/>
    <m/>
    <m/>
    <m/>
    <m/>
    <m/>
    <m/>
    <s v="685199,51"/>
    <s v="6087501,01"/>
    <n v="26.471699999999998"/>
    <n v="29.820450000000005"/>
    <n v="0"/>
  </r>
  <r>
    <n v="612"/>
    <x v="567"/>
    <s v=""/>
    <x v="1392"/>
    <n v="2018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3340"/>
    <n v="50.6952"/>
    <n v="50.6952"/>
    <n v="0"/>
    <n v="0"/>
    <n v="1"/>
    <n v="0"/>
    <n v="0"/>
    <x v="0"/>
    <x v="0"/>
    <m/>
    <m/>
    <m/>
    <m/>
    <m/>
    <m/>
    <m/>
    <m/>
    <m/>
    <m/>
    <m/>
    <m/>
    <m/>
    <m/>
    <n v="50.6952"/>
    <m/>
    <m/>
    <m/>
    <s v="551500,46"/>
    <s v="6286147,11"/>
    <n v="0"/>
    <n v="50.6952"/>
    <n v="0"/>
  </r>
  <r>
    <n v="612"/>
    <x v="568"/>
    <s v=""/>
    <x v="1393"/>
    <n v="2018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3341"/>
    <n v="47.397599999999997"/>
    <n v="47.397599999999997"/>
    <n v="0"/>
    <n v="0"/>
    <n v="1"/>
    <n v="0"/>
    <n v="0"/>
    <x v="0"/>
    <x v="0"/>
    <m/>
    <m/>
    <m/>
    <m/>
    <m/>
    <m/>
    <m/>
    <m/>
    <m/>
    <m/>
    <m/>
    <m/>
    <m/>
    <m/>
    <n v="47.397599999999997"/>
    <m/>
    <m/>
    <m/>
    <s v="518531,47"/>
    <s v="6142766,79"/>
    <n v="0"/>
    <n v="47.397599999999997"/>
    <n v="0"/>
  </r>
  <r>
    <n v="705"/>
    <x v="569"/>
    <s v=""/>
    <x v="1394"/>
    <n v="2018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3342"/>
    <n v="0"/>
    <n v="0"/>
    <n v="39.573664574399999"/>
    <n v="39.573664574399999"/>
    <n v="0"/>
    <n v="1"/>
    <n v="0"/>
    <x v="0"/>
    <x v="0"/>
    <m/>
    <m/>
    <m/>
    <m/>
    <m/>
    <m/>
    <m/>
    <m/>
    <m/>
    <m/>
    <m/>
    <m/>
    <m/>
    <m/>
    <m/>
    <m/>
    <n v="39.573664574399999"/>
    <m/>
    <s v="537218,35"/>
    <s v="6245675,45"/>
    <n v="0"/>
    <n v="0"/>
    <n v="0"/>
  </r>
  <r>
    <n v="718"/>
    <x v="570"/>
    <s v=""/>
    <x v="1395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13"/>
    <x v="0"/>
    <s v="fvv"/>
    <d v="1996-01-01T00:00:00"/>
    <d v="2018-12-12T00:00:00"/>
    <n v="11.15"/>
    <n v="0"/>
    <n v="11.15"/>
    <x v="3343"/>
    <n v="58.834800000000001"/>
    <n v="58.834800000000001"/>
    <n v="0"/>
    <n v="0"/>
    <n v="1"/>
    <n v="0"/>
    <n v="0"/>
    <x v="0"/>
    <x v="0"/>
    <m/>
    <m/>
    <m/>
    <m/>
    <m/>
    <m/>
    <n v="57.017386799999997"/>
    <m/>
    <m/>
    <m/>
    <m/>
    <m/>
    <m/>
    <m/>
    <m/>
    <m/>
    <m/>
    <m/>
    <s v="524410,14"/>
    <s v="6257634,28"/>
    <n v="57.017386799999997"/>
    <n v="0"/>
    <n v="0"/>
  </r>
  <r>
    <n v="718"/>
    <x v="570"/>
    <s v=""/>
    <x v="1396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16"/>
    <x v="0"/>
    <s v="fvv"/>
    <d v="1996-01-01T00:00:00"/>
    <m/>
    <n v="11.335000000000001"/>
    <n v="0"/>
    <n v="11.5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7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8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735"/>
    <x v="5"/>
    <s v="kvt"/>
    <d v="1996-01-01T00:00:00"/>
    <d v="2018-12-31T00:00:00"/>
    <n v="0.17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8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3344"/>
    <n v="76.248000000000005"/>
    <n v="76.248000000000005"/>
    <n v="0"/>
    <n v="0"/>
    <n v="1"/>
    <n v="0"/>
    <n v="0"/>
    <x v="0"/>
    <x v="0"/>
    <m/>
    <m/>
    <m/>
    <m/>
    <m/>
    <m/>
    <n v="70.562368800000002"/>
    <m/>
    <m/>
    <m/>
    <m/>
    <m/>
    <m/>
    <m/>
    <m/>
    <m/>
    <m/>
    <m/>
    <s v="527648,77"/>
    <s v="6256707,61"/>
    <n v="70.562368800000002"/>
    <n v="0"/>
    <n v="0"/>
  </r>
  <r>
    <n v="718"/>
    <x v="572"/>
    <s v=""/>
    <x v="1400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3345"/>
    <n v="44.776800000000001"/>
    <n v="44.776800000000001"/>
    <n v="0"/>
    <n v="0"/>
    <n v="1"/>
    <n v="0"/>
    <n v="0"/>
    <x v="0"/>
    <x v="0"/>
    <m/>
    <m/>
    <m/>
    <n v="0"/>
    <m/>
    <m/>
    <n v="43.060010399999996"/>
    <m/>
    <m/>
    <m/>
    <m/>
    <m/>
    <m/>
    <m/>
    <m/>
    <m/>
    <m/>
    <m/>
    <s v="524096,82"/>
    <s v="6255365,4"/>
    <n v="43.060010399999996"/>
    <n v="0"/>
    <n v="0"/>
  </r>
  <r>
    <n v="718"/>
    <x v="572"/>
    <s v=""/>
    <x v="1401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3346"/>
    <n v="851.45039999999995"/>
    <n v="851.45039999999995"/>
    <n v="769.35239999999999"/>
    <n v="760.44960000000003"/>
    <n v="0.23843327436439476"/>
    <n v="0.76156672563560524"/>
    <n v="0"/>
    <x v="0"/>
    <x v="0"/>
    <m/>
    <m/>
    <m/>
    <m/>
    <m/>
    <m/>
    <n v="1785.5108568000001"/>
    <m/>
    <m/>
    <m/>
    <m/>
    <m/>
    <m/>
    <m/>
    <m/>
    <m/>
    <m/>
    <m/>
    <s v="525558,1"/>
    <s v="6258900,3"/>
    <n v="1785.5108568000001"/>
    <n v="0"/>
    <n v="0"/>
  </r>
  <r>
    <n v="718"/>
    <x v="573"/>
    <s v=""/>
    <x v="1404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3347"/>
    <n v="76.697999999999993"/>
    <n v="76.697999999999993"/>
    <n v="0"/>
    <n v="0"/>
    <n v="1"/>
    <n v="0"/>
    <n v="0"/>
    <x v="0"/>
    <x v="0"/>
    <m/>
    <m/>
    <m/>
    <m/>
    <m/>
    <m/>
    <n v="73.082037599999992"/>
    <m/>
    <m/>
    <m/>
    <m/>
    <m/>
    <m/>
    <m/>
    <m/>
    <m/>
    <m/>
    <m/>
    <s v="525558,1"/>
    <s v="6258900,3"/>
    <n v="73.082037599999992"/>
    <n v="0"/>
    <n v="0"/>
  </r>
  <r>
    <n v="718"/>
    <x v="573"/>
    <s v=""/>
    <x v="1405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3347"/>
    <n v="76.697999999999993"/>
    <n v="76.697999999999993"/>
    <n v="0"/>
    <n v="0"/>
    <n v="1"/>
    <n v="0"/>
    <n v="0"/>
    <x v="0"/>
    <x v="0"/>
    <m/>
    <m/>
    <m/>
    <m/>
    <m/>
    <m/>
    <n v="73.082037599999992"/>
    <m/>
    <m/>
    <m/>
    <m/>
    <m/>
    <m/>
    <m/>
    <m/>
    <m/>
    <m/>
    <m/>
    <s v="525558,1"/>
    <s v="6258900,3"/>
    <n v="73.082037599999992"/>
    <n v="0"/>
    <n v="0"/>
  </r>
  <r>
    <n v="718"/>
    <x v="574"/>
    <s v=""/>
    <x v="1406"/>
    <n v="2018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3348"/>
    <n v="4.9139999999999997"/>
    <n v="4.9139999999999997"/>
    <n v="0"/>
    <n v="0"/>
    <n v="1"/>
    <n v="0"/>
    <n v="0"/>
    <x v="0"/>
    <x v="0"/>
    <m/>
    <m/>
    <m/>
    <m/>
    <m/>
    <m/>
    <m/>
    <m/>
    <n v="6.9906430000000004"/>
    <m/>
    <m/>
    <m/>
    <m/>
    <m/>
    <m/>
    <m/>
    <m/>
    <m/>
    <s v="522189,61"/>
    <s v="6259111,68"/>
    <n v="0"/>
    <n v="6.9906430000000004"/>
    <n v="0"/>
  </r>
  <r>
    <n v="718"/>
    <x v="575"/>
    <s v=""/>
    <x v="1407"/>
    <n v="2018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3349"/>
    <n v="8.0820000000000007"/>
    <n v="8.0820000000000007"/>
    <n v="0"/>
    <n v="0"/>
    <n v="1"/>
    <n v="0"/>
    <n v="0"/>
    <x v="0"/>
    <x v="0"/>
    <m/>
    <m/>
    <m/>
    <m/>
    <m/>
    <m/>
    <n v="8.1671040000000001"/>
    <m/>
    <m/>
    <m/>
    <m/>
    <m/>
    <m/>
    <m/>
    <m/>
    <m/>
    <m/>
    <m/>
    <s v="521286"/>
    <s v="6252139"/>
    <n v="8.1671040000000001"/>
    <n v="0"/>
    <n v="0"/>
  </r>
  <r>
    <n v="770"/>
    <x v="576"/>
    <s v=""/>
    <x v="1408"/>
    <n v="2018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3350"/>
    <n v="0"/>
    <n v="0"/>
    <n v="5.0166052523999998"/>
    <n v="5.0166052523999998"/>
    <n v="0"/>
    <n v="1"/>
    <n v="0"/>
    <x v="0"/>
    <x v="0"/>
    <m/>
    <m/>
    <m/>
    <m/>
    <m/>
    <m/>
    <m/>
    <m/>
    <m/>
    <m/>
    <m/>
    <m/>
    <m/>
    <m/>
    <m/>
    <m/>
    <n v="5.0166052523999998"/>
    <m/>
    <s v="543795"/>
    <s v="6203925"/>
    <n v="0"/>
    <n v="0"/>
    <n v="0"/>
  </r>
  <r>
    <n v="772"/>
    <x v="577"/>
    <s v=""/>
    <x v="1409"/>
    <n v="2018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3351"/>
    <n v="0"/>
    <n v="0"/>
    <n v="1.5582024000000001"/>
    <n v="1.5582024000000001"/>
    <n v="0"/>
    <n v="1"/>
    <n v="0"/>
    <x v="0"/>
    <x v="0"/>
    <m/>
    <m/>
    <m/>
    <m/>
    <m/>
    <m/>
    <m/>
    <m/>
    <m/>
    <m/>
    <m/>
    <m/>
    <m/>
    <m/>
    <m/>
    <m/>
    <n v="1.5582023999999999"/>
    <m/>
    <s v="509271"/>
    <s v="6201710"/>
    <n v="0"/>
    <n v="0"/>
    <n v="0"/>
  </r>
  <r>
    <n v="777"/>
    <x v="578"/>
    <s v=""/>
    <x v="1410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8"/>
    <s v=""/>
    <x v="1411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8"/>
    <s v=""/>
    <x v="1412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9"/>
    <s v=""/>
    <x v="1413"/>
    <n v="2018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3353"/>
    <n v="1.754"/>
    <n v="1.754"/>
    <n v="0"/>
    <n v="0"/>
    <n v="1"/>
    <n v="0"/>
    <n v="0"/>
    <x v="0"/>
    <x v="0"/>
    <m/>
    <m/>
    <m/>
    <n v="5.3446300000000004E-3"/>
    <m/>
    <m/>
    <n v="1.9862568"/>
    <m/>
    <m/>
    <m/>
    <m/>
    <m/>
    <m/>
    <m/>
    <m/>
    <m/>
    <m/>
    <m/>
    <s v="528834,43"/>
    <s v="6149111,25"/>
    <n v="1.99160143"/>
    <n v="0"/>
    <n v="0"/>
  </r>
  <r>
    <n v="777"/>
    <x v="580"/>
    <s v=""/>
    <x v="1414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3354"/>
    <n v="2.8719999999999999"/>
    <n v="2.8719999999999999"/>
    <n v="0"/>
    <n v="0"/>
    <n v="1"/>
    <n v="0"/>
    <n v="0"/>
    <x v="0"/>
    <x v="0"/>
    <m/>
    <m/>
    <m/>
    <n v="0.68285718999999989"/>
    <m/>
    <m/>
    <n v="2.4130259999999999"/>
    <m/>
    <m/>
    <m/>
    <m/>
    <m/>
    <m/>
    <m/>
    <m/>
    <m/>
    <m/>
    <m/>
    <s v="529743,81"/>
    <s v="6149340,18"/>
    <n v="3.0958831899999999"/>
    <n v="0"/>
    <n v="0"/>
  </r>
  <r>
    <n v="777"/>
    <x v="580"/>
    <s v=""/>
    <x v="1415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3354"/>
    <n v="2.8719999999999999"/>
    <n v="2.8719999999999999"/>
    <n v="0"/>
    <n v="0"/>
    <n v="1"/>
    <n v="0"/>
    <n v="0"/>
    <x v="0"/>
    <x v="0"/>
    <m/>
    <m/>
    <m/>
    <n v="0.68285718999999989"/>
    <m/>
    <m/>
    <n v="2.4130259999999999"/>
    <m/>
    <m/>
    <m/>
    <m/>
    <m/>
    <m/>
    <m/>
    <m/>
    <m/>
    <m/>
    <m/>
    <s v="529743,81"/>
    <s v="6149340,18"/>
    <n v="3.0958831899999999"/>
    <n v="0"/>
    <n v="0"/>
  </r>
  <r>
    <n v="777"/>
    <x v="580"/>
    <s v=""/>
    <x v="1416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8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3355"/>
    <n v="9.0129999999999999"/>
    <n v="9.0129999999999999"/>
    <n v="0"/>
    <n v="0"/>
    <n v="1"/>
    <n v="0"/>
    <n v="0"/>
    <x v="0"/>
    <x v="0"/>
    <m/>
    <m/>
    <m/>
    <n v="3.9477804600000002"/>
    <m/>
    <m/>
    <n v="5.9938956000000001"/>
    <m/>
    <m/>
    <m/>
    <m/>
    <m/>
    <m/>
    <m/>
    <m/>
    <m/>
    <m/>
    <m/>
    <s v="528341,42"/>
    <s v="6151304,99"/>
    <n v="9.9416760600000007"/>
    <n v="0"/>
    <n v="0"/>
  </r>
  <r>
    <n v="777"/>
    <x v="582"/>
    <s v=""/>
    <x v="1418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3356"/>
    <n v="1.4610000000000001"/>
    <n v="1.4610000000000001"/>
    <n v="0"/>
    <n v="0"/>
    <n v="1"/>
    <n v="0"/>
    <n v="0"/>
    <x v="0"/>
    <x v="0"/>
    <m/>
    <m/>
    <m/>
    <n v="0.73411541999999996"/>
    <m/>
    <m/>
    <n v="0.8932968"/>
    <m/>
    <m/>
    <m/>
    <m/>
    <m/>
    <m/>
    <m/>
    <m/>
    <m/>
    <m/>
    <m/>
    <s v="530483,13"/>
    <s v="6150942,2"/>
    <n v="1.6274122200000001"/>
    <n v="0"/>
    <n v="0"/>
  </r>
  <r>
    <n v="777"/>
    <x v="582"/>
    <s v=""/>
    <x v="1419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3357"/>
    <n v="1.4610000000000001"/>
    <n v="1.4610000000000001"/>
    <n v="0"/>
    <n v="0"/>
    <n v="1"/>
    <n v="0"/>
    <n v="0"/>
    <x v="0"/>
    <x v="0"/>
    <m/>
    <m/>
    <m/>
    <n v="0.73411541999999996"/>
    <m/>
    <m/>
    <n v="0.89416799999999996"/>
    <m/>
    <m/>
    <m/>
    <m/>
    <m/>
    <m/>
    <m/>
    <m/>
    <m/>
    <m/>
    <m/>
    <s v="530483,13"/>
    <s v="6150942,2"/>
    <n v="1.6282834199999998"/>
    <n v="0"/>
    <n v="0"/>
  </r>
  <r>
    <n v="777"/>
    <x v="582"/>
    <s v=""/>
    <x v="1420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3356"/>
    <n v="1.4610000000000001"/>
    <n v="1.4610000000000001"/>
    <n v="0"/>
    <n v="0"/>
    <n v="1"/>
    <n v="0"/>
    <n v="0"/>
    <x v="0"/>
    <x v="0"/>
    <m/>
    <m/>
    <m/>
    <n v="0.73411541999999996"/>
    <m/>
    <m/>
    <n v="0.8932968"/>
    <m/>
    <m/>
    <m/>
    <m/>
    <m/>
    <m/>
    <m/>
    <m/>
    <m/>
    <m/>
    <m/>
    <s v="530483,13"/>
    <s v="6150942,2"/>
    <n v="1.6274122200000001"/>
    <n v="0"/>
    <n v="0"/>
  </r>
  <r>
    <n v="777"/>
    <x v="583"/>
    <s v=""/>
    <x v="1421"/>
    <n v="2018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3358"/>
    <n v="8.0000000000000002E-3"/>
    <n v="8.0000000000000002E-3"/>
    <n v="0"/>
    <n v="0"/>
    <n v="1"/>
    <n v="0"/>
    <n v="0"/>
    <x v="0"/>
    <x v="0"/>
    <m/>
    <m/>
    <m/>
    <n v="1.2339280000000001E-2"/>
    <m/>
    <m/>
    <m/>
    <m/>
    <m/>
    <m/>
    <m/>
    <m/>
    <m/>
    <m/>
    <m/>
    <m/>
    <m/>
    <m/>
    <s v="530836,78"/>
    <s v="6149137,61"/>
    <n v="1.2339280000000001E-2"/>
    <n v="0"/>
    <n v="0"/>
  </r>
  <r>
    <n v="777"/>
    <x v="584"/>
    <s v=""/>
    <x v="1422"/>
    <n v="2018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3359"/>
    <n v="9.9000000000000005E-2"/>
    <n v="9.9000000000000005E-2"/>
    <n v="0"/>
    <n v="0"/>
    <n v="1"/>
    <n v="0"/>
    <n v="0"/>
    <x v="0"/>
    <x v="0"/>
    <m/>
    <m/>
    <m/>
    <n v="0.11797642999999999"/>
    <m/>
    <m/>
    <m/>
    <m/>
    <m/>
    <m/>
    <m/>
    <m/>
    <m/>
    <m/>
    <m/>
    <m/>
    <m/>
    <m/>
    <s v="533270,71"/>
    <s v="6150811,46"/>
    <n v="0.11797642999999999"/>
    <n v="0"/>
    <n v="0"/>
  </r>
  <r>
    <n v="777"/>
    <x v="584"/>
    <s v=""/>
    <x v="1423"/>
    <n v="2018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3359"/>
    <n v="9.9000000000000005E-2"/>
    <n v="9.9000000000000005E-2"/>
    <n v="0"/>
    <n v="0"/>
    <n v="1"/>
    <n v="0"/>
    <n v="0"/>
    <x v="0"/>
    <x v="0"/>
    <m/>
    <m/>
    <m/>
    <n v="0.11797642999999999"/>
    <m/>
    <m/>
    <m/>
    <m/>
    <m/>
    <m/>
    <m/>
    <m/>
    <m/>
    <m/>
    <m/>
    <m/>
    <m/>
    <m/>
    <s v="533270,71"/>
    <s v="6150811,46"/>
    <n v="0.11797642999999999"/>
    <n v="0"/>
    <n v="0"/>
  </r>
  <r>
    <n v="777"/>
    <x v="585"/>
    <s v=""/>
    <x v="1424"/>
    <n v="2018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3360"/>
    <n v="3.5000000000000003E-2"/>
    <n v="3.5000000000000003E-2"/>
    <n v="0"/>
    <n v="0"/>
    <n v="1"/>
    <n v="0"/>
    <n v="0"/>
    <x v="0"/>
    <x v="0"/>
    <m/>
    <m/>
    <m/>
    <n v="3.888308E-2"/>
    <m/>
    <m/>
    <m/>
    <m/>
    <m/>
    <m/>
    <m/>
    <m/>
    <m/>
    <m/>
    <m/>
    <m/>
    <m/>
    <m/>
    <s v="532104"/>
    <s v="6151460"/>
    <n v="3.888308E-2"/>
    <n v="0"/>
    <n v="0"/>
  </r>
  <r>
    <n v="777"/>
    <x v="586"/>
    <s v=""/>
    <x v="1425"/>
    <n v="2018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8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8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3361"/>
    <n v="0.10100000000000001"/>
    <n v="0.10100000000000001"/>
    <n v="0"/>
    <n v="0"/>
    <n v="1"/>
    <n v="0"/>
    <n v="0"/>
    <x v="0"/>
    <x v="0"/>
    <m/>
    <m/>
    <m/>
    <n v="0.16826616999999999"/>
    <m/>
    <m/>
    <m/>
    <m/>
    <m/>
    <m/>
    <m/>
    <m/>
    <m/>
    <m/>
    <m/>
    <m/>
    <m/>
    <m/>
    <s v="545065,31"/>
    <s v="6154761,27"/>
    <n v="0.16826616999999999"/>
    <n v="0"/>
    <n v="0"/>
  </r>
  <r>
    <n v="777"/>
    <x v="588"/>
    <s v=""/>
    <x v="1428"/>
    <n v="2018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3362"/>
    <n v="2.1640000000000001"/>
    <n v="2.1640000000000001"/>
    <n v="0"/>
    <n v="0"/>
    <n v="1"/>
    <n v="0"/>
    <n v="0"/>
    <x v="0"/>
    <x v="0"/>
    <m/>
    <m/>
    <m/>
    <n v="0.11073068999999999"/>
    <m/>
    <m/>
    <n v="2.1541212000000001"/>
    <m/>
    <m/>
    <m/>
    <m/>
    <m/>
    <m/>
    <m/>
    <m/>
    <m/>
    <m/>
    <m/>
    <s v="537950"/>
    <s v="6175016"/>
    <n v="2.2648518900000001"/>
    <n v="0"/>
    <n v="0"/>
  </r>
  <r>
    <n v="777"/>
    <x v="589"/>
    <s v=""/>
    <x v="1429"/>
    <n v="2018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3363"/>
    <n v="47.419199999999996"/>
    <n v="47.419199999999996"/>
    <n v="0"/>
    <n v="0"/>
    <n v="1"/>
    <n v="0"/>
    <n v="0"/>
    <x v="0"/>
    <x v="0"/>
    <m/>
    <m/>
    <m/>
    <n v="0.18903490000000001"/>
    <m/>
    <m/>
    <m/>
    <m/>
    <m/>
    <m/>
    <m/>
    <m/>
    <n v="71.1476325"/>
    <m/>
    <m/>
    <m/>
    <m/>
    <m/>
    <s v="532505"/>
    <s v="6175950"/>
    <n v="0.18903490000000001"/>
    <n v="71.1476325"/>
    <n v="0"/>
  </r>
  <r>
    <n v="777"/>
    <x v="590"/>
    <s v=""/>
    <x v="1430"/>
    <n v="2018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3364"/>
    <n v="1.371"/>
    <n v="1.371"/>
    <n v="0"/>
    <n v="0"/>
    <n v="1"/>
    <n v="0"/>
    <n v="0"/>
    <x v="0"/>
    <x v="0"/>
    <m/>
    <m/>
    <m/>
    <n v="0.13870929000000001"/>
    <m/>
    <m/>
    <n v="1.415502"/>
    <m/>
    <m/>
    <m/>
    <m/>
    <m/>
    <m/>
    <m/>
    <m/>
    <m/>
    <m/>
    <m/>
    <s v="535870,88"/>
    <s v="6175640,27"/>
    <n v="1.55421129"/>
    <n v="0"/>
    <n v="0"/>
  </r>
  <r>
    <n v="777"/>
    <x v="590"/>
    <s v=""/>
    <x v="1431"/>
    <n v="2018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3364"/>
    <n v="1.371"/>
    <n v="1.371"/>
    <n v="0"/>
    <n v="0"/>
    <n v="1"/>
    <n v="0"/>
    <n v="0"/>
    <x v="0"/>
    <x v="0"/>
    <m/>
    <m/>
    <m/>
    <n v="0.13870929000000001"/>
    <m/>
    <m/>
    <n v="1.415502"/>
    <m/>
    <m/>
    <m/>
    <m/>
    <m/>
    <m/>
    <m/>
    <m/>
    <m/>
    <m/>
    <m/>
    <s v="535870,88"/>
    <s v="6175640,27"/>
    <n v="1.55421129"/>
    <n v="0"/>
    <n v="0"/>
  </r>
  <r>
    <n v="777"/>
    <x v="591"/>
    <s v=""/>
    <x v="1432"/>
    <n v="2018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3365"/>
    <n v="2.694"/>
    <n v="2.694"/>
    <n v="0"/>
    <n v="0"/>
    <n v="1"/>
    <n v="0"/>
    <n v="0"/>
    <x v="0"/>
    <x v="0"/>
    <m/>
    <m/>
    <m/>
    <n v="0.42301490999999997"/>
    <m/>
    <m/>
    <n v="2.4849792000000002"/>
    <m/>
    <m/>
    <m/>
    <m/>
    <m/>
    <m/>
    <m/>
    <m/>
    <m/>
    <m/>
    <m/>
    <s v="533330,14"/>
    <s v="6170118,72"/>
    <n v="2.9079941100000002"/>
    <n v="0"/>
    <n v="0"/>
  </r>
  <r>
    <n v="777"/>
    <x v="591"/>
    <s v=""/>
    <x v="1433"/>
    <n v="2018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3365"/>
    <n v="2.694"/>
    <n v="2.694"/>
    <n v="0"/>
    <n v="0"/>
    <n v="1"/>
    <n v="0"/>
    <n v="0"/>
    <x v="0"/>
    <x v="0"/>
    <m/>
    <m/>
    <m/>
    <n v="0.42301490999999997"/>
    <m/>
    <m/>
    <n v="2.4849792000000002"/>
    <m/>
    <m/>
    <m/>
    <m/>
    <m/>
    <m/>
    <m/>
    <m/>
    <m/>
    <m/>
    <m/>
    <s v="533330,14"/>
    <s v="6170118,72"/>
    <n v="2.9079941100000002"/>
    <n v="0"/>
    <n v="0"/>
  </r>
  <r>
    <n v="777"/>
    <x v="592"/>
    <s v=""/>
    <x v="1434"/>
    <n v="2018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8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3366"/>
    <n v="1.4E-2"/>
    <n v="1.4E-2"/>
    <n v="0"/>
    <n v="0"/>
    <n v="1"/>
    <n v="0"/>
    <n v="0"/>
    <x v="0"/>
    <x v="0"/>
    <m/>
    <m/>
    <m/>
    <n v="1.9369800000000003E-2"/>
    <m/>
    <m/>
    <m/>
    <m/>
    <m/>
    <m/>
    <m/>
    <m/>
    <m/>
    <m/>
    <m/>
    <m/>
    <m/>
    <m/>
    <s v="539329"/>
    <s v="6154739"/>
    <n v="1.9369800000000003E-2"/>
    <n v="0"/>
    <n v="0"/>
  </r>
  <r>
    <n v="777"/>
    <x v="594"/>
    <s v=""/>
    <x v="1436"/>
    <n v="2018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3367"/>
    <n v="3.5999999999999999E-3"/>
    <n v="3.5999999999999999E-3"/>
    <n v="0"/>
    <n v="0"/>
    <n v="1"/>
    <n v="0"/>
    <n v="0"/>
    <x v="0"/>
    <x v="0"/>
    <m/>
    <m/>
    <m/>
    <n v="5.12941E-3"/>
    <m/>
    <m/>
    <m/>
    <m/>
    <m/>
    <m/>
    <m/>
    <m/>
    <m/>
    <m/>
    <m/>
    <m/>
    <m/>
    <m/>
    <s v="539393"/>
    <s v="6152593"/>
    <n v="5.12941E-3"/>
    <n v="0"/>
    <n v="0"/>
  </r>
  <r>
    <n v="777"/>
    <x v="595"/>
    <s v=""/>
    <x v="1437"/>
    <n v="2018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3368"/>
    <n v="5.2199999999999998E-3"/>
    <n v="5.2199999999999998E-3"/>
    <n v="0"/>
    <n v="0"/>
    <n v="1"/>
    <n v="0"/>
    <n v="0"/>
    <x v="0"/>
    <x v="0"/>
    <m/>
    <m/>
    <m/>
    <n v="6.9587800000000003E-3"/>
    <m/>
    <m/>
    <m/>
    <m/>
    <m/>
    <m/>
    <m/>
    <m/>
    <m/>
    <m/>
    <m/>
    <m/>
    <m/>
    <m/>
    <s v="545917"/>
    <s v="6159739"/>
    <n v="6.9587800000000003E-3"/>
    <n v="0"/>
    <n v="0"/>
  </r>
  <r>
    <n v="777"/>
    <x v="596"/>
    <s v=""/>
    <x v="1438"/>
    <n v="2018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3369"/>
    <n v="6.8999999999999999E-3"/>
    <n v="6.8999999999999999E-3"/>
    <n v="0"/>
    <n v="0"/>
    <n v="1"/>
    <n v="0"/>
    <n v="0"/>
    <x v="0"/>
    <x v="0"/>
    <m/>
    <m/>
    <m/>
    <n v="9.6131600000000008E-3"/>
    <m/>
    <m/>
    <m/>
    <m/>
    <m/>
    <m/>
    <m/>
    <m/>
    <m/>
    <m/>
    <m/>
    <m/>
    <m/>
    <m/>
    <s v="546907"/>
    <s v="6163578"/>
    <n v="9.6131600000000008E-3"/>
    <n v="0"/>
    <n v="0"/>
  </r>
  <r>
    <n v="777"/>
    <x v="597"/>
    <s v=""/>
    <x v="1439"/>
    <n v="2018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3370"/>
    <n v="1.37E-2"/>
    <n v="1.37E-2"/>
    <n v="0"/>
    <n v="0"/>
    <n v="1"/>
    <n v="0"/>
    <n v="0"/>
    <x v="0"/>
    <x v="0"/>
    <m/>
    <m/>
    <m/>
    <n v="1.9298059999999999E-2"/>
    <m/>
    <m/>
    <m/>
    <m/>
    <m/>
    <m/>
    <m/>
    <m/>
    <m/>
    <m/>
    <m/>
    <m/>
    <m/>
    <m/>
    <s v="545049"/>
    <s v="6153178"/>
    <n v="1.9298059999999999E-2"/>
    <n v="0"/>
    <n v="0"/>
  </r>
  <r>
    <n v="777"/>
    <x v="598"/>
    <s v=""/>
    <x v="1440"/>
    <n v="2018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3371"/>
    <n v="0.46079999999999999"/>
    <n v="0.46079999999999999"/>
    <n v="0"/>
    <n v="0"/>
    <n v="1"/>
    <n v="0"/>
    <n v="0"/>
    <x v="0"/>
    <x v="0"/>
    <m/>
    <m/>
    <m/>
    <m/>
    <m/>
    <m/>
    <m/>
    <m/>
    <m/>
    <m/>
    <m/>
    <m/>
    <n v="0.59675"/>
    <m/>
    <m/>
    <m/>
    <m/>
    <m/>
    <s v="536465,48"/>
    <s v="6175796,05"/>
    <n v="0"/>
    <n v="0.59675"/>
    <n v="0"/>
  </r>
  <r>
    <n v="777"/>
    <x v="599"/>
    <s v=""/>
    <x v="1441"/>
    <n v="2018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3372"/>
    <n v="0.6048"/>
    <n v="0.6048"/>
    <n v="0"/>
    <n v="0"/>
    <n v="1"/>
    <n v="0"/>
    <n v="0"/>
    <x v="0"/>
    <x v="0"/>
    <m/>
    <m/>
    <m/>
    <m/>
    <m/>
    <m/>
    <m/>
    <m/>
    <m/>
    <m/>
    <m/>
    <m/>
    <n v="0.99295"/>
    <m/>
    <m/>
    <m/>
    <m/>
    <m/>
    <s v="541955,26"/>
    <s v="6154902,66"/>
    <n v="0"/>
    <n v="0.99295"/>
    <n v="0"/>
  </r>
  <r>
    <n v="777"/>
    <x v="600"/>
    <s v=""/>
    <x v="1442"/>
    <n v="2018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3373"/>
    <n v="0.71279999999999999"/>
    <n v="0.71279999999999999"/>
    <n v="0"/>
    <n v="0"/>
    <n v="1"/>
    <n v="0"/>
    <n v="0"/>
    <x v="0"/>
    <x v="0"/>
    <m/>
    <m/>
    <m/>
    <m/>
    <m/>
    <m/>
    <m/>
    <m/>
    <m/>
    <m/>
    <m/>
    <m/>
    <n v="0.8246"/>
    <m/>
    <m/>
    <m/>
    <m/>
    <m/>
    <s v="526421,44"/>
    <s v="6147178,65"/>
    <n v="0"/>
    <n v="0.8246"/>
    <n v="0"/>
  </r>
  <r>
    <n v="777"/>
    <x v="601"/>
    <s v=""/>
    <x v="1443"/>
    <n v="2018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3374"/>
    <n v="0.39600000000000002"/>
    <n v="0.39600000000000002"/>
    <n v="0"/>
    <n v="0"/>
    <n v="1"/>
    <n v="0"/>
    <n v="0"/>
    <x v="0"/>
    <x v="0"/>
    <m/>
    <m/>
    <m/>
    <m/>
    <m/>
    <m/>
    <m/>
    <m/>
    <m/>
    <m/>
    <m/>
    <m/>
    <n v="0.47320000000000001"/>
    <m/>
    <m/>
    <m/>
    <m/>
    <m/>
    <s v="NULL"/>
    <s v="NULL"/>
    <n v="0"/>
    <n v="0.47320000000000001"/>
    <n v="0"/>
  </r>
  <r>
    <n v="777"/>
    <x v="602"/>
    <s v=""/>
    <x v="1444"/>
    <n v="2018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3375"/>
    <n v="0.33839999999999998"/>
    <n v="0.33839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12643199999999999"/>
    <s v="525949,26"/>
    <s v="6156997,99"/>
    <n v="0"/>
    <n v="0"/>
    <n v="0.12643199999999999"/>
  </r>
  <r>
    <n v="782"/>
    <x v="603"/>
    <s v=""/>
    <x v="1445"/>
    <n v="2018"/>
    <n v="11916910"/>
    <x v="252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3376"/>
    <n v="0"/>
    <n v="0"/>
    <n v="0.79785360000000005"/>
    <n v="0.79785360000000005"/>
    <n v="0"/>
    <n v="1"/>
    <n v="0"/>
    <x v="0"/>
    <x v="0"/>
    <m/>
    <m/>
    <m/>
    <m/>
    <m/>
    <m/>
    <m/>
    <m/>
    <m/>
    <m/>
    <m/>
    <m/>
    <m/>
    <m/>
    <m/>
    <m/>
    <n v="0.79785360000000005"/>
    <m/>
    <s v="522059"/>
    <s v="6123174"/>
    <n v="0"/>
    <n v="0"/>
    <n v="0"/>
  </r>
  <r>
    <n v="829"/>
    <x v="608"/>
    <s v=""/>
    <x v="1455"/>
    <n v="2018"/>
    <n v="25784499"/>
    <x v="699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3377"/>
    <n v="5.2600000000000001E-2"/>
    <n v="0"/>
    <n v="3.9182399999999999E-2"/>
    <n v="3.9182399999999999E-2"/>
    <n v="0.24345359755916943"/>
    <n v="0.7565464024408306"/>
    <n v="0"/>
    <x v="0"/>
    <x v="0"/>
    <m/>
    <m/>
    <m/>
    <m/>
    <m/>
    <m/>
    <n v="0.10802880000000001"/>
    <m/>
    <m/>
    <m/>
    <m/>
    <m/>
    <m/>
    <m/>
    <m/>
    <m/>
    <m/>
    <m/>
    <s v="651114,35"/>
    <s v="6142716,72"/>
    <n v="0.10802880000000001"/>
    <n v="0"/>
    <n v="0"/>
  </r>
  <r>
    <n v="855"/>
    <x v="612"/>
    <s v=""/>
    <x v="1465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3378"/>
    <n v="1.2767040000000001"/>
    <n v="1.2767040000000001"/>
    <n v="0.94932000000000005"/>
    <n v="0.94932000000000005"/>
    <n v="0.25363059930456128"/>
    <n v="0.74636940069543867"/>
    <n v="0"/>
    <x v="0"/>
    <x v="0"/>
    <m/>
    <m/>
    <m/>
    <m/>
    <m/>
    <m/>
    <n v="2.5168572"/>
    <m/>
    <m/>
    <m/>
    <m/>
    <m/>
    <m/>
    <m/>
    <m/>
    <m/>
    <m/>
    <m/>
    <s v="589553,8"/>
    <s v="6341617,39"/>
    <n v="2.5168572"/>
    <n v="0"/>
    <n v="0"/>
  </r>
  <r>
    <n v="855"/>
    <x v="612"/>
    <s v=""/>
    <x v="1466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3379"/>
    <n v="12.890700000000001"/>
    <n v="12.890700000000001"/>
    <n v="0"/>
    <n v="0"/>
    <n v="1"/>
    <n v="0"/>
    <n v="0"/>
    <x v="0"/>
    <x v="0"/>
    <m/>
    <m/>
    <m/>
    <m/>
    <m/>
    <m/>
    <n v="12.6642384"/>
    <m/>
    <m/>
    <m/>
    <m/>
    <m/>
    <m/>
    <m/>
    <m/>
    <m/>
    <m/>
    <m/>
    <s v="589553,8"/>
    <s v="6341617,39"/>
    <n v="12.6642384"/>
    <n v="0"/>
    <n v="0"/>
  </r>
  <r>
    <n v="855"/>
    <x v="612"/>
    <s v=""/>
    <x v="1467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3380"/>
    <n v="5.2127999999999997"/>
    <n v="5.2127999999999997"/>
    <n v="0"/>
    <n v="0"/>
    <n v="1"/>
    <n v="0"/>
    <n v="0"/>
    <x v="0"/>
    <x v="0"/>
    <m/>
    <m/>
    <m/>
    <m/>
    <m/>
    <m/>
    <m/>
    <m/>
    <m/>
    <m/>
    <m/>
    <m/>
    <m/>
    <m/>
    <m/>
    <n v="5.2146719999999993"/>
    <m/>
    <m/>
    <s v="589553,8"/>
    <s v="6341617,39"/>
    <n v="0"/>
    <n v="5.2146719999999993"/>
    <n v="0"/>
  </r>
  <r>
    <n v="857"/>
    <x v="613"/>
    <s v=""/>
    <x v="1468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3381"/>
    <n v="2.52E-2"/>
    <n v="2.52E-2"/>
    <n v="1.7999999999999999E-2"/>
    <n v="1.7999999999999999E-2"/>
    <n v="0.23995612230906349"/>
    <n v="0.76004387769093651"/>
    <n v="0"/>
    <x v="0"/>
    <x v="0"/>
    <m/>
    <m/>
    <m/>
    <m/>
    <m/>
    <m/>
    <n v="5.2509599999999997E-2"/>
    <m/>
    <m/>
    <m/>
    <m/>
    <m/>
    <m/>
    <m/>
    <m/>
    <m/>
    <m/>
    <m/>
    <s v="544132"/>
    <s v="6325716"/>
    <n v="5.2509599999999997E-2"/>
    <n v="0"/>
    <n v="0"/>
  </r>
  <r>
    <n v="857"/>
    <x v="613"/>
    <s v=""/>
    <x v="1469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3382"/>
    <n v="3.7044000000000001"/>
    <n v="3.7044000000000001"/>
    <n v="0"/>
    <n v="0"/>
    <n v="1"/>
    <n v="0"/>
    <n v="0"/>
    <x v="0"/>
    <x v="0"/>
    <m/>
    <m/>
    <m/>
    <m/>
    <m/>
    <m/>
    <n v="3.8685239999999999"/>
    <m/>
    <m/>
    <m/>
    <m/>
    <m/>
    <m/>
    <m/>
    <m/>
    <m/>
    <m/>
    <m/>
    <s v="544132"/>
    <s v="6325716"/>
    <n v="3.8685239999999999"/>
    <n v="0"/>
    <n v="0"/>
  </r>
  <r>
    <n v="857"/>
    <x v="613"/>
    <s v=""/>
    <x v="1470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3383"/>
    <n v="0.43559999999999999"/>
    <n v="0.43559999999999999"/>
    <n v="0.28439999999999999"/>
    <n v="0.28439999999999999"/>
    <n v="0.27843871816939197"/>
    <n v="0.72156128183060808"/>
    <n v="0"/>
    <x v="0"/>
    <x v="0"/>
    <m/>
    <m/>
    <m/>
    <m/>
    <m/>
    <m/>
    <n v="0.78221879999999999"/>
    <m/>
    <m/>
    <m/>
    <m/>
    <m/>
    <m/>
    <m/>
    <m/>
    <m/>
    <m/>
    <m/>
    <s v="544132"/>
    <s v="6325716"/>
    <n v="0.78221879999999999"/>
    <n v="0"/>
    <n v="0"/>
  </r>
  <r>
    <n v="857"/>
    <x v="613"/>
    <s v=""/>
    <x v="1471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3384"/>
    <n v="33.976799999999997"/>
    <n v="33.976799999999997"/>
    <n v="0"/>
    <n v="0"/>
    <n v="1"/>
    <n v="0"/>
    <n v="0"/>
    <x v="0"/>
    <x v="0"/>
    <m/>
    <m/>
    <m/>
    <m/>
    <m/>
    <m/>
    <m/>
    <m/>
    <m/>
    <m/>
    <n v="34.473599999999998"/>
    <m/>
    <m/>
    <m/>
    <m/>
    <m/>
    <m/>
    <m/>
    <s v="544132"/>
    <s v="6325716"/>
    <n v="0"/>
    <n v="34.473599999999998"/>
    <n v="0"/>
  </r>
  <r>
    <n v="858"/>
    <x v="614"/>
    <s v=""/>
    <x v="1472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3385"/>
    <n v="5.4396000000000004"/>
    <n v="5.4396000000000004"/>
    <n v="4.5468000000000002"/>
    <n v="4.5468000000000002"/>
    <n v="0.22327490948574072"/>
    <n v="0.77672509051425931"/>
    <n v="0"/>
    <x v="0"/>
    <x v="0"/>
    <m/>
    <m/>
    <m/>
    <m/>
    <m/>
    <m/>
    <n v="12.1813956"/>
    <m/>
    <m/>
    <m/>
    <m/>
    <m/>
    <m/>
    <m/>
    <m/>
    <m/>
    <m/>
    <m/>
    <s v="487203,07"/>
    <s v="6271948,82"/>
    <n v="12.1813956"/>
    <n v="0"/>
    <n v="0"/>
  </r>
  <r>
    <n v="858"/>
    <x v="614"/>
    <s v=""/>
    <x v="1473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3386"/>
    <n v="29.484000000000002"/>
    <n v="29.484000000000002"/>
    <n v="0"/>
    <n v="0"/>
    <n v="1"/>
    <n v="0"/>
    <n v="0"/>
    <x v="0"/>
    <x v="0"/>
    <m/>
    <m/>
    <m/>
    <m/>
    <m/>
    <m/>
    <n v="31.881563999999997"/>
    <m/>
    <m/>
    <m/>
    <m/>
    <m/>
    <m/>
    <m/>
    <m/>
    <m/>
    <m/>
    <m/>
    <s v="487203,07"/>
    <s v="6271948,82"/>
    <n v="31.881563999999997"/>
    <n v="0"/>
    <n v="0"/>
  </r>
  <r>
    <n v="858"/>
    <x v="614"/>
    <s v=""/>
    <x v="2899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168"/>
    <x v="0"/>
    <s v="fvv"/>
    <d v="2017-08-15T00:00:00"/>
    <m/>
    <n v="1.7"/>
    <n v="0"/>
    <n v="1.5"/>
    <x v="3387"/>
    <n v="23.558399999999999"/>
    <n v="23.558399999999999"/>
    <n v="0"/>
    <n v="0"/>
    <n v="1"/>
    <n v="0"/>
    <n v="0"/>
    <x v="0"/>
    <x v="0"/>
    <m/>
    <m/>
    <m/>
    <m/>
    <m/>
    <m/>
    <m/>
    <m/>
    <m/>
    <n v="26.940999999999999"/>
    <m/>
    <m/>
    <m/>
    <m/>
    <m/>
    <m/>
    <m/>
    <m/>
    <s v="487203,07"/>
    <s v="6271948,82"/>
    <n v="0"/>
    <n v="26.940999999999999"/>
    <n v="0"/>
  </r>
  <r>
    <n v="861"/>
    <x v="615"/>
    <s v=""/>
    <x v="1474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3388"/>
    <n v="0.19583999999999999"/>
    <n v="0.1908"/>
    <n v="0"/>
    <n v="0"/>
    <n v="1"/>
    <n v="0"/>
    <n v="0"/>
    <x v="0"/>
    <x v="0"/>
    <m/>
    <m/>
    <m/>
    <m/>
    <m/>
    <m/>
    <n v="0.21059280000000002"/>
    <m/>
    <m/>
    <m/>
    <m/>
    <m/>
    <m/>
    <m/>
    <m/>
    <m/>
    <m/>
    <m/>
    <s v="483845"/>
    <s v="6295554"/>
    <n v="0.21059280000000002"/>
    <n v="0"/>
    <n v="0"/>
  </r>
  <r>
    <n v="861"/>
    <x v="615"/>
    <s v=""/>
    <x v="1475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3389"/>
    <n v="0.83160000000000001"/>
    <n v="0.82799999999999996"/>
    <n v="0.5544"/>
    <n v="0.55079999999999996"/>
    <n v="0.27692064245589049"/>
    <n v="0.72307935754410946"/>
    <n v="0"/>
    <x v="0"/>
    <x v="0"/>
    <m/>
    <m/>
    <m/>
    <m/>
    <m/>
    <m/>
    <n v="1.5015132"/>
    <m/>
    <m/>
    <m/>
    <m/>
    <m/>
    <m/>
    <m/>
    <m/>
    <m/>
    <m/>
    <m/>
    <s v="483845"/>
    <s v="6295554"/>
    <n v="1.5015132"/>
    <n v="0"/>
    <n v="0"/>
  </r>
  <r>
    <n v="861"/>
    <x v="615"/>
    <s v=""/>
    <x v="1476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3390"/>
    <n v="10.7964"/>
    <n v="10.7928"/>
    <n v="0"/>
    <n v="0"/>
    <n v="1"/>
    <n v="0"/>
    <n v="0"/>
    <x v="0"/>
    <x v="0"/>
    <m/>
    <m/>
    <m/>
    <m/>
    <m/>
    <m/>
    <m/>
    <m/>
    <m/>
    <m/>
    <m/>
    <n v="9.672600000000001"/>
    <n v="1.5225"/>
    <m/>
    <m/>
    <m/>
    <m/>
    <m/>
    <s v="483845"/>
    <s v="6295554"/>
    <n v="0"/>
    <n v="11.1951"/>
    <n v="0"/>
  </r>
  <r>
    <n v="861"/>
    <x v="616"/>
    <s v=""/>
    <x v="1477"/>
    <n v="2018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3391"/>
    <n v="4.7304000000000004"/>
    <n v="4.7267999999999999"/>
    <n v="0"/>
    <n v="0"/>
    <n v="1"/>
    <n v="0"/>
    <n v="0"/>
    <x v="0"/>
    <x v="0"/>
    <m/>
    <m/>
    <m/>
    <m/>
    <m/>
    <m/>
    <n v="5.0853131999999999"/>
    <m/>
    <m/>
    <m/>
    <m/>
    <m/>
    <m/>
    <m/>
    <m/>
    <m/>
    <m/>
    <m/>
    <s v="475790"/>
    <s v="6289095"/>
    <n v="5.0853131999999999"/>
    <n v="0"/>
    <n v="0"/>
  </r>
  <r>
    <n v="861"/>
    <x v="616"/>
    <s v=""/>
    <x v="1478"/>
    <n v="2018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3392"/>
    <n v="3.9348000000000001"/>
    <n v="3.9312"/>
    <n v="2.7071999999999998"/>
    <n v="2.6819999999999999"/>
    <n v="0.28005850224815493"/>
    <n v="0.71994149775184502"/>
    <n v="0"/>
    <x v="0"/>
    <x v="0"/>
    <m/>
    <m/>
    <m/>
    <m/>
    <m/>
    <m/>
    <n v="7.0249607999999997"/>
    <m/>
    <m/>
    <m/>
    <m/>
    <m/>
    <m/>
    <m/>
    <m/>
    <m/>
    <m/>
    <m/>
    <s v="475790"/>
    <s v="6289095"/>
    <n v="7.0249607999999997"/>
    <n v="0"/>
    <n v="0"/>
  </r>
  <r>
    <n v="861"/>
    <x v="617"/>
    <s v=""/>
    <x v="1479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3393"/>
    <n v="1.2816000000000001"/>
    <n v="1.278"/>
    <n v="0.88919999999999999"/>
    <n v="0.88560000000000005"/>
    <n v="0.27364660232384386"/>
    <n v="0.72635339767615614"/>
    <n v="0"/>
    <x v="0"/>
    <x v="0"/>
    <m/>
    <m/>
    <m/>
    <m/>
    <m/>
    <m/>
    <n v="2.3417064000000001"/>
    <m/>
    <m/>
    <m/>
    <m/>
    <m/>
    <m/>
    <m/>
    <m/>
    <m/>
    <m/>
    <m/>
    <s v="485271,85"/>
    <s v="6286241,22"/>
    <n v="2.3417064000000001"/>
    <n v="0"/>
    <n v="0"/>
  </r>
  <r>
    <n v="861"/>
    <x v="617"/>
    <s v=""/>
    <x v="1480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3394"/>
    <n v="0.43559999999999999"/>
    <n v="0.432"/>
    <n v="0"/>
    <n v="0"/>
    <n v="1"/>
    <n v="0"/>
    <n v="0"/>
    <x v="0"/>
    <x v="0"/>
    <m/>
    <m/>
    <m/>
    <m/>
    <m/>
    <m/>
    <n v="0.4673988"/>
    <m/>
    <m/>
    <m/>
    <m/>
    <m/>
    <m/>
    <m/>
    <m/>
    <m/>
    <m/>
    <m/>
    <s v="485271,85"/>
    <s v="6286241,22"/>
    <n v="0.4673988"/>
    <n v="0"/>
    <n v="0"/>
  </r>
  <r>
    <n v="861"/>
    <x v="617"/>
    <s v=""/>
    <x v="1481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3395"/>
    <n v="10.8108"/>
    <n v="10.8108"/>
    <n v="0"/>
    <n v="0"/>
    <n v="1"/>
    <n v="0"/>
    <n v="0"/>
    <x v="0"/>
    <x v="0"/>
    <m/>
    <m/>
    <m/>
    <m/>
    <m/>
    <m/>
    <m/>
    <m/>
    <m/>
    <m/>
    <m/>
    <n v="13.615"/>
    <m/>
    <m/>
    <m/>
    <m/>
    <m/>
    <m/>
    <s v="485271,85"/>
    <s v="6286241,22"/>
    <n v="0"/>
    <n v="13.615"/>
    <n v="0"/>
  </r>
  <r>
    <n v="861"/>
    <x v="618"/>
    <s v=""/>
    <x v="1482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3396"/>
    <n v="0.99360000000000004"/>
    <n v="0.99"/>
    <n v="0.69840000000000002"/>
    <n v="0.69120000000000004"/>
    <n v="0.26894450973169864"/>
    <n v="0.7310554902683013"/>
    <n v="0"/>
    <x v="0"/>
    <x v="0"/>
    <m/>
    <m/>
    <m/>
    <m/>
    <m/>
    <m/>
    <n v="1.8472211999999999"/>
    <m/>
    <m/>
    <m/>
    <m/>
    <m/>
    <m/>
    <m/>
    <m/>
    <m/>
    <m/>
    <m/>
    <s v="481212,14"/>
    <s v="6283743,34"/>
    <n v="1.8472211999999999"/>
    <n v="0"/>
    <n v="0"/>
  </r>
  <r>
    <n v="861"/>
    <x v="618"/>
    <s v=""/>
    <x v="1483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3397"/>
    <n v="1.2132000000000001"/>
    <n v="1.2132000000000001"/>
    <n v="0"/>
    <n v="0"/>
    <n v="1"/>
    <n v="0"/>
    <n v="0"/>
    <x v="0"/>
    <x v="0"/>
    <m/>
    <m/>
    <m/>
    <m/>
    <m/>
    <m/>
    <n v="1.3061267999999999"/>
    <m/>
    <m/>
    <m/>
    <m/>
    <m/>
    <m/>
    <m/>
    <m/>
    <m/>
    <m/>
    <m/>
    <s v="481212,14"/>
    <s v="6283743,34"/>
    <n v="1.3061267999999999"/>
    <n v="0"/>
    <n v="0"/>
  </r>
  <r>
    <n v="861"/>
    <x v="618"/>
    <s v=""/>
    <x v="1484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3398"/>
    <n v="7.2035999999999998"/>
    <n v="7.2"/>
    <n v="0"/>
    <n v="0"/>
    <n v="1"/>
    <n v="0"/>
    <n v="0"/>
    <x v="0"/>
    <x v="0"/>
    <m/>
    <m/>
    <m/>
    <m/>
    <m/>
    <m/>
    <m/>
    <m/>
    <m/>
    <n v="8.9610000000000003"/>
    <m/>
    <m/>
    <m/>
    <m/>
    <m/>
    <m/>
    <m/>
    <m/>
    <s v="481212,14"/>
    <s v="6283743,34"/>
    <n v="0"/>
    <n v="8.9610000000000003"/>
    <n v="0"/>
  </r>
  <r>
    <n v="861"/>
    <x v="619"/>
    <s v=""/>
    <x v="1485"/>
    <n v="2018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3399"/>
    <n v="7.5636000000000001"/>
    <n v="7.56"/>
    <n v="0"/>
    <n v="0"/>
    <n v="0.99952403617325081"/>
    <n v="0"/>
    <n v="4.759638267491928E-4"/>
    <x v="0"/>
    <x v="0"/>
    <m/>
    <m/>
    <m/>
    <m/>
    <m/>
    <m/>
    <m/>
    <m/>
    <m/>
    <m/>
    <m/>
    <m/>
    <m/>
    <m/>
    <n v="7.5636000000000001"/>
    <m/>
    <m/>
    <m/>
    <s v="473334,15"/>
    <s v="6289936,78"/>
    <n v="0"/>
    <n v="7.5636000000000001"/>
    <n v="0"/>
  </r>
  <r>
    <n v="867"/>
    <x v="620"/>
    <s v=""/>
    <x v="1486"/>
    <n v="2018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1307"/>
    <n v="0.54400000000000004"/>
    <n v="0.54400000000000004"/>
    <n v="0"/>
    <n v="0"/>
    <n v="1"/>
    <n v="0"/>
    <n v="0"/>
    <x v="0"/>
    <x v="0"/>
    <m/>
    <m/>
    <m/>
    <n v="0.57391999999999999"/>
    <m/>
    <m/>
    <m/>
    <m/>
    <m/>
    <m/>
    <m/>
    <m/>
    <m/>
    <m/>
    <m/>
    <m/>
    <m/>
    <m/>
    <s v="457153"/>
    <s v="6253253"/>
    <n v="0.57391999999999999"/>
    <n v="0"/>
    <n v="0"/>
  </r>
  <r>
    <n v="867"/>
    <x v="620"/>
    <s v=""/>
    <x v="1487"/>
    <n v="2018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3400"/>
    <n v="20.48"/>
    <n v="20.48"/>
    <n v="0"/>
    <n v="0"/>
    <n v="1"/>
    <n v="0"/>
    <n v="0"/>
    <x v="0"/>
    <x v="0"/>
    <m/>
    <m/>
    <m/>
    <m/>
    <m/>
    <m/>
    <m/>
    <m/>
    <m/>
    <m/>
    <m/>
    <n v="22.270499999999998"/>
    <m/>
    <m/>
    <m/>
    <m/>
    <m/>
    <m/>
    <s v="457153"/>
    <s v="6253253"/>
    <n v="0"/>
    <n v="22.270499999999998"/>
    <n v="0"/>
  </r>
  <r>
    <n v="868"/>
    <x v="621"/>
    <s v=""/>
    <x v="1488"/>
    <n v="2018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46160,2"/>
    <s v="6247734,77"/>
    <n v="0"/>
    <n v="0"/>
    <n v="0"/>
  </r>
  <r>
    <n v="868"/>
    <x v="621"/>
    <s v=""/>
    <x v="1489"/>
    <n v="2018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3401"/>
    <n v="23.29524"/>
    <n v="23.29524"/>
    <n v="0"/>
    <n v="0"/>
    <n v="1"/>
    <n v="0"/>
    <n v="0"/>
    <x v="0"/>
    <x v="0"/>
    <m/>
    <m/>
    <m/>
    <m/>
    <m/>
    <m/>
    <m/>
    <m/>
    <m/>
    <m/>
    <n v="21.762"/>
    <m/>
    <m/>
    <m/>
    <m/>
    <m/>
    <m/>
    <m/>
    <s v="446160,2"/>
    <s v="6247734,77"/>
    <n v="0"/>
    <n v="21.762"/>
    <n v="0"/>
  </r>
  <r>
    <n v="870"/>
    <x v="622"/>
    <s v=""/>
    <x v="1490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3402"/>
    <n v="6.5808"/>
    <n v="6.5808"/>
    <n v="0"/>
    <n v="0"/>
    <n v="1"/>
    <n v="0"/>
    <n v="0"/>
    <x v="0"/>
    <x v="0"/>
    <m/>
    <m/>
    <m/>
    <m/>
    <m/>
    <m/>
    <m/>
    <m/>
    <m/>
    <n v="6.5830000000000002"/>
    <m/>
    <m/>
    <m/>
    <m/>
    <m/>
    <m/>
    <m/>
    <m/>
    <s v="610383"/>
    <s v="6073707"/>
    <n v="0"/>
    <n v="6.5830000000000002"/>
    <n v="0"/>
  </r>
  <r>
    <n v="870"/>
    <x v="622"/>
    <s v=""/>
    <x v="1491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3403"/>
    <n v="76.805999999999997"/>
    <n v="76.805999999999997"/>
    <n v="0"/>
    <n v="0"/>
    <n v="1"/>
    <n v="0"/>
    <n v="0"/>
    <x v="0"/>
    <x v="0"/>
    <m/>
    <m/>
    <m/>
    <m/>
    <m/>
    <m/>
    <m/>
    <m/>
    <m/>
    <n v="86.695499999999996"/>
    <m/>
    <m/>
    <m/>
    <m/>
    <m/>
    <m/>
    <m/>
    <m/>
    <s v="610383"/>
    <s v="6073707"/>
    <n v="0"/>
    <n v="86.695499999999996"/>
    <n v="0"/>
  </r>
  <r>
    <n v="870"/>
    <x v="622"/>
    <s v=""/>
    <x v="1493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3404"/>
    <n v="21.668399999999998"/>
    <n v="21.668399999999998"/>
    <n v="0"/>
    <n v="0"/>
    <n v="1"/>
    <n v="0"/>
    <n v="0"/>
    <x v="0"/>
    <x v="0"/>
    <m/>
    <m/>
    <m/>
    <m/>
    <m/>
    <m/>
    <m/>
    <m/>
    <m/>
    <m/>
    <m/>
    <m/>
    <m/>
    <m/>
    <m/>
    <n v="21.668400000000002"/>
    <m/>
    <m/>
    <s v="610383"/>
    <s v="6073707"/>
    <n v="0"/>
    <n v="21.668400000000002"/>
    <n v="0"/>
  </r>
  <r>
    <n v="870"/>
    <x v="622"/>
    <s v=""/>
    <x v="1494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3405"/>
    <n v="0.15840000000000001"/>
    <n v="0.15840000000000001"/>
    <n v="0"/>
    <n v="0"/>
    <n v="1"/>
    <n v="0"/>
    <n v="0"/>
    <x v="0"/>
    <x v="0"/>
    <m/>
    <m/>
    <m/>
    <m/>
    <m/>
    <m/>
    <m/>
    <m/>
    <m/>
    <m/>
    <m/>
    <m/>
    <m/>
    <m/>
    <n v="0.15840000000000001"/>
    <m/>
    <m/>
    <m/>
    <s v="610383"/>
    <s v="6073707"/>
    <n v="0"/>
    <n v="0.15840000000000001"/>
    <n v="0"/>
  </r>
  <r>
    <n v="871"/>
    <x v="623"/>
    <s v=""/>
    <x v="1495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3406"/>
    <n v="20.52"/>
    <n v="20.52"/>
    <n v="0"/>
    <n v="0"/>
    <n v="1"/>
    <n v="0"/>
    <n v="0"/>
    <x v="0"/>
    <x v="0"/>
    <m/>
    <m/>
    <m/>
    <m/>
    <m/>
    <m/>
    <m/>
    <m/>
    <m/>
    <n v="22.1995"/>
    <m/>
    <m/>
    <m/>
    <m/>
    <m/>
    <m/>
    <m/>
    <m/>
    <s v="621723"/>
    <s v="6110791"/>
    <n v="0"/>
    <n v="22.1995"/>
    <n v="0"/>
  </r>
  <r>
    <n v="871"/>
    <x v="623"/>
    <s v=""/>
    <x v="1496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21723"/>
    <s v="6110791"/>
    <n v="0"/>
    <n v="0"/>
    <n v="0"/>
  </r>
  <r>
    <n v="871"/>
    <x v="623"/>
    <s v=""/>
    <x v="1497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2832"/>
    <n v="12.6"/>
    <n v="12.6"/>
    <n v="0"/>
    <n v="0"/>
    <n v="1"/>
    <n v="0"/>
    <n v="0"/>
    <x v="0"/>
    <x v="0"/>
    <m/>
    <m/>
    <m/>
    <m/>
    <m/>
    <m/>
    <m/>
    <m/>
    <m/>
    <m/>
    <n v="13.5"/>
    <m/>
    <m/>
    <m/>
    <m/>
    <m/>
    <m/>
    <m/>
    <s v="621723"/>
    <s v="6110791"/>
    <n v="0"/>
    <n v="13.5"/>
    <n v="0"/>
  </r>
  <r>
    <n v="872"/>
    <x v="624"/>
    <s v=""/>
    <x v="1498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3407"/>
    <n v="12.621600000000001"/>
    <n v="12.621600000000001"/>
    <n v="0"/>
    <n v="0"/>
    <n v="1"/>
    <n v="0"/>
    <n v="0"/>
    <x v="0"/>
    <x v="0"/>
    <m/>
    <m/>
    <m/>
    <m/>
    <m/>
    <m/>
    <m/>
    <m/>
    <m/>
    <m/>
    <n v="11.1996"/>
    <m/>
    <m/>
    <m/>
    <m/>
    <m/>
    <m/>
    <m/>
    <s v="452235"/>
    <s v="6283325"/>
    <n v="0"/>
    <n v="11.1996"/>
    <n v="0"/>
  </r>
  <r>
    <n v="872"/>
    <x v="624"/>
    <s v=""/>
    <x v="1499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3408"/>
    <n v="93.948480000000004"/>
    <n v="93.948480000000004"/>
    <n v="0"/>
    <n v="0"/>
    <n v="1"/>
    <n v="0"/>
    <n v="0"/>
    <x v="0"/>
    <x v="0"/>
    <m/>
    <m/>
    <m/>
    <m/>
    <m/>
    <m/>
    <m/>
    <m/>
    <m/>
    <m/>
    <n v="83.445220000000006"/>
    <m/>
    <m/>
    <m/>
    <m/>
    <m/>
    <m/>
    <m/>
    <s v="452235"/>
    <s v="6283325"/>
    <n v="0"/>
    <n v="83.445220000000006"/>
    <n v="0"/>
  </r>
  <r>
    <n v="873"/>
    <x v="625"/>
    <s v=""/>
    <x v="1502"/>
    <n v="2018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042,99"/>
    <s v="6278919"/>
    <n v="0"/>
    <n v="0"/>
    <n v="0"/>
  </r>
  <r>
    <n v="873"/>
    <x v="625"/>
    <s v=""/>
    <x v="1503"/>
    <n v="2018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3409"/>
    <n v="31.784400000000002"/>
    <n v="31.373999999999999"/>
    <n v="0"/>
    <n v="0"/>
    <n v="1"/>
    <n v="0"/>
    <n v="0"/>
    <x v="0"/>
    <x v="0"/>
    <m/>
    <m/>
    <m/>
    <m/>
    <m/>
    <m/>
    <m/>
    <m/>
    <m/>
    <n v="36.844499999999996"/>
    <m/>
    <m/>
    <m/>
    <m/>
    <m/>
    <m/>
    <m/>
    <m/>
    <s v="573042,99"/>
    <s v="6278919"/>
    <n v="0"/>
    <n v="36.844499999999996"/>
    <n v="0"/>
  </r>
  <r>
    <n v="874"/>
    <x v="626"/>
    <s v=""/>
    <x v="1504"/>
    <n v="2018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3410"/>
    <n v="15.483599999999999"/>
    <n v="15.026400000000001"/>
    <n v="0"/>
    <n v="0"/>
    <n v="1"/>
    <n v="0"/>
    <n v="0"/>
    <x v="0"/>
    <x v="0"/>
    <m/>
    <m/>
    <m/>
    <m/>
    <m/>
    <m/>
    <n v="9.8168400000000003E-2"/>
    <m/>
    <m/>
    <m/>
    <m/>
    <m/>
    <n v="16.712499999999999"/>
    <m/>
    <m/>
    <m/>
    <m/>
    <m/>
    <s v="536016"/>
    <s v="6324362"/>
    <n v="9.8168400000000003E-2"/>
    <n v="16.712499999999999"/>
    <n v="0"/>
  </r>
  <r>
    <n v="874"/>
    <x v="626"/>
    <s v=""/>
    <x v="1505"/>
    <n v="2018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3411"/>
    <n v="6.1199999999999997E-2"/>
    <n v="6.1199999999999997E-2"/>
    <n v="5.5079999999999997E-2"/>
    <n v="5.5079999999999997E-2"/>
    <n v="0.21530433901567919"/>
    <n v="0.78469566098432075"/>
    <n v="0"/>
    <x v="0"/>
    <x v="0"/>
    <m/>
    <m/>
    <m/>
    <m/>
    <m/>
    <m/>
    <n v="0.14212440000000001"/>
    <m/>
    <m/>
    <m/>
    <m/>
    <m/>
    <m/>
    <m/>
    <m/>
    <m/>
    <m/>
    <m/>
    <s v="536016"/>
    <s v="6324362"/>
    <n v="0.14212440000000001"/>
    <n v="0"/>
    <n v="0"/>
  </r>
  <r>
    <n v="875"/>
    <x v="627"/>
    <s v=""/>
    <x v="1506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3412"/>
    <n v="15.704639999999999"/>
    <n v="15.704639999999999"/>
    <n v="0"/>
    <n v="0"/>
    <n v="1"/>
    <n v="0"/>
    <n v="0"/>
    <x v="0"/>
    <x v="0"/>
    <m/>
    <m/>
    <m/>
    <m/>
    <m/>
    <m/>
    <n v="15.2272692"/>
    <m/>
    <m/>
    <m/>
    <m/>
    <m/>
    <m/>
    <m/>
    <m/>
    <m/>
    <m/>
    <m/>
    <s v="496275"/>
    <s v="6243760"/>
    <n v="15.2272692"/>
    <n v="0"/>
    <n v="0"/>
  </r>
  <r>
    <n v="875"/>
    <x v="627"/>
    <s v=""/>
    <x v="1507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3413"/>
    <n v="0.62424000000000002"/>
    <n v="0.62424000000000002"/>
    <n v="0.5121"/>
    <n v="0.5121"/>
    <n v="0.23149137047163362"/>
    <n v="0.7685086295283664"/>
    <n v="0"/>
    <x v="0"/>
    <x v="0"/>
    <m/>
    <m/>
    <m/>
    <m/>
    <m/>
    <m/>
    <n v="1.3483008000000001"/>
    <m/>
    <m/>
    <m/>
    <m/>
    <m/>
    <m/>
    <m/>
    <m/>
    <m/>
    <m/>
    <m/>
    <s v="496275"/>
    <s v="6243760"/>
    <n v="1.3483008000000001"/>
    <n v="0"/>
    <n v="0"/>
  </r>
  <r>
    <n v="875"/>
    <x v="627"/>
    <s v=""/>
    <x v="1508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3414"/>
    <n v="0.77860799999999997"/>
    <n v="0.77860799999999997"/>
    <n v="0.64821600000000001"/>
    <n v="0.64821600000000001"/>
    <n v="0.22810063089419919"/>
    <n v="0.77189936910580081"/>
    <n v="0"/>
    <x v="0"/>
    <x v="0"/>
    <m/>
    <m/>
    <m/>
    <m/>
    <m/>
    <m/>
    <n v="1.7067204"/>
    <m/>
    <m/>
    <m/>
    <m/>
    <m/>
    <m/>
    <m/>
    <m/>
    <m/>
    <m/>
    <m/>
    <s v="496275"/>
    <s v="6243760"/>
    <n v="1.7067204"/>
    <n v="0"/>
    <n v="0"/>
  </r>
  <r>
    <n v="875"/>
    <x v="627"/>
    <s v=""/>
    <x v="1509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3415"/>
    <n v="5.2523999999999997"/>
    <n v="5.2523999999999997"/>
    <n v="0"/>
    <n v="0"/>
    <n v="1"/>
    <n v="0"/>
    <n v="0"/>
    <x v="0"/>
    <x v="0"/>
    <m/>
    <m/>
    <m/>
    <m/>
    <m/>
    <m/>
    <m/>
    <m/>
    <m/>
    <m/>
    <m/>
    <m/>
    <m/>
    <m/>
    <m/>
    <n v="5.2523999999999997"/>
    <m/>
    <m/>
    <s v="496275"/>
    <s v="6243760"/>
    <n v="0"/>
    <n v="5.2523999999999997"/>
    <n v="0"/>
  </r>
  <r>
    <n v="876"/>
    <x v="628"/>
    <s v=""/>
    <x v="1510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3416"/>
    <n v="16.135487999999999"/>
    <n v="16.135487999999999"/>
    <n v="0"/>
    <n v="0"/>
    <n v="1"/>
    <n v="0"/>
    <n v="0"/>
    <x v="0"/>
    <x v="0"/>
    <m/>
    <m/>
    <m/>
    <m/>
    <m/>
    <m/>
    <n v="16.7439888"/>
    <m/>
    <m/>
    <m/>
    <m/>
    <m/>
    <m/>
    <m/>
    <m/>
    <m/>
    <m/>
    <m/>
    <s v="499490"/>
    <s v="6249885"/>
    <n v="16.7439888"/>
    <n v="0"/>
    <n v="0"/>
  </r>
  <r>
    <n v="876"/>
    <x v="628"/>
    <s v=""/>
    <x v="1511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3417"/>
    <n v="0.350136"/>
    <n v="0.350136"/>
    <n v="0.227016"/>
    <n v="0.227016"/>
    <n v="0.30476417281877094"/>
    <n v="0.69523582718122912"/>
    <n v="0"/>
    <x v="0"/>
    <x v="0"/>
    <m/>
    <m/>
    <m/>
    <m/>
    <m/>
    <m/>
    <n v="0.57443759999999999"/>
    <m/>
    <m/>
    <m/>
    <m/>
    <m/>
    <m/>
    <m/>
    <m/>
    <m/>
    <m/>
    <m/>
    <s v="499490"/>
    <s v="6249885"/>
    <n v="0.57443759999999999"/>
    <n v="0"/>
    <n v="0"/>
  </r>
  <r>
    <n v="876"/>
    <x v="628"/>
    <s v=""/>
    <x v="1512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3418"/>
    <n v="1.882908"/>
    <n v="1.882908"/>
    <n v="1.22112"/>
    <n v="1.22112"/>
    <n v="0.30477259325040262"/>
    <n v="0.69522740674959738"/>
    <n v="0"/>
    <x v="0"/>
    <x v="0"/>
    <m/>
    <m/>
    <m/>
    <m/>
    <m/>
    <m/>
    <n v="3.0890376000000002"/>
    <m/>
    <m/>
    <m/>
    <m/>
    <m/>
    <m/>
    <m/>
    <m/>
    <m/>
    <m/>
    <m/>
    <s v="499490"/>
    <s v="6249885"/>
    <n v="3.0890376000000002"/>
    <n v="0"/>
    <n v="0"/>
  </r>
  <r>
    <n v="876"/>
    <x v="628"/>
    <s v=""/>
    <x v="1513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3419"/>
    <n v="5.307048"/>
    <n v="5.307048"/>
    <n v="0"/>
    <n v="0"/>
    <n v="1"/>
    <n v="0"/>
    <n v="0"/>
    <x v="0"/>
    <x v="0"/>
    <m/>
    <m/>
    <m/>
    <m/>
    <m/>
    <m/>
    <m/>
    <m/>
    <m/>
    <m/>
    <m/>
    <m/>
    <m/>
    <m/>
    <m/>
    <n v="5.307048"/>
    <m/>
    <m/>
    <s v="499490"/>
    <s v="6249885"/>
    <n v="0"/>
    <n v="5.307048"/>
    <n v="0"/>
  </r>
  <r>
    <n v="877"/>
    <x v="629"/>
    <s v=""/>
    <x v="1514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3420"/>
    <n v="0.16092000000000001"/>
    <n v="0.153"/>
    <n v="9.4222799999999995E-2"/>
    <n v="9.4222799999999995E-2"/>
    <n v="0.28791528720677084"/>
    <n v="0.71208471279322916"/>
    <n v="0"/>
    <x v="0"/>
    <x v="0"/>
    <m/>
    <m/>
    <m/>
    <m/>
    <m/>
    <m/>
    <n v="0.27945720000000002"/>
    <m/>
    <m/>
    <m/>
    <m/>
    <m/>
    <m/>
    <m/>
    <m/>
    <m/>
    <m/>
    <m/>
    <s v="561455,99"/>
    <s v="6269090"/>
    <n v="0.27945720000000002"/>
    <n v="0"/>
    <n v="0"/>
  </r>
  <r>
    <n v="877"/>
    <x v="629"/>
    <s v=""/>
    <x v="1515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3421"/>
    <n v="1.6559999999999999E-3"/>
    <n v="1.6559999999999999E-3"/>
    <n v="0"/>
    <n v="0"/>
    <n v="1"/>
    <n v="0"/>
    <n v="0"/>
    <x v="0"/>
    <x v="0"/>
    <m/>
    <m/>
    <m/>
    <m/>
    <m/>
    <m/>
    <n v="1.7423999999999999E-3"/>
    <m/>
    <m/>
    <m/>
    <m/>
    <m/>
    <m/>
    <m/>
    <m/>
    <m/>
    <m/>
    <m/>
    <s v="561455,99"/>
    <s v="6269090"/>
    <n v="1.7423999999999999E-3"/>
    <n v="0"/>
    <n v="0"/>
  </r>
  <r>
    <n v="877"/>
    <x v="629"/>
    <s v=""/>
    <x v="1516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3422"/>
    <n v="24.48"/>
    <n v="23.832000000000001"/>
    <n v="0"/>
    <n v="0"/>
    <n v="1"/>
    <n v="0"/>
    <n v="0"/>
    <x v="0"/>
    <x v="0"/>
    <m/>
    <m/>
    <m/>
    <m/>
    <m/>
    <m/>
    <m/>
    <m/>
    <m/>
    <n v="26.288499999999999"/>
    <m/>
    <m/>
    <m/>
    <m/>
    <m/>
    <m/>
    <m/>
    <m/>
    <s v="561455,99"/>
    <s v="6269090"/>
    <n v="0"/>
    <n v="26.288499999999999"/>
    <n v="0"/>
  </r>
  <r>
    <n v="878"/>
    <x v="630"/>
    <s v=""/>
    <x v="1517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3423"/>
    <n v="0.19475999999999999"/>
    <n v="0.19475999999999999"/>
    <n v="0.20016"/>
    <n v="0.20016"/>
    <n v="0.1787519742015635"/>
    <n v="0.82124802579843648"/>
    <n v="0"/>
    <x v="0"/>
    <x v="0"/>
    <m/>
    <m/>
    <m/>
    <m/>
    <m/>
    <m/>
    <n v="0.54477719999999996"/>
    <m/>
    <m/>
    <m/>
    <m/>
    <m/>
    <m/>
    <m/>
    <m/>
    <m/>
    <m/>
    <m/>
    <s v="560013,21"/>
    <s v="6292020,61"/>
    <n v="0.54477719999999996"/>
    <n v="0"/>
    <n v="0"/>
  </r>
  <r>
    <n v="878"/>
    <x v="630"/>
    <s v=""/>
    <x v="1518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3424"/>
    <n v="6.2640000000000001E-2"/>
    <n v="6.2640000000000001E-2"/>
    <n v="0"/>
    <n v="0"/>
    <n v="1"/>
    <n v="0"/>
    <n v="0"/>
    <x v="0"/>
    <x v="0"/>
    <m/>
    <m/>
    <m/>
    <m/>
    <m/>
    <m/>
    <n v="6.7517999999999995E-2"/>
    <m/>
    <m/>
    <m/>
    <m/>
    <m/>
    <m/>
    <m/>
    <m/>
    <m/>
    <m/>
    <m/>
    <s v="560013,21"/>
    <s v="6292020,61"/>
    <n v="6.7517999999999995E-2"/>
    <n v="0"/>
    <n v="0"/>
  </r>
  <r>
    <n v="878"/>
    <x v="630"/>
    <s v=""/>
    <x v="1519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3425"/>
    <n v="16.584479999999999"/>
    <n v="16.584479999999999"/>
    <n v="0"/>
    <n v="0"/>
    <n v="1"/>
    <n v="0"/>
    <n v="0"/>
    <x v="0"/>
    <x v="0"/>
    <m/>
    <m/>
    <m/>
    <m/>
    <m/>
    <m/>
    <m/>
    <m/>
    <m/>
    <m/>
    <m/>
    <m/>
    <n v="17.587499999999999"/>
    <m/>
    <m/>
    <m/>
    <m/>
    <m/>
    <s v="560013,21"/>
    <s v="6292020,61"/>
    <n v="0"/>
    <n v="17.587499999999999"/>
    <n v="0"/>
  </r>
  <r>
    <n v="879"/>
    <x v="631"/>
    <s v=""/>
    <x v="1520"/>
    <n v="2018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3426"/>
    <n v="0.1152"/>
    <n v="0.1116"/>
    <n v="5.8319999999999997E-2"/>
    <n v="5.7239999999999999E-2"/>
    <n v="0.35159426022370183"/>
    <n v="0.64840573977629812"/>
    <n v="0"/>
    <x v="0"/>
    <x v="0"/>
    <m/>
    <m/>
    <m/>
    <m/>
    <m/>
    <m/>
    <n v="0.1638252"/>
    <m/>
    <m/>
    <m/>
    <m/>
    <m/>
    <m/>
    <m/>
    <m/>
    <m/>
    <m/>
    <m/>
    <s v="556927,65"/>
    <s v="6287785,68"/>
    <n v="0.1638252"/>
    <n v="0"/>
    <n v="0"/>
  </r>
  <r>
    <n v="879"/>
    <x v="631"/>
    <s v=""/>
    <x v="1521"/>
    <n v="2018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3427"/>
    <n v="9.27"/>
    <n v="8.9640000000000004"/>
    <n v="0"/>
    <n v="0"/>
    <n v="1"/>
    <n v="0"/>
    <n v="0"/>
    <x v="0"/>
    <x v="0"/>
    <m/>
    <m/>
    <m/>
    <m/>
    <m/>
    <m/>
    <n v="9.8108603999999993"/>
    <m/>
    <m/>
    <m/>
    <m/>
    <m/>
    <m/>
    <m/>
    <m/>
    <m/>
    <m/>
    <m/>
    <s v="556927,65"/>
    <s v="6287785,68"/>
    <n v="9.8108603999999993"/>
    <n v="0"/>
    <n v="0"/>
  </r>
  <r>
    <n v="880"/>
    <x v="632"/>
    <s v=""/>
    <x v="1522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3428"/>
    <n v="0.79847999999999997"/>
    <n v="0.79847999999999997"/>
    <n v="0.65880000000000005"/>
    <n v="0.65880000000000005"/>
    <n v="0.22442441915762931"/>
    <n v="0.77557558084237066"/>
    <n v="0"/>
    <x v="0"/>
    <x v="0"/>
    <m/>
    <m/>
    <m/>
    <m/>
    <m/>
    <m/>
    <n v="1.7789508000000001"/>
    <m/>
    <m/>
    <m/>
    <m/>
    <m/>
    <m/>
    <m/>
    <m/>
    <m/>
    <m/>
    <m/>
    <s v="560046"/>
    <s v="6284055"/>
    <n v="1.7789508000000001"/>
    <n v="0"/>
    <n v="0"/>
  </r>
  <r>
    <n v="880"/>
    <x v="632"/>
    <s v=""/>
    <x v="1523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3429"/>
    <n v="2.1600000000000001E-2"/>
    <n v="2.1600000000000001E-2"/>
    <n v="0"/>
    <n v="0"/>
    <n v="1"/>
    <n v="0"/>
    <n v="0"/>
    <x v="0"/>
    <x v="0"/>
    <m/>
    <m/>
    <m/>
    <m/>
    <m/>
    <m/>
    <n v="2.4274799999999999E-2"/>
    <m/>
    <m/>
    <m/>
    <m/>
    <m/>
    <m/>
    <m/>
    <m/>
    <m/>
    <m/>
    <m/>
    <s v="560046"/>
    <s v="6284055"/>
    <n v="2.4274799999999999E-2"/>
    <n v="0"/>
    <n v="0"/>
  </r>
  <r>
    <n v="880"/>
    <x v="632"/>
    <s v=""/>
    <x v="1524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3430"/>
    <n v="13.8132"/>
    <n v="13.8132"/>
    <n v="0"/>
    <n v="0"/>
    <n v="1"/>
    <n v="0"/>
    <n v="0"/>
    <x v="0"/>
    <x v="0"/>
    <m/>
    <m/>
    <m/>
    <m/>
    <m/>
    <m/>
    <m/>
    <m/>
    <m/>
    <m/>
    <m/>
    <m/>
    <n v="14.77"/>
    <m/>
    <m/>
    <m/>
    <m/>
    <m/>
    <s v="560046"/>
    <s v="6284055"/>
    <n v="0"/>
    <n v="14.77"/>
    <n v="0"/>
  </r>
  <r>
    <n v="883"/>
    <x v="633"/>
    <s v=""/>
    <x v="1525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3431"/>
    <n v="0.70199999999999996"/>
    <n v="0.69479999999999997"/>
    <n v="0.504"/>
    <n v="0.504"/>
    <n v="0.26043475241336206"/>
    <n v="0.73956524758663789"/>
    <n v="0"/>
    <x v="0"/>
    <x v="0"/>
    <m/>
    <m/>
    <m/>
    <m/>
    <m/>
    <m/>
    <n v="1.3477463999999999"/>
    <m/>
    <m/>
    <m/>
    <m/>
    <m/>
    <m/>
    <m/>
    <m/>
    <m/>
    <m/>
    <m/>
    <s v="548998,79"/>
    <s v="6349422,6"/>
    <n v="1.3477463999999999"/>
    <n v="0"/>
    <n v="0"/>
  </r>
  <r>
    <n v="883"/>
    <x v="633"/>
    <s v=""/>
    <x v="1526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3432"/>
    <n v="0.39960000000000001"/>
    <n v="0.39600000000000002"/>
    <n v="0"/>
    <n v="0"/>
    <n v="1"/>
    <n v="0"/>
    <n v="0"/>
    <x v="0"/>
    <x v="0"/>
    <m/>
    <m/>
    <m/>
    <m/>
    <m/>
    <m/>
    <n v="0.42502679999999998"/>
    <m/>
    <m/>
    <m/>
    <m/>
    <m/>
    <m/>
    <m/>
    <m/>
    <m/>
    <m/>
    <m/>
    <s v="548998,79"/>
    <s v="6349422,6"/>
    <n v="0.42502679999999998"/>
    <n v="0"/>
    <n v="0"/>
  </r>
  <r>
    <n v="883"/>
    <x v="633"/>
    <s v=""/>
    <x v="1527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3433"/>
    <n v="15.832800000000001"/>
    <n v="15.6816"/>
    <n v="0"/>
    <n v="0"/>
    <n v="1"/>
    <n v="0"/>
    <n v="0"/>
    <x v="0"/>
    <x v="0"/>
    <m/>
    <m/>
    <m/>
    <m/>
    <m/>
    <m/>
    <m/>
    <m/>
    <m/>
    <m/>
    <m/>
    <m/>
    <n v="17.29"/>
    <m/>
    <m/>
    <m/>
    <m/>
    <m/>
    <s v="548998,79"/>
    <s v="6349422,6"/>
    <n v="0"/>
    <n v="17.29"/>
    <n v="0"/>
  </r>
  <r>
    <n v="886"/>
    <x v="634"/>
    <s v=""/>
    <x v="1528"/>
    <n v="2018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3434"/>
    <n v="24.66"/>
    <n v="24.66"/>
    <n v="0"/>
    <n v="0"/>
    <n v="1"/>
    <n v="0"/>
    <n v="0"/>
    <x v="0"/>
    <x v="0"/>
    <m/>
    <m/>
    <m/>
    <m/>
    <m/>
    <m/>
    <n v="25.937999999999999"/>
    <m/>
    <m/>
    <m/>
    <m/>
    <m/>
    <m/>
    <m/>
    <m/>
    <m/>
    <m/>
    <m/>
    <s v="545723,73"/>
    <s v="6290699,57"/>
    <n v="25.937999999999999"/>
    <n v="0"/>
    <n v="0"/>
  </r>
  <r>
    <n v="886"/>
    <x v="634"/>
    <s v=""/>
    <x v="1529"/>
    <n v="2018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3435"/>
    <n v="3.0312000000000001"/>
    <n v="3.0276000000000001"/>
    <n v="2.1419999999999999"/>
    <n v="2.1419999999999999"/>
    <n v="0.26394984326018811"/>
    <n v="0.73605015673981189"/>
    <n v="0"/>
    <x v="0"/>
    <x v="0"/>
    <m/>
    <m/>
    <m/>
    <m/>
    <m/>
    <m/>
    <n v="5.742"/>
    <m/>
    <m/>
    <m/>
    <m/>
    <m/>
    <m/>
    <m/>
    <m/>
    <m/>
    <m/>
    <m/>
    <s v="545723,73"/>
    <s v="6290699,57"/>
    <n v="5.742"/>
    <n v="0"/>
    <n v="0"/>
  </r>
  <r>
    <n v="888"/>
    <x v="635"/>
    <s v=""/>
    <x v="1530"/>
    <n v="2018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3436"/>
    <n v="0.21815999999999999"/>
    <n v="0.21815999999999999"/>
    <n v="0.23147999999999999"/>
    <n v="0.23147999999999999"/>
    <n v="0.17682279204939366"/>
    <n v="0.82317720795060634"/>
    <n v="0"/>
    <x v="0"/>
    <x v="0"/>
    <m/>
    <m/>
    <m/>
    <m/>
    <m/>
    <m/>
    <n v="0.6168887999999999"/>
    <m/>
    <m/>
    <m/>
    <m/>
    <m/>
    <m/>
    <m/>
    <m/>
    <m/>
    <m/>
    <m/>
    <s v="538292,97"/>
    <s v="6192130,41"/>
    <n v="0.6168887999999999"/>
    <n v="0"/>
    <n v="0"/>
  </r>
  <r>
    <n v="888"/>
    <x v="636"/>
    <s v=""/>
    <x v="1531"/>
    <n v="2018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3437"/>
    <n v="2.633"/>
    <n v="2.633"/>
    <n v="0"/>
    <n v="0"/>
    <n v="1"/>
    <n v="0"/>
    <n v="0"/>
    <x v="0"/>
    <x v="0"/>
    <m/>
    <m/>
    <m/>
    <m/>
    <m/>
    <m/>
    <n v="2.6329643999999996"/>
    <m/>
    <m/>
    <m/>
    <m/>
    <m/>
    <m/>
    <m/>
    <m/>
    <m/>
    <m/>
    <m/>
    <s v="538292,97"/>
    <s v="6192130,41"/>
    <n v="2.6329643999999996"/>
    <n v="0"/>
    <n v="0"/>
  </r>
  <r>
    <n v="892"/>
    <x v="637"/>
    <s v=""/>
    <x v="1532"/>
    <n v="2018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8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3438"/>
    <n v="7.7869999999999999"/>
    <n v="7.67"/>
    <n v="0"/>
    <n v="0"/>
    <n v="1"/>
    <n v="0"/>
    <n v="0"/>
    <x v="0"/>
    <x v="0"/>
    <m/>
    <m/>
    <m/>
    <m/>
    <m/>
    <m/>
    <m/>
    <m/>
    <m/>
    <n v="8.7463999999999995"/>
    <m/>
    <m/>
    <n v="0"/>
    <m/>
    <m/>
    <m/>
    <m/>
    <m/>
    <s v="676249"/>
    <s v="6061809"/>
    <n v="0"/>
    <n v="8.7463999999999995"/>
    <n v="0"/>
  </r>
  <r>
    <n v="893"/>
    <x v="638"/>
    <s v=""/>
    <x v="1534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3439"/>
    <n v="14.817600000000001"/>
    <n v="14.0976"/>
    <n v="0"/>
    <n v="0"/>
    <n v="1"/>
    <n v="0"/>
    <n v="0"/>
    <x v="0"/>
    <x v="0"/>
    <m/>
    <m/>
    <m/>
    <m/>
    <m/>
    <m/>
    <m/>
    <m/>
    <m/>
    <n v="15.471500000000001"/>
    <m/>
    <n v="1.1020000000000001"/>
    <m/>
    <m/>
    <m/>
    <m/>
    <m/>
    <m/>
    <s v="681831,38"/>
    <s v="6071525,91"/>
    <n v="0"/>
    <n v="16.573499999999999"/>
    <n v="0"/>
  </r>
  <r>
    <n v="893"/>
    <x v="638"/>
    <s v=""/>
    <x v="1535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681831,38"/>
    <s v="6071525,91"/>
    <n v="0"/>
    <n v="0"/>
    <n v="0"/>
  </r>
  <r>
    <n v="893"/>
    <x v="638"/>
    <s v=""/>
    <x v="1536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3440"/>
    <n v="122.5476"/>
    <n v="119.66759999999999"/>
    <n v="0"/>
    <n v="0"/>
    <n v="1"/>
    <n v="0"/>
    <n v="0"/>
    <x v="0"/>
    <x v="0"/>
    <m/>
    <m/>
    <m/>
    <m/>
    <m/>
    <m/>
    <m/>
    <m/>
    <m/>
    <n v="132.42850000000001"/>
    <m/>
    <m/>
    <m/>
    <m/>
    <m/>
    <m/>
    <m/>
    <m/>
    <s v="681831,38"/>
    <s v="6071525,91"/>
    <n v="0"/>
    <n v="132.42850000000001"/>
    <n v="0"/>
  </r>
  <r>
    <n v="893"/>
    <x v="638"/>
    <s v=""/>
    <x v="1537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3441"/>
    <n v="34.351199999999999"/>
    <n v="34.351199999999999"/>
    <n v="0"/>
    <n v="0"/>
    <n v="1"/>
    <n v="0"/>
    <n v="0"/>
    <x v="0"/>
    <x v="0"/>
    <m/>
    <m/>
    <m/>
    <m/>
    <m/>
    <m/>
    <m/>
    <m/>
    <m/>
    <m/>
    <m/>
    <m/>
    <m/>
    <m/>
    <m/>
    <n v="34.351199999999999"/>
    <m/>
    <m/>
    <s v="681831,38"/>
    <s v="6071525,91"/>
    <n v="0"/>
    <n v="34.351199999999999"/>
    <n v="0"/>
  </r>
  <r>
    <n v="894"/>
    <x v="639"/>
    <s v=""/>
    <x v="1538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3442"/>
    <n v="92.512799999999999"/>
    <n v="92.512799999999999"/>
    <n v="0"/>
    <n v="0"/>
    <n v="1"/>
    <n v="0"/>
    <n v="0"/>
    <x v="0"/>
    <x v="0"/>
    <m/>
    <m/>
    <m/>
    <m/>
    <m/>
    <m/>
    <m/>
    <m/>
    <m/>
    <n v="52.606000000000002"/>
    <m/>
    <n v="42.746000000000002"/>
    <n v="0"/>
    <m/>
    <m/>
    <m/>
    <m/>
    <m/>
    <s v="688589"/>
    <s v="6067517"/>
    <n v="0"/>
    <n v="95.352000000000004"/>
    <n v="0"/>
  </r>
  <r>
    <n v="894"/>
    <x v="639"/>
    <s v=""/>
    <x v="1539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3443"/>
    <n v="1.1519999999999999"/>
    <n v="1.1519999999999999"/>
    <n v="0"/>
    <n v="0"/>
    <n v="1"/>
    <n v="0"/>
    <n v="0"/>
    <x v="0"/>
    <x v="0"/>
    <m/>
    <m/>
    <m/>
    <n v="1.2048733"/>
    <m/>
    <m/>
    <m/>
    <m/>
    <m/>
    <m/>
    <m/>
    <m/>
    <m/>
    <m/>
    <m/>
    <m/>
    <m/>
    <m/>
    <s v="688589"/>
    <s v="6067517"/>
    <n v="1.2048733"/>
    <n v="0"/>
    <n v="0"/>
  </r>
  <r>
    <n v="894"/>
    <x v="639"/>
    <s v=""/>
    <x v="1540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3444"/>
    <n v="26.1432"/>
    <n v="26.1432"/>
    <n v="0"/>
    <n v="0"/>
    <n v="1"/>
    <n v="0"/>
    <n v="0"/>
    <x v="0"/>
    <x v="0"/>
    <m/>
    <m/>
    <m/>
    <m/>
    <m/>
    <m/>
    <m/>
    <m/>
    <m/>
    <m/>
    <m/>
    <m/>
    <m/>
    <m/>
    <m/>
    <n v="26.1432"/>
    <m/>
    <m/>
    <s v="688589"/>
    <s v="6067517"/>
    <n v="0"/>
    <n v="26.1432"/>
    <n v="0"/>
  </r>
  <r>
    <n v="895"/>
    <x v="640"/>
    <s v=""/>
    <x v="1541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3445"/>
    <n v="0.27179999999999999"/>
    <n v="0.27179999999999999"/>
    <n v="0"/>
    <n v="0"/>
    <n v="1"/>
    <n v="0"/>
    <n v="0"/>
    <x v="0"/>
    <x v="0"/>
    <m/>
    <m/>
    <m/>
    <m/>
    <m/>
    <m/>
    <n v="0.26920080000000002"/>
    <m/>
    <m/>
    <m/>
    <m/>
    <m/>
    <m/>
    <m/>
    <m/>
    <m/>
    <m/>
    <m/>
    <s v="571253"/>
    <s v="6383001"/>
    <n v="0.26920080000000002"/>
    <n v="0"/>
    <n v="0"/>
  </r>
  <r>
    <n v="895"/>
    <x v="640"/>
    <s v=""/>
    <x v="1542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3446"/>
    <n v="2.6712E-2"/>
    <n v="2.6712E-2"/>
    <n v="2.4479999999999998E-2"/>
    <n v="2.4479999999999998E-2"/>
    <n v="0.21279036420992256"/>
    <n v="0.78720963579007741"/>
    <n v="0"/>
    <x v="0"/>
    <x v="0"/>
    <m/>
    <m/>
    <m/>
    <m/>
    <m/>
    <m/>
    <n v="6.2766000000000002E-2"/>
    <m/>
    <m/>
    <m/>
    <m/>
    <m/>
    <m/>
    <m/>
    <m/>
    <m/>
    <m/>
    <m/>
    <s v="571253"/>
    <s v="6383001"/>
    <n v="6.2766000000000002E-2"/>
    <n v="0"/>
    <n v="0"/>
  </r>
  <r>
    <n v="895"/>
    <x v="640"/>
    <s v=""/>
    <x v="1543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3447"/>
    <n v="8.4116520000000001"/>
    <n v="8.4116520000000001"/>
    <n v="0"/>
    <n v="0"/>
    <n v="1"/>
    <n v="0"/>
    <n v="0"/>
    <x v="0"/>
    <x v="0"/>
    <m/>
    <m/>
    <m/>
    <m/>
    <m/>
    <m/>
    <m/>
    <m/>
    <m/>
    <m/>
    <m/>
    <m/>
    <m/>
    <m/>
    <m/>
    <n v="8.4116520000000001"/>
    <m/>
    <m/>
    <s v="571253"/>
    <s v="6383001"/>
    <n v="0"/>
    <n v="8.4116520000000001"/>
    <n v="0"/>
  </r>
  <r>
    <n v="895"/>
    <x v="640"/>
    <s v=""/>
    <x v="1544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3448"/>
    <n v="20.215440000000001"/>
    <n v="20.175263999999999"/>
    <n v="0"/>
    <n v="0"/>
    <n v="1"/>
    <n v="0"/>
    <n v="0"/>
    <x v="0"/>
    <x v="0"/>
    <m/>
    <m/>
    <m/>
    <m/>
    <m/>
    <m/>
    <m/>
    <m/>
    <m/>
    <m/>
    <m/>
    <m/>
    <n v="21.822500000000002"/>
    <m/>
    <m/>
    <m/>
    <m/>
    <m/>
    <s v="571253"/>
    <s v="6383001"/>
    <n v="0"/>
    <n v="21.822500000000002"/>
    <n v="0"/>
  </r>
  <r>
    <n v="907"/>
    <x v="641"/>
    <s v=""/>
    <x v="1545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3449"/>
    <n v="146.61600000000001"/>
    <n v="0"/>
    <n v="28.599119999999999"/>
    <n v="0"/>
    <n v="0"/>
    <n v="0.36915846834278376"/>
    <n v="0.63084153165721624"/>
    <x v="0"/>
    <x v="0"/>
    <m/>
    <n v="203.50531549505999"/>
    <m/>
    <m/>
    <m/>
    <m/>
    <m/>
    <m/>
    <m/>
    <m/>
    <m/>
    <m/>
    <m/>
    <m/>
    <m/>
    <m/>
    <m/>
    <m/>
    <s v="685078,46"/>
    <s v="6072134,08"/>
    <n v="203.50531549505999"/>
    <n v="0"/>
    <n v="0"/>
  </r>
  <r>
    <n v="907"/>
    <x v="641"/>
    <s v=""/>
    <x v="1546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3450"/>
    <n v="51.5"/>
    <n v="51.5"/>
    <n v="0"/>
    <n v="0"/>
    <n v="1"/>
    <n v="0"/>
    <n v="0"/>
    <x v="0"/>
    <x v="0"/>
    <m/>
    <m/>
    <m/>
    <m/>
    <m/>
    <m/>
    <m/>
    <m/>
    <m/>
    <m/>
    <m/>
    <m/>
    <m/>
    <m/>
    <n v="51.496704000000001"/>
    <m/>
    <m/>
    <m/>
    <s v="685078,46"/>
    <s v="6072134,08"/>
    <n v="0"/>
    <n v="51.496704000000001"/>
    <n v="0"/>
  </r>
  <r>
    <n v="907"/>
    <x v="641"/>
    <s v=""/>
    <x v="1550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3451"/>
    <n v="143.68299999999999"/>
    <n v="0"/>
    <n v="33.396479999999997"/>
    <n v="0"/>
    <n v="0"/>
    <n v="0.69767212108767707"/>
    <n v="0.30232787891232293"/>
    <x v="0"/>
    <x v="0"/>
    <m/>
    <n v="237.62777107576798"/>
    <m/>
    <m/>
    <m/>
    <m/>
    <m/>
    <m/>
    <m/>
    <m/>
    <m/>
    <m/>
    <m/>
    <m/>
    <m/>
    <m/>
    <m/>
    <m/>
    <s v="685078,46"/>
    <s v="6072134,08"/>
    <n v="237.62777107576798"/>
    <n v="0"/>
    <n v="0"/>
  </r>
  <r>
    <n v="907"/>
    <x v="642"/>
    <s v=""/>
    <x v="1551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2"/>
    <x v="8"/>
    <s v="pev"/>
    <d v="1994-10-03T00:00:00"/>
    <m/>
    <n v="60"/>
    <n v="8"/>
    <n v="45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2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3"/>
    <x v="0"/>
    <s v="pvp"/>
    <d v="1976-01-01T00:00:00"/>
    <m/>
    <n v="3.8"/>
    <n v="0"/>
    <n v="3.1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3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4"/>
    <x v="8"/>
    <s v="pev"/>
    <d v="1966-12-13T00:00:00"/>
    <m/>
    <n v="33"/>
    <n v="3.6"/>
    <n v="26"/>
    <x v="21"/>
    <n v="0"/>
    <n v="0"/>
    <n v="0"/>
    <n v="0"/>
    <n v="0"/>
    <n v="0"/>
    <n v="1"/>
    <x v="1"/>
    <x v="0"/>
    <m/>
    <m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4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5"/>
    <x v="8"/>
    <s v="pev"/>
    <d v="1972-09-22T00:00:00"/>
    <m/>
    <n v="69.2"/>
    <n v="8"/>
    <n v="45"/>
    <x v="21"/>
    <n v="0"/>
    <n v="0"/>
    <n v="0"/>
    <n v="0"/>
    <n v="0"/>
    <n v="0"/>
    <n v="1"/>
    <x v="0"/>
    <x v="0"/>
    <m/>
    <n v="0"/>
    <m/>
    <m/>
    <m/>
    <m/>
    <m/>
    <m/>
    <m/>
    <m/>
    <m/>
    <m/>
    <m/>
    <m/>
    <m/>
    <m/>
    <m/>
    <m/>
    <s v="637927,96"/>
    <s v="6078088,01"/>
    <n v="0"/>
    <n v="0"/>
    <n v="0"/>
  </r>
  <r>
    <n v="909"/>
    <x v="643"/>
    <s v=""/>
    <x v="1555"/>
    <n v="2018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3452"/>
    <n v="220.4298"/>
    <n v="0"/>
    <n v="122.66567999999999"/>
    <n v="2.3151600000000001"/>
    <n v="0"/>
    <n v="0.76544600703875343"/>
    <n v="0.23455399296124657"/>
    <x v="0"/>
    <x v="0"/>
    <m/>
    <m/>
    <m/>
    <m/>
    <m/>
    <m/>
    <n v="469.8913824"/>
    <m/>
    <m/>
    <m/>
    <m/>
    <m/>
    <m/>
    <m/>
    <m/>
    <m/>
    <m/>
    <m/>
    <s v="490530"/>
    <s v="6086648"/>
    <n v="469.8913824"/>
    <n v="0"/>
    <n v="0"/>
  </r>
  <r>
    <n v="909"/>
    <x v="643"/>
    <s v=""/>
    <x v="1556"/>
    <n v="2018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22"/>
    <x v="644"/>
    <s v=""/>
    <x v="1557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08"/>
    <x v="8"/>
    <s v="pev"/>
    <d v="1968-01-01T00:00:00"/>
    <m/>
    <n v="30"/>
    <n v="1.29"/>
    <n v="25.5"/>
    <x v="3453"/>
    <n v="211.74739199999999"/>
    <n v="0"/>
    <n v="33.317999999999998"/>
    <n v="0"/>
    <n v="0"/>
    <n v="0.32067229266656594"/>
    <n v="0.67932770733343406"/>
    <x v="0"/>
    <x v="0"/>
    <m/>
    <n v="251.36708807900001"/>
    <m/>
    <m/>
    <m/>
    <m/>
    <m/>
    <m/>
    <m/>
    <m/>
    <m/>
    <m/>
    <m/>
    <n v="20.927795"/>
    <m/>
    <m/>
    <m/>
    <m/>
    <s v="575304,88"/>
    <s v="6223014"/>
    <n v="251.36708807900001"/>
    <n v="20.927795"/>
    <n v="0"/>
  </r>
  <r>
    <n v="922"/>
    <x v="644"/>
    <s v=""/>
    <x v="1558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09"/>
    <x v="8"/>
    <s v="pev"/>
    <d v="1971-01-01T00:00:00"/>
    <m/>
    <n v="30"/>
    <n v="1.29"/>
    <n v="25.5"/>
    <x v="3454"/>
    <n v="211.74739199999999"/>
    <n v="0"/>
    <n v="33.317999999999998"/>
    <n v="0"/>
    <n v="0"/>
    <n v="0.32067229266656594"/>
    <n v="0.67932770733343406"/>
    <x v="0"/>
    <x v="0"/>
    <m/>
    <n v="251.36710078999999"/>
    <m/>
    <m/>
    <m/>
    <m/>
    <m/>
    <m/>
    <m/>
    <m/>
    <m/>
    <m/>
    <m/>
    <n v="20.927795"/>
    <m/>
    <m/>
    <m/>
    <m/>
    <s v="575304,88"/>
    <s v="6223014"/>
    <n v="251.36710078999999"/>
    <n v="20.927795"/>
    <n v="0"/>
  </r>
  <r>
    <n v="922"/>
    <x v="644"/>
    <s v=""/>
    <x v="1559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10"/>
    <x v="8"/>
    <s v="pev"/>
    <d v="1996-01-01T00:00:00"/>
    <m/>
    <n v="30"/>
    <n v="1.3"/>
    <n v="25.5"/>
    <x v="3455"/>
    <n v="238.79872800000001"/>
    <n v="0"/>
    <n v="0"/>
    <n v="0"/>
    <n v="0"/>
    <n v="0"/>
    <n v="1"/>
    <x v="0"/>
    <x v="0"/>
    <m/>
    <n v="251.36710078999999"/>
    <m/>
    <m/>
    <m/>
    <m/>
    <m/>
    <m/>
    <m/>
    <m/>
    <m/>
    <m/>
    <m/>
    <m/>
    <m/>
    <m/>
    <m/>
    <m/>
    <s v="575304,88"/>
    <s v="6223014"/>
    <n v="251.36710078999999"/>
    <n v="0"/>
    <n v="0"/>
  </r>
  <r>
    <n v="928"/>
    <x v="645"/>
    <s v=""/>
    <x v="1561"/>
    <n v="2018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3456"/>
    <n v="860.101"/>
    <n v="0"/>
    <n v="134.43155999999999"/>
    <n v="0"/>
    <n v="0"/>
    <n v="0.31921486386592679"/>
    <n v="0.68078513613407321"/>
    <x v="0"/>
    <x v="0"/>
    <m/>
    <m/>
    <m/>
    <n v="0"/>
    <m/>
    <n v="4.6000000000000001E-4"/>
    <n v="1086.7932108"/>
    <m/>
    <m/>
    <m/>
    <m/>
    <m/>
    <m/>
    <m/>
    <m/>
    <m/>
    <m/>
    <m/>
    <s v="698444,55"/>
    <s v="6155965,47"/>
    <n v="1086.7936708"/>
    <n v="0"/>
    <n v="0"/>
  </r>
  <r>
    <n v="928"/>
    <x v="645"/>
    <s v=""/>
    <x v="2900"/>
    <n v="2018"/>
    <n v="21210285"/>
    <x v="281"/>
    <x v="643"/>
    <x v="631"/>
    <n v="4623"/>
    <s v="Lille Skensved"/>
    <n v="259"/>
    <n v="2"/>
    <x v="5"/>
    <n v="1"/>
    <s v="ER"/>
    <s v="Erhvervsværk"/>
    <n v="205900"/>
    <n v="200020"/>
    <x v="912"/>
    <x v="4"/>
    <s v="pvp"/>
    <d v="2018-08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n v="0"/>
    <s v="698444,55"/>
    <s v="6155965,47"/>
    <n v="0"/>
    <n v="0"/>
    <n v="0"/>
  </r>
  <r>
    <n v="947"/>
    <x v="646"/>
    <s v=""/>
    <x v="1562"/>
    <n v="2018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3457"/>
    <n v="9.8279999999999999E-3"/>
    <n v="9.8279999999999999E-3"/>
    <n v="6.228E-3"/>
    <n v="6.228E-3"/>
    <n v="0.28461217681401169"/>
    <n v="0.71538782318598826"/>
    <n v="0"/>
    <x v="0"/>
    <x v="0"/>
    <m/>
    <m/>
    <m/>
    <m/>
    <m/>
    <m/>
    <n v="1.7265599999999999E-2"/>
    <m/>
    <m/>
    <m/>
    <m/>
    <m/>
    <m/>
    <m/>
    <m/>
    <m/>
    <m/>
    <m/>
    <s v="583761,93"/>
    <s v="6344628,79"/>
    <n v="1.7265599999999999E-2"/>
    <n v="0"/>
    <n v="0"/>
  </r>
  <r>
    <n v="947"/>
    <x v="646"/>
    <s v=""/>
    <x v="1563"/>
    <n v="2018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3458"/>
    <n v="7.9451999999999998"/>
    <n v="7.9451999999999998"/>
    <n v="0"/>
    <n v="0"/>
    <n v="1"/>
    <n v="0"/>
    <n v="0"/>
    <x v="0"/>
    <x v="0"/>
    <m/>
    <m/>
    <m/>
    <m/>
    <m/>
    <m/>
    <n v="8.645828400000001"/>
    <m/>
    <m/>
    <m/>
    <m/>
    <m/>
    <m/>
    <m/>
    <m/>
    <m/>
    <m/>
    <m/>
    <s v="583761,93"/>
    <s v="6344628,79"/>
    <n v="8.645828400000001"/>
    <n v="0"/>
    <n v="0"/>
  </r>
  <r>
    <n v="952"/>
    <x v="647"/>
    <s v=""/>
    <x v="1564"/>
    <n v="2018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3459"/>
    <n v="0"/>
    <n v="0"/>
    <n v="0.57431473200000005"/>
    <n v="0.57431473200000005"/>
    <n v="0"/>
    <n v="1"/>
    <n v="0"/>
    <x v="0"/>
    <x v="0"/>
    <m/>
    <m/>
    <m/>
    <m/>
    <m/>
    <m/>
    <m/>
    <m/>
    <m/>
    <m/>
    <m/>
    <m/>
    <m/>
    <m/>
    <m/>
    <m/>
    <n v="0.57431473200000005"/>
    <m/>
    <s v="546901"/>
    <s v="6216727"/>
    <n v="0"/>
    <n v="0"/>
    <n v="0"/>
  </r>
  <r>
    <n v="952"/>
    <x v="647"/>
    <s v=""/>
    <x v="1565"/>
    <n v="2018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3459"/>
    <n v="0"/>
    <n v="0"/>
    <n v="0.57431473200000005"/>
    <n v="0.57431473200000005"/>
    <n v="0"/>
    <n v="1"/>
    <n v="0"/>
    <x v="0"/>
    <x v="0"/>
    <m/>
    <m/>
    <m/>
    <m/>
    <m/>
    <m/>
    <m/>
    <m/>
    <m/>
    <m/>
    <m/>
    <m/>
    <m/>
    <m/>
    <m/>
    <m/>
    <n v="0.57431473200000005"/>
    <m/>
    <s v="546901"/>
    <s v="6216727"/>
    <n v="0"/>
    <n v="0"/>
    <n v="0"/>
  </r>
  <r>
    <n v="954"/>
    <x v="648"/>
    <s v=""/>
    <x v="1566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3460"/>
    <n v="6.8327999999999998"/>
    <n v="6.0048000000000004"/>
    <n v="5.5044000000000004"/>
    <n v="5.5044000000000004"/>
    <n v="0.21281519747187205"/>
    <n v="0.78718480252812795"/>
    <n v="0"/>
    <x v="0"/>
    <x v="0"/>
    <m/>
    <m/>
    <m/>
    <m/>
    <m/>
    <m/>
    <n v="16.053364800000001"/>
    <m/>
    <m/>
    <m/>
    <m/>
    <m/>
    <m/>
    <m/>
    <m/>
    <m/>
    <m/>
    <m/>
    <s v="687656,76"/>
    <s v="6191407,27"/>
    <n v="16.053364800000001"/>
    <n v="0"/>
    <n v="0"/>
  </r>
  <r>
    <n v="954"/>
    <x v="648"/>
    <s v=""/>
    <x v="1567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3461"/>
    <n v="7.4051999999999998"/>
    <n v="6.7283999999999997"/>
    <n v="4.7267999999999999"/>
    <n v="4.7267999999999999"/>
    <n v="0.26863107328887753"/>
    <n v="0.73136892671112252"/>
    <n v="0"/>
    <x v="0"/>
    <x v="0"/>
    <m/>
    <m/>
    <m/>
    <m/>
    <m/>
    <m/>
    <n v="13.7832156"/>
    <m/>
    <m/>
    <m/>
    <m/>
    <m/>
    <m/>
    <m/>
    <m/>
    <m/>
    <m/>
    <m/>
    <s v="687656,76"/>
    <s v="6191407,27"/>
    <n v="13.7832156"/>
    <n v="0"/>
    <n v="0"/>
  </r>
  <r>
    <n v="954"/>
    <x v="648"/>
    <s v=""/>
    <x v="1568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3462"/>
    <n v="70.981200000000001"/>
    <n v="70.981200000000001"/>
    <n v="0"/>
    <n v="0"/>
    <n v="1"/>
    <n v="0"/>
    <n v="0"/>
    <x v="0"/>
    <x v="0"/>
    <m/>
    <m/>
    <m/>
    <m/>
    <m/>
    <m/>
    <n v="69.71896799999999"/>
    <m/>
    <m/>
    <m/>
    <m/>
    <m/>
    <m/>
    <m/>
    <m/>
    <m/>
    <m/>
    <m/>
    <s v="687656,76"/>
    <s v="6191407,27"/>
    <n v="69.71896799999999"/>
    <n v="0"/>
    <n v="0"/>
  </r>
  <r>
    <n v="954"/>
    <x v="648"/>
    <s v=""/>
    <x v="1569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3463"/>
    <n v="23.9148"/>
    <n v="23.184000000000001"/>
    <n v="0"/>
    <n v="0"/>
    <n v="1"/>
    <n v="0"/>
    <n v="0"/>
    <x v="0"/>
    <x v="0"/>
    <m/>
    <m/>
    <m/>
    <m/>
    <m/>
    <m/>
    <m/>
    <m/>
    <m/>
    <m/>
    <m/>
    <m/>
    <m/>
    <m/>
    <m/>
    <n v="23.9148"/>
    <m/>
    <m/>
    <s v="687656,76"/>
    <s v="6191407,27"/>
    <n v="0"/>
    <n v="23.9148"/>
    <n v="0"/>
  </r>
  <r>
    <n v="954"/>
    <x v="648"/>
    <s v=""/>
    <x v="2901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8"/>
    <x v="0"/>
    <s v="fvv"/>
    <d v="2018-11-01T00:00:00"/>
    <m/>
    <n v="8"/>
    <n v="0"/>
    <n v="6"/>
    <x v="3464"/>
    <n v="27.842400000000001"/>
    <n v="27.842400000000001"/>
    <n v="0"/>
    <n v="0"/>
    <n v="1"/>
    <n v="0"/>
    <n v="0"/>
    <x v="0"/>
    <x v="0"/>
    <m/>
    <m/>
    <m/>
    <m/>
    <m/>
    <m/>
    <n v="25.986747599999998"/>
    <m/>
    <m/>
    <m/>
    <m/>
    <m/>
    <m/>
    <m/>
    <m/>
    <m/>
    <m/>
    <m/>
    <s v="687656,76"/>
    <s v="6191407,27"/>
    <n v="25.986747599999998"/>
    <n v="0"/>
    <n v="0"/>
  </r>
  <r>
    <n v="954"/>
    <x v="648"/>
    <s v=""/>
    <x v="2902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9"/>
    <x v="4"/>
    <s v="fvv"/>
    <d v="2018-11-01T00:00:00"/>
    <m/>
    <n v="0.2"/>
    <n v="0"/>
    <n v="1"/>
    <x v="3465"/>
    <n v="1.8575999999999999"/>
    <n v="1.7964"/>
    <n v="0"/>
    <n v="0"/>
    <n v="1"/>
    <n v="0"/>
    <n v="0"/>
    <x v="0"/>
    <x v="0"/>
    <m/>
    <m/>
    <m/>
    <m/>
    <m/>
    <m/>
    <m/>
    <m/>
    <m/>
    <m/>
    <m/>
    <m/>
    <m/>
    <m/>
    <m/>
    <m/>
    <m/>
    <n v="0.33732000000000001"/>
    <s v="687656,76"/>
    <s v="6191407,27"/>
    <n v="0"/>
    <n v="0"/>
    <n v="0.33732000000000001"/>
  </r>
  <r>
    <n v="955"/>
    <x v="649"/>
    <s v=""/>
    <x v="1570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3466"/>
    <n v="1.7316"/>
    <n v="1.7172000000000001"/>
    <n v="1.1268"/>
    <n v="1.1232"/>
    <n v="0.30078742520961321"/>
    <n v="0.69921257479038679"/>
    <n v="0"/>
    <x v="0"/>
    <x v="0"/>
    <m/>
    <m/>
    <m/>
    <m/>
    <m/>
    <m/>
    <n v="2.8784448"/>
    <m/>
    <m/>
    <m/>
    <m/>
    <m/>
    <m/>
    <m/>
    <m/>
    <m/>
    <m/>
    <m/>
    <s v="462768,06"/>
    <s v="6311700,48"/>
    <n v="2.8784448"/>
    <n v="0"/>
    <n v="0"/>
  </r>
  <r>
    <n v="955"/>
    <x v="649"/>
    <s v=""/>
    <x v="1571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3467"/>
    <n v="1.7891999999999999"/>
    <n v="1.7747999999999999"/>
    <n v="1.1304000000000001"/>
    <n v="1.1268"/>
    <n v="0.30388632083547334"/>
    <n v="0.6961136791645266"/>
    <n v="0"/>
    <x v="0"/>
    <x v="0"/>
    <m/>
    <m/>
    <m/>
    <m/>
    <m/>
    <m/>
    <n v="2.943864"/>
    <m/>
    <m/>
    <m/>
    <m/>
    <m/>
    <m/>
    <m/>
    <m/>
    <m/>
    <m/>
    <m/>
    <s v="462768,06"/>
    <s v="6311700,48"/>
    <n v="2.943864"/>
    <n v="0"/>
    <n v="0"/>
  </r>
  <r>
    <n v="955"/>
    <x v="649"/>
    <s v=""/>
    <x v="1572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3468"/>
    <n v="2.5668000000000002"/>
    <n v="2.5236000000000001"/>
    <n v="0"/>
    <n v="0"/>
    <n v="1"/>
    <n v="0"/>
    <n v="0"/>
    <x v="0"/>
    <x v="0"/>
    <m/>
    <m/>
    <m/>
    <m/>
    <m/>
    <m/>
    <n v="2.8528631999999998"/>
    <m/>
    <m/>
    <m/>
    <m/>
    <m/>
    <m/>
    <m/>
    <m/>
    <m/>
    <m/>
    <m/>
    <s v="462768,06"/>
    <s v="6311700,48"/>
    <n v="2.8528631999999998"/>
    <n v="0"/>
    <n v="0"/>
  </r>
  <r>
    <n v="955"/>
    <x v="649"/>
    <s v=""/>
    <x v="1573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3469"/>
    <n v="0.54720000000000002"/>
    <n v="0.54"/>
    <n v="0"/>
    <n v="0"/>
    <n v="1"/>
    <n v="0"/>
    <n v="0"/>
    <x v="0"/>
    <x v="0"/>
    <m/>
    <m/>
    <m/>
    <m/>
    <m/>
    <m/>
    <m/>
    <m/>
    <m/>
    <m/>
    <m/>
    <m/>
    <m/>
    <m/>
    <m/>
    <m/>
    <m/>
    <n v="0.55079999999999996"/>
    <s v="462768,06"/>
    <s v="6311700,48"/>
    <n v="0"/>
    <n v="0"/>
    <n v="0.55079999999999996"/>
  </r>
  <r>
    <n v="955"/>
    <x v="649"/>
    <s v=""/>
    <x v="1574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3470"/>
    <n v="25.146000000000001"/>
    <n v="24.641999999999999"/>
    <n v="0"/>
    <n v="0"/>
    <n v="1"/>
    <n v="0"/>
    <n v="0"/>
    <x v="0"/>
    <x v="0"/>
    <m/>
    <m/>
    <m/>
    <m/>
    <m/>
    <m/>
    <m/>
    <m/>
    <m/>
    <n v="27.854500000000002"/>
    <m/>
    <m/>
    <m/>
    <m/>
    <m/>
    <m/>
    <m/>
    <m/>
    <s v="462768,06"/>
    <s v="6311700,48"/>
    <n v="0"/>
    <n v="27.854500000000002"/>
    <n v="0"/>
  </r>
  <r>
    <n v="956"/>
    <x v="650"/>
    <s v=""/>
    <x v="1575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2021"/>
    <n v="3.5999999999999999E-3"/>
    <n v="3.5999999999999999E-3"/>
    <n v="4.3200000000000001E-3"/>
    <n v="4.3200000000000001E-3"/>
    <n v="7.2264778147131087E-2"/>
    <n v="0.92773522185286894"/>
    <n v="0"/>
    <x v="0"/>
    <x v="0"/>
    <m/>
    <m/>
    <m/>
    <m/>
    <m/>
    <m/>
    <n v="2.4908400000000001E-2"/>
    <m/>
    <m/>
    <m/>
    <m/>
    <m/>
    <m/>
    <m/>
    <m/>
    <m/>
    <m/>
    <m/>
    <s v="566528,05"/>
    <s v="6344773,49"/>
    <n v="2.4908400000000001E-2"/>
    <n v="0"/>
    <n v="0"/>
  </r>
  <r>
    <n v="956"/>
    <x v="650"/>
    <s v=""/>
    <x v="1576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3471"/>
    <n v="0.1656"/>
    <n v="0.16200000000000001"/>
    <n v="0"/>
    <n v="0"/>
    <n v="1"/>
    <n v="0"/>
    <n v="0"/>
    <x v="0"/>
    <x v="0"/>
    <m/>
    <m/>
    <m/>
    <m/>
    <m/>
    <m/>
    <n v="0.16556760000000001"/>
    <m/>
    <m/>
    <m/>
    <m/>
    <m/>
    <m/>
    <m/>
    <m/>
    <m/>
    <m/>
    <m/>
    <s v="566528,05"/>
    <s v="6344773,49"/>
    <n v="0.16556760000000001"/>
    <n v="0"/>
    <n v="0"/>
  </r>
  <r>
    <n v="956"/>
    <x v="650"/>
    <s v=""/>
    <x v="1577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3472"/>
    <n v="11.113200000000001"/>
    <n v="10.958399999999999"/>
    <n v="0"/>
    <n v="0"/>
    <n v="1"/>
    <n v="0"/>
    <n v="0"/>
    <x v="0"/>
    <x v="0"/>
    <m/>
    <m/>
    <m/>
    <m/>
    <m/>
    <m/>
    <m/>
    <m/>
    <m/>
    <n v="14.413"/>
    <m/>
    <m/>
    <m/>
    <m/>
    <m/>
    <m/>
    <m/>
    <m/>
    <s v="566528,05"/>
    <s v="6344773,49"/>
    <n v="0"/>
    <n v="14.413"/>
    <n v="0"/>
  </r>
  <r>
    <n v="961"/>
    <x v="651"/>
    <s v=""/>
    <x v="1578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3473"/>
    <n v="0.18"/>
    <n v="0.1764"/>
    <n v="0.14760000000000001"/>
    <n v="0.14760000000000001"/>
    <n v="0.20906331273362827"/>
    <n v="0.79093668726637167"/>
    <n v="0"/>
    <x v="0"/>
    <x v="0"/>
    <m/>
    <m/>
    <m/>
    <m/>
    <m/>
    <m/>
    <n v="0.43049160000000003"/>
    <m/>
    <m/>
    <m/>
    <m/>
    <m/>
    <m/>
    <m/>
    <m/>
    <m/>
    <m/>
    <m/>
    <s v="474261,68"/>
    <s v="6192155,55"/>
    <n v="0.43049160000000003"/>
    <n v="0"/>
    <n v="0"/>
  </r>
  <r>
    <n v="961"/>
    <x v="651"/>
    <s v=""/>
    <x v="1579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4261,68"/>
    <s v="6192155,55"/>
    <n v="0"/>
    <n v="0"/>
    <n v="0"/>
  </r>
  <r>
    <n v="961"/>
    <x v="651"/>
    <s v=""/>
    <x v="1580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3474"/>
    <n v="6.8400000000000002E-2"/>
    <n v="6.4799999999999996E-2"/>
    <n v="0"/>
    <n v="0"/>
    <n v="1"/>
    <n v="0"/>
    <n v="0"/>
    <x v="0"/>
    <x v="0"/>
    <m/>
    <m/>
    <m/>
    <m/>
    <m/>
    <m/>
    <m/>
    <m/>
    <m/>
    <m/>
    <m/>
    <m/>
    <m/>
    <m/>
    <m/>
    <m/>
    <m/>
    <n v="6.8400000000000002E-2"/>
    <s v="474261,68"/>
    <s v="6192155,55"/>
    <n v="0"/>
    <n v="0"/>
    <n v="6.8400000000000002E-2"/>
  </r>
  <r>
    <n v="963"/>
    <x v="652"/>
    <s v=""/>
    <x v="1581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3475"/>
    <n v="0.5796"/>
    <n v="0.5796"/>
    <n v="0"/>
    <n v="0"/>
    <n v="1"/>
    <n v="0"/>
    <n v="0"/>
    <x v="0"/>
    <x v="0"/>
    <m/>
    <m/>
    <m/>
    <m/>
    <m/>
    <m/>
    <n v="0.68824800000000008"/>
    <m/>
    <m/>
    <m/>
    <m/>
    <m/>
    <m/>
    <m/>
    <m/>
    <m/>
    <m/>
    <m/>
    <s v="559032,99"/>
    <s v="6250430"/>
    <n v="0.68824800000000008"/>
    <n v="0"/>
    <n v="0"/>
  </r>
  <r>
    <n v="963"/>
    <x v="652"/>
    <s v=""/>
    <x v="1582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3476"/>
    <n v="8.1468000000000007"/>
    <n v="8.1468000000000007"/>
    <n v="7.2468000000000004"/>
    <n v="7.2468000000000004"/>
    <n v="0.22327101608735256"/>
    <n v="0.77672898391264744"/>
    <n v="0"/>
    <x v="0"/>
    <x v="0"/>
    <m/>
    <m/>
    <m/>
    <m/>
    <m/>
    <m/>
    <n v="18.2441952"/>
    <m/>
    <m/>
    <m/>
    <m/>
    <m/>
    <m/>
    <m/>
    <m/>
    <m/>
    <m/>
    <m/>
    <s v="559032,99"/>
    <s v="6250430"/>
    <n v="18.2441952"/>
    <n v="0"/>
    <n v="0"/>
  </r>
  <r>
    <n v="963"/>
    <x v="652"/>
    <s v=""/>
    <x v="1583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3477"/>
    <n v="15.991199999999999"/>
    <n v="15.991199999999999"/>
    <n v="0"/>
    <n v="0"/>
    <n v="1"/>
    <n v="0"/>
    <n v="0"/>
    <x v="0"/>
    <x v="0"/>
    <m/>
    <m/>
    <m/>
    <m/>
    <m/>
    <m/>
    <m/>
    <m/>
    <m/>
    <m/>
    <m/>
    <m/>
    <n v="18.8825"/>
    <m/>
    <m/>
    <m/>
    <m/>
    <m/>
    <s v="559032,99"/>
    <s v="6250430"/>
    <n v="0"/>
    <n v="18.8825"/>
    <n v="0"/>
  </r>
  <r>
    <n v="964"/>
    <x v="653"/>
    <s v=""/>
    <x v="1584"/>
    <n v="2018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3478"/>
    <n v="5.58"/>
    <n v="5.58"/>
    <n v="0"/>
    <n v="0"/>
    <n v="1"/>
    <n v="0"/>
    <n v="0"/>
    <x v="0"/>
    <x v="0"/>
    <m/>
    <m/>
    <m/>
    <m/>
    <m/>
    <m/>
    <m/>
    <m/>
    <m/>
    <m/>
    <n v="1.4"/>
    <m/>
    <n v="3.5"/>
    <m/>
    <m/>
    <m/>
    <m/>
    <m/>
    <s v="498904"/>
    <s v="6321995"/>
    <n v="0"/>
    <n v="4.9000000000000004"/>
    <n v="0"/>
  </r>
  <r>
    <n v="964"/>
    <x v="653"/>
    <s v=""/>
    <x v="1585"/>
    <n v="2018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3478"/>
    <n v="5.58"/>
    <n v="5.58"/>
    <n v="0"/>
    <n v="0"/>
    <n v="1"/>
    <n v="0"/>
    <n v="0"/>
    <x v="0"/>
    <x v="0"/>
    <m/>
    <m/>
    <m/>
    <m/>
    <m/>
    <m/>
    <m/>
    <m/>
    <m/>
    <m/>
    <n v="1.4"/>
    <m/>
    <n v="3.5"/>
    <m/>
    <m/>
    <m/>
    <m/>
    <m/>
    <s v="498904"/>
    <s v="6321995"/>
    <n v="0"/>
    <n v="4.9000000000000004"/>
    <n v="0"/>
  </r>
  <r>
    <n v="975"/>
    <x v="654"/>
    <s v=""/>
    <x v="1586"/>
    <n v="2018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3479"/>
    <n v="0.26856000000000002"/>
    <n v="0"/>
    <n v="1.8360000000000001E-2"/>
    <n v="1.8360000000000001E-2"/>
    <n v="0"/>
    <n v="0.17018909899888768"/>
    <n v="0.82981090100111232"/>
    <x v="0"/>
    <x v="0"/>
    <m/>
    <m/>
    <m/>
    <m/>
    <m/>
    <m/>
    <n v="0.5806152"/>
    <m/>
    <m/>
    <m/>
    <m/>
    <m/>
    <m/>
    <m/>
    <m/>
    <m/>
    <m/>
    <m/>
    <s v="516271,18"/>
    <s v="6121332,67"/>
    <n v="0.5806152"/>
    <n v="0"/>
    <n v="0"/>
  </r>
  <r>
    <n v="975"/>
    <x v="655"/>
    <s v=""/>
    <x v="1587"/>
    <n v="2018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8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6"/>
    <s v=""/>
    <x v="1589"/>
    <n v="2018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3480"/>
    <n v="10.6092"/>
    <n v="0"/>
    <n v="7.6824000000000003"/>
    <n v="7.6824000000000003"/>
    <n v="0"/>
    <n v="0.7442483603661425"/>
    <n v="0.2557516396338575"/>
    <x v="0"/>
    <x v="0"/>
    <m/>
    <m/>
    <m/>
    <m/>
    <m/>
    <m/>
    <m/>
    <m/>
    <n v="20.741216000000001"/>
    <m/>
    <m/>
    <m/>
    <m/>
    <m/>
    <m/>
    <m/>
    <m/>
    <m/>
    <s v="449654,02"/>
    <s v="6186041,4"/>
    <n v="0"/>
    <n v="20.741216000000001"/>
    <n v="0"/>
  </r>
  <r>
    <n v="988"/>
    <x v="657"/>
    <s v=""/>
    <x v="1590"/>
    <n v="2018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3481"/>
    <n v="0"/>
    <n v="0"/>
    <n v="1.4284666800000001"/>
    <n v="1.4284666800000001"/>
    <n v="0"/>
    <n v="1"/>
    <n v="0"/>
    <x v="0"/>
    <x v="0"/>
    <m/>
    <m/>
    <m/>
    <m/>
    <m/>
    <m/>
    <m/>
    <m/>
    <n v="4.4640010000000006"/>
    <m/>
    <m/>
    <m/>
    <m/>
    <m/>
    <m/>
    <m/>
    <m/>
    <m/>
    <s v="522267,64"/>
    <s v="6122997,35"/>
    <n v="0"/>
    <n v="4.4640010000000006"/>
    <n v="0"/>
  </r>
  <r>
    <n v="1014"/>
    <x v="658"/>
    <s v=""/>
    <x v="1591"/>
    <n v="2018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3482"/>
    <n v="12.151999999999999"/>
    <n v="0"/>
    <n v="5.9706000000000001"/>
    <n v="5.9706000000000001"/>
    <n v="0"/>
    <n v="0.66909432489142628"/>
    <n v="0.33090567510857372"/>
    <x v="0"/>
    <x v="0"/>
    <m/>
    <m/>
    <m/>
    <m/>
    <m/>
    <m/>
    <m/>
    <m/>
    <n v="18.361727999999999"/>
    <m/>
    <m/>
    <m/>
    <m/>
    <m/>
    <m/>
    <m/>
    <m/>
    <m/>
    <s v="701626,98"/>
    <s v="6153759,15"/>
    <n v="0"/>
    <n v="18.361727999999999"/>
    <n v="0"/>
  </r>
  <r>
    <n v="1020"/>
    <x v="659"/>
    <s v=""/>
    <x v="1592"/>
    <n v="2018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3483"/>
    <n v="4.8142799999999999E-2"/>
    <n v="0"/>
    <n v="3.8415600000000001E-2"/>
    <n v="3.8415600000000001E-2"/>
    <n v="0"/>
    <n v="0.75499248836612809"/>
    <n v="0.24500751163387191"/>
    <x v="0"/>
    <x v="0"/>
    <m/>
    <m/>
    <m/>
    <m/>
    <m/>
    <m/>
    <n v="9.8247600000000004E-2"/>
    <m/>
    <m/>
    <m/>
    <m/>
    <m/>
    <m/>
    <m/>
    <m/>
    <m/>
    <m/>
    <m/>
    <s v="720284,93"/>
    <s v="6187192,14"/>
    <n v="9.8247600000000004E-2"/>
    <n v="0"/>
    <n v="0"/>
  </r>
  <r>
    <n v="1055"/>
    <x v="660"/>
    <s v=""/>
    <x v="1593"/>
    <n v="2018"/>
    <n v="14940731"/>
    <x v="294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3484"/>
    <n v="1.44"/>
    <n v="0"/>
    <n v="1.5047999999999999"/>
    <n v="8.2799999999999999E-2"/>
    <n v="0"/>
    <n v="0.81343944897475651"/>
    <n v="0.18656055102524349"/>
    <x v="0"/>
    <x v="0"/>
    <m/>
    <m/>
    <m/>
    <m/>
    <m/>
    <m/>
    <n v="3.8593367999999999"/>
    <m/>
    <m/>
    <m/>
    <m/>
    <m/>
    <m/>
    <m/>
    <m/>
    <m/>
    <m/>
    <m/>
    <s v="526074,1"/>
    <s v="6255291,88"/>
    <n v="3.8593367999999999"/>
    <n v="0"/>
    <n v="0"/>
  </r>
  <r>
    <n v="1087"/>
    <x v="661"/>
    <s v=""/>
    <x v="1594"/>
    <n v="2018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3485"/>
    <n v="132.3288"/>
    <n v="0"/>
    <n v="84.049199999999999"/>
    <n v="69.933599999999998"/>
    <n v="0"/>
    <n v="0.72820588362169003"/>
    <n v="0.27179411637830997"/>
    <x v="0"/>
    <x v="0"/>
    <m/>
    <m/>
    <m/>
    <m/>
    <m/>
    <m/>
    <n v="243.43573319999999"/>
    <m/>
    <m/>
    <m/>
    <m/>
    <m/>
    <m/>
    <m/>
    <m/>
    <m/>
    <m/>
    <m/>
    <s v="479723,12"/>
    <s v="6312028,24"/>
    <n v="243.43573319999999"/>
    <n v="0"/>
    <n v="0"/>
  </r>
  <r>
    <n v="1087"/>
    <x v="662"/>
    <s v=""/>
    <x v="1595"/>
    <n v="2018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3486"/>
    <n v="17.416799999999999"/>
    <n v="0"/>
    <n v="11.1492"/>
    <n v="3.2292000000000001"/>
    <n v="0"/>
    <n v="0.7105587197865002"/>
    <n v="0.2894412802134998"/>
    <x v="0"/>
    <x v="0"/>
    <m/>
    <m/>
    <m/>
    <m/>
    <m/>
    <m/>
    <n v="30.0869316"/>
    <m/>
    <m/>
    <m/>
    <m/>
    <m/>
    <m/>
    <m/>
    <m/>
    <m/>
    <m/>
    <m/>
    <s v="530118"/>
    <s v="6123034"/>
    <n v="30.0869316"/>
    <n v="0"/>
    <n v="0"/>
  </r>
  <r>
    <n v="1087"/>
    <x v="662"/>
    <s v=""/>
    <x v="1596"/>
    <n v="2018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3487"/>
    <n v="37.368360000000003"/>
    <n v="0"/>
    <n v="31.0824"/>
    <n v="9.0021599999999999"/>
    <n v="0"/>
    <n v="0.78267432784622704"/>
    <n v="0.21732567215377296"/>
    <x v="0"/>
    <x v="0"/>
    <m/>
    <m/>
    <m/>
    <m/>
    <m/>
    <m/>
    <n v="85.973183999999989"/>
    <m/>
    <m/>
    <m/>
    <m/>
    <m/>
    <m/>
    <m/>
    <m/>
    <m/>
    <m/>
    <m/>
    <s v="530118"/>
    <s v="6123034"/>
    <n v="85.973183999999989"/>
    <n v="0"/>
    <n v="0"/>
  </r>
  <r>
    <n v="1089"/>
    <x v="663"/>
    <s v=""/>
    <x v="1597"/>
    <n v="2018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7086,01"/>
    <s v="6126668,08"/>
    <n v="0"/>
    <n v="0"/>
    <n v="0"/>
  </r>
  <r>
    <n v="1089"/>
    <x v="663"/>
    <s v=""/>
    <x v="1598"/>
    <n v="2018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3488"/>
    <n v="3.8879999999999998E-2"/>
    <n v="0"/>
    <n v="2.8799999999999999E-2"/>
    <n v="2.8799999999999999E-2"/>
    <n v="0"/>
    <n v="0.75454545454545463"/>
    <n v="0.24545454545454537"/>
    <x v="0"/>
    <x v="0"/>
    <m/>
    <m/>
    <m/>
    <m/>
    <m/>
    <m/>
    <n v="7.9200000000000007E-2"/>
    <m/>
    <m/>
    <m/>
    <m/>
    <m/>
    <m/>
    <m/>
    <m/>
    <m/>
    <m/>
    <m/>
    <s v="587086,01"/>
    <s v="6126668,08"/>
    <n v="7.9200000000000007E-2"/>
    <n v="0"/>
    <n v="0"/>
  </r>
  <r>
    <n v="1093"/>
    <x v="664"/>
    <s v=""/>
    <x v="1599"/>
    <n v="2018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3489"/>
    <n v="51.035400000000003"/>
    <n v="0"/>
    <n v="28.011600000000001"/>
    <n v="7.0617599999999996"/>
    <n v="0"/>
    <n v="0.75527584131924319"/>
    <n v="0.24472415868075681"/>
    <x v="0"/>
    <x v="0"/>
    <m/>
    <m/>
    <m/>
    <m/>
    <m/>
    <m/>
    <n v="104.2712748"/>
    <m/>
    <m/>
    <m/>
    <m/>
    <m/>
    <m/>
    <m/>
    <m/>
    <m/>
    <m/>
    <m/>
    <s v="716464,61"/>
    <s v="6183951,13"/>
    <n v="104.2712748"/>
    <n v="0"/>
    <n v="0"/>
  </r>
  <r>
    <n v="1096"/>
    <x v="665"/>
    <s v=""/>
    <x v="1600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3490"/>
    <n v="1.26"/>
    <n v="0"/>
    <n v="1.2023999999999999"/>
    <n v="0.28908"/>
    <n v="0"/>
    <n v="0.79447477735746241"/>
    <n v="0.20552522264253759"/>
    <x v="0"/>
    <x v="0"/>
    <m/>
    <m/>
    <m/>
    <m/>
    <m/>
    <m/>
    <n v="3.0653172"/>
    <m/>
    <m/>
    <m/>
    <m/>
    <m/>
    <m/>
    <m/>
    <m/>
    <m/>
    <m/>
    <m/>
    <s v="563721"/>
    <s v="6234173"/>
    <n v="3.0653172"/>
    <n v="0"/>
    <n v="0"/>
  </r>
  <r>
    <n v="1096"/>
    <x v="665"/>
    <s v=""/>
    <x v="1601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3491"/>
    <n v="0.80855999999999995"/>
    <n v="0"/>
    <n v="0.77759999999999996"/>
    <n v="0.18684000000000001"/>
    <n v="0"/>
    <n v="0.79663570627894043"/>
    <n v="0.20336429372105957"/>
    <x v="0"/>
    <x v="0"/>
    <m/>
    <m/>
    <m/>
    <m/>
    <m/>
    <m/>
    <n v="1.9879595999999999"/>
    <m/>
    <m/>
    <m/>
    <m/>
    <m/>
    <m/>
    <m/>
    <m/>
    <m/>
    <m/>
    <m/>
    <s v="563721"/>
    <s v="6234173"/>
    <n v="1.9879595999999999"/>
    <n v="0"/>
    <n v="0"/>
  </r>
  <r>
    <n v="1096"/>
    <x v="665"/>
    <s v=""/>
    <x v="1602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3492"/>
    <n v="7.91892"/>
    <n v="0"/>
    <n v="6.20784"/>
    <n v="1.4925600000000001"/>
    <n v="0"/>
    <n v="0.75932301899112831"/>
    <n v="0.24067698100887169"/>
    <x v="0"/>
    <x v="0"/>
    <m/>
    <m/>
    <m/>
    <m/>
    <m/>
    <m/>
    <n v="16.451344799999998"/>
    <m/>
    <m/>
    <m/>
    <m/>
    <m/>
    <m/>
    <m/>
    <m/>
    <m/>
    <m/>
    <m/>
    <s v="563721"/>
    <s v="6234173"/>
    <n v="16.451344799999998"/>
    <n v="0"/>
    <n v="0"/>
  </r>
  <r>
    <n v="1096"/>
    <x v="665"/>
    <s v=""/>
    <x v="1603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3493"/>
    <n v="8.3826000000000001"/>
    <n v="0"/>
    <n v="8.0215200000000006"/>
    <n v="1.92852"/>
    <n v="0"/>
    <n v="0.79466229553532253"/>
    <n v="0.20533770446467747"/>
    <x v="0"/>
    <x v="0"/>
    <m/>
    <m/>
    <m/>
    <m/>
    <m/>
    <m/>
    <n v="20.4117408"/>
    <m/>
    <m/>
    <m/>
    <m/>
    <m/>
    <m/>
    <m/>
    <m/>
    <m/>
    <m/>
    <m/>
    <s v="563721"/>
    <s v="6234173"/>
    <n v="20.4117408"/>
    <n v="0"/>
    <n v="0"/>
  </r>
  <r>
    <n v="1096"/>
    <x v="666"/>
    <s v=""/>
    <x v="1604"/>
    <n v="2018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8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3494"/>
    <n v="9.1728000000000005"/>
    <n v="0"/>
    <n v="6.76044"/>
    <n v="2.70072"/>
    <n v="0"/>
    <n v="0.74756776388828072"/>
    <n v="0.25243223611171928"/>
    <x v="0"/>
    <x v="0"/>
    <m/>
    <m/>
    <m/>
    <m/>
    <m/>
    <m/>
    <n v="18.1688364"/>
    <m/>
    <m/>
    <m/>
    <m/>
    <m/>
    <m/>
    <m/>
    <m/>
    <m/>
    <m/>
    <m/>
    <s v="568012"/>
    <s v="6233361"/>
    <n v="18.1688364"/>
    <n v="0"/>
    <n v="0"/>
  </r>
  <r>
    <n v="1097"/>
    <x v="667"/>
    <s v=""/>
    <x v="1606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3495"/>
    <n v="0.50471999999999995"/>
    <n v="0.50471999999999995"/>
    <n v="0.43740000000000001"/>
    <n v="0.43740000000000001"/>
    <n v="0.19855207105954861"/>
    <n v="0.80144792894045136"/>
    <n v="0"/>
    <x v="1"/>
    <x v="0"/>
    <m/>
    <m/>
    <m/>
    <m/>
    <m/>
    <m/>
    <n v="1.2710016"/>
    <m/>
    <m/>
    <m/>
    <m/>
    <m/>
    <m/>
    <m/>
    <m/>
    <m/>
    <m/>
    <m/>
    <s v="581931,24"/>
    <s v="6125294,49"/>
    <n v="1.2710016"/>
    <n v="0"/>
    <n v="0"/>
  </r>
  <r>
    <n v="1097"/>
    <x v="667"/>
    <s v=""/>
    <x v="1607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3496"/>
    <n v="0.30815999999999999"/>
    <n v="0.30815999999999999"/>
    <n v="0.26568000000000003"/>
    <n v="0.26568000000000003"/>
    <n v="0.22277047354340382"/>
    <n v="0.77722952645659615"/>
    <n v="0"/>
    <x v="0"/>
    <x v="0"/>
    <m/>
    <m/>
    <m/>
    <m/>
    <m/>
    <m/>
    <n v="0.69165359999999998"/>
    <m/>
    <m/>
    <m/>
    <m/>
    <m/>
    <m/>
    <m/>
    <m/>
    <m/>
    <m/>
    <m/>
    <s v="581931,24"/>
    <s v="6125294,49"/>
    <n v="0.69165359999999998"/>
    <n v="0"/>
    <n v="0"/>
  </r>
  <r>
    <n v="1097"/>
    <x v="667"/>
    <s v=""/>
    <x v="1608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3497"/>
    <n v="0.42192000000000002"/>
    <n v="0.42192000000000002"/>
    <n v="0.36575999999999997"/>
    <n v="0.36575999999999997"/>
    <n v="0.21286101919018371"/>
    <n v="0.78713898080981626"/>
    <n v="0"/>
    <x v="0"/>
    <x v="0"/>
    <m/>
    <m/>
    <m/>
    <m/>
    <m/>
    <m/>
    <n v="0.99106919999999998"/>
    <m/>
    <m/>
    <m/>
    <m/>
    <m/>
    <m/>
    <m/>
    <m/>
    <m/>
    <m/>
    <m/>
    <s v="581931,24"/>
    <s v="6125294,49"/>
    <n v="0.99106919999999998"/>
    <n v="0"/>
    <n v="0"/>
  </r>
  <r>
    <n v="1097"/>
    <x v="667"/>
    <s v=""/>
    <x v="1609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3498"/>
    <n v="94.14"/>
    <n v="94.14"/>
    <n v="0"/>
    <n v="0"/>
    <n v="1"/>
    <n v="0"/>
    <n v="0"/>
    <x v="17"/>
    <x v="0"/>
    <m/>
    <m/>
    <m/>
    <m/>
    <m/>
    <m/>
    <m/>
    <m/>
    <m/>
    <m/>
    <m/>
    <m/>
    <m/>
    <m/>
    <m/>
    <m/>
    <m/>
    <m/>
    <s v="581931,24"/>
    <s v="6125294,49"/>
    <n v="110.081"/>
    <n v="0"/>
    <n v="0"/>
  </r>
  <r>
    <n v="1097"/>
    <x v="667"/>
    <s v=""/>
    <x v="1610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3499"/>
    <n v="4.6403999999999996"/>
    <n v="4.6403999999999996"/>
    <n v="0"/>
    <n v="0"/>
    <n v="1"/>
    <n v="0"/>
    <n v="0"/>
    <x v="0"/>
    <x v="0"/>
    <m/>
    <m/>
    <m/>
    <m/>
    <m/>
    <m/>
    <n v="4.0861260000000001"/>
    <m/>
    <m/>
    <m/>
    <m/>
    <m/>
    <m/>
    <m/>
    <m/>
    <m/>
    <m/>
    <m/>
    <s v="581931,24"/>
    <s v="6125294,49"/>
    <n v="4.0861260000000001"/>
    <n v="0"/>
    <n v="0"/>
  </r>
  <r>
    <n v="1101"/>
    <x v="668"/>
    <s v=""/>
    <x v="1611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3500"/>
    <n v="3.5999999999999998E-6"/>
    <n v="-0.1008"/>
    <n v="3.5999999999999998E-6"/>
    <n v="0"/>
    <n v="2.2727272727272724E-2"/>
    <n v="0.97727272727272729"/>
    <n v="0"/>
    <x v="0"/>
    <x v="0"/>
    <m/>
    <m/>
    <m/>
    <m/>
    <m/>
    <m/>
    <n v="7.9200000000000001E-5"/>
    <m/>
    <m/>
    <m/>
    <m/>
    <m/>
    <m/>
    <m/>
    <m/>
    <m/>
    <m/>
    <m/>
    <s v="513725"/>
    <s v="6103640"/>
    <n v="7.9200000000000001E-5"/>
    <n v="0"/>
    <n v="0"/>
  </r>
  <r>
    <n v="1101"/>
    <x v="668"/>
    <s v=""/>
    <x v="1612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3501"/>
    <n v="0.64778400000000003"/>
    <n v="0.54676800000000003"/>
    <n v="0"/>
    <n v="0"/>
    <n v="1"/>
    <n v="0"/>
    <n v="0"/>
    <x v="0"/>
    <x v="0"/>
    <m/>
    <m/>
    <m/>
    <m/>
    <m/>
    <m/>
    <n v="0.65304359999999995"/>
    <m/>
    <m/>
    <m/>
    <m/>
    <m/>
    <m/>
    <m/>
    <m/>
    <m/>
    <m/>
    <m/>
    <s v="513725"/>
    <s v="6103640"/>
    <n v="0.65304359999999995"/>
    <n v="0"/>
    <n v="0"/>
  </r>
  <r>
    <n v="1101"/>
    <x v="668"/>
    <s v=""/>
    <x v="1613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3502"/>
    <n v="19.165320000000001"/>
    <n v="19.158443999999999"/>
    <n v="0"/>
    <n v="0"/>
    <n v="1"/>
    <n v="0"/>
    <n v="0"/>
    <x v="0"/>
    <x v="0"/>
    <m/>
    <m/>
    <m/>
    <m/>
    <m/>
    <m/>
    <m/>
    <m/>
    <m/>
    <m/>
    <m/>
    <n v="21.261328799999998"/>
    <m/>
    <m/>
    <m/>
    <m/>
    <m/>
    <m/>
    <s v="513725"/>
    <s v="6103640"/>
    <n v="0"/>
    <n v="21.261328799999998"/>
    <n v="0"/>
  </r>
  <r>
    <n v="1101"/>
    <x v="669"/>
    <s v=""/>
    <x v="1614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3503"/>
    <n v="1.44E-2"/>
    <n v="-9.3600000000000003E-2"/>
    <n v="1.44E-2"/>
    <n v="1.44E-2"/>
    <n v="0.17635129177321224"/>
    <n v="0.82364870822678782"/>
    <n v="0"/>
    <x v="0"/>
    <x v="0"/>
    <m/>
    <m/>
    <m/>
    <m/>
    <m/>
    <m/>
    <n v="4.0827599999999999E-2"/>
    <m/>
    <m/>
    <m/>
    <m/>
    <m/>
    <m/>
    <m/>
    <m/>
    <m/>
    <m/>
    <m/>
    <s v="527482"/>
    <s v="6107902"/>
    <n v="4.0827599999999999E-2"/>
    <n v="0"/>
    <n v="0"/>
  </r>
  <r>
    <n v="1101"/>
    <x v="669"/>
    <s v=""/>
    <x v="1615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3504"/>
    <n v="1.164312"/>
    <n v="1.0483560000000001"/>
    <n v="0"/>
    <n v="0"/>
    <n v="1"/>
    <n v="0"/>
    <n v="0"/>
    <x v="0"/>
    <x v="0"/>
    <m/>
    <m/>
    <m/>
    <m/>
    <m/>
    <m/>
    <n v="1.1754072000000002"/>
    <m/>
    <m/>
    <m/>
    <m/>
    <m/>
    <m/>
    <m/>
    <m/>
    <m/>
    <m/>
    <m/>
    <s v="527482"/>
    <s v="6107902"/>
    <n v="1.1754072000000002"/>
    <n v="0"/>
    <n v="0"/>
  </r>
  <r>
    <n v="1101"/>
    <x v="669"/>
    <s v=""/>
    <x v="1616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3505"/>
    <n v="20.139479999999999"/>
    <n v="20.136095999999998"/>
    <n v="0"/>
    <n v="0"/>
    <n v="1"/>
    <n v="0"/>
    <n v="0"/>
    <x v="0"/>
    <x v="0"/>
    <m/>
    <m/>
    <m/>
    <m/>
    <m/>
    <m/>
    <m/>
    <m/>
    <m/>
    <m/>
    <m/>
    <n v="20.102410899999999"/>
    <m/>
    <m/>
    <m/>
    <m/>
    <m/>
    <m/>
    <s v="527482"/>
    <s v="6107902"/>
    <n v="0"/>
    <n v="20.102410899999999"/>
    <n v="0"/>
  </r>
  <r>
    <n v="1101"/>
    <x v="670"/>
    <s v=""/>
    <x v="1617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21"/>
    <n v="0"/>
    <n v="-0.1008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670,3"/>
    <s v="6109202,64"/>
    <n v="0"/>
    <n v="0"/>
    <n v="0"/>
  </r>
  <r>
    <n v="1101"/>
    <x v="670"/>
    <s v=""/>
    <x v="1618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3506"/>
    <n v="0.22651199999999999"/>
    <n v="0.12736800000000001"/>
    <n v="0"/>
    <n v="0"/>
    <n v="1"/>
    <n v="0"/>
    <n v="0"/>
    <x v="0"/>
    <x v="0"/>
    <m/>
    <m/>
    <m/>
    <m/>
    <m/>
    <m/>
    <n v="0.21146399999999999"/>
    <m/>
    <m/>
    <m/>
    <m/>
    <m/>
    <m/>
    <m/>
    <m/>
    <m/>
    <m/>
    <m/>
    <s v="521670,3"/>
    <s v="6109202,64"/>
    <n v="0.21146399999999999"/>
    <n v="0"/>
    <n v="0"/>
  </r>
  <r>
    <n v="1101"/>
    <x v="670"/>
    <s v=""/>
    <x v="1619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3507"/>
    <n v="10.54584"/>
    <n v="10.533239999999999"/>
    <n v="0"/>
    <n v="0"/>
    <n v="1"/>
    <n v="0"/>
    <n v="0"/>
    <x v="0"/>
    <x v="0"/>
    <m/>
    <m/>
    <m/>
    <m/>
    <m/>
    <m/>
    <m/>
    <m/>
    <m/>
    <m/>
    <m/>
    <n v="12.037212248039101"/>
    <n v="0"/>
    <m/>
    <m/>
    <m/>
    <m/>
    <m/>
    <s v="521670,3"/>
    <s v="6109202,64"/>
    <n v="0"/>
    <n v="12.037212248039101"/>
    <n v="0"/>
  </r>
  <r>
    <n v="1102"/>
    <x v="671"/>
    <s v=""/>
    <x v="1620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3508"/>
    <n v="1.1659999999999999"/>
    <n v="0"/>
    <n v="0"/>
    <n v="0"/>
    <n v="0"/>
    <n v="0"/>
    <n v="1"/>
    <x v="0"/>
    <x v="0"/>
    <m/>
    <m/>
    <m/>
    <m/>
    <m/>
    <m/>
    <m/>
    <m/>
    <n v="1.165548"/>
    <m/>
    <m/>
    <m/>
    <m/>
    <m/>
    <m/>
    <m/>
    <m/>
    <m/>
    <s v="590064"/>
    <s v="6140312"/>
    <n v="0"/>
    <n v="1.165548"/>
    <n v="0"/>
  </r>
  <r>
    <n v="1102"/>
    <x v="671"/>
    <s v=""/>
    <x v="1621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3509"/>
    <n v="20.792000000000002"/>
    <n v="10.878"/>
    <n v="14.97024"/>
    <n v="14.97024"/>
    <n v="0.15278278291128367"/>
    <n v="0.70797392698185235"/>
    <n v="0.13924329010686398"/>
    <x v="0"/>
    <x v="0"/>
    <m/>
    <m/>
    <m/>
    <m/>
    <m/>
    <m/>
    <m/>
    <m/>
    <n v="35.599561000000001"/>
    <m/>
    <m/>
    <m/>
    <m/>
    <m/>
    <m/>
    <m/>
    <m/>
    <m/>
    <s v="590064"/>
    <s v="6140312"/>
    <n v="0"/>
    <n v="35.599561000000001"/>
    <n v="0"/>
  </r>
  <r>
    <n v="1102"/>
    <x v="671"/>
    <s v=""/>
    <x v="1622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3510"/>
    <n v="26.154"/>
    <n v="14.175000000000001"/>
    <n v="18.745920000000002"/>
    <n v="18.745920000000002"/>
    <n v="0.15278618955123544"/>
    <n v="0.71809735438991096"/>
    <n v="0.12911645605885361"/>
    <x v="0"/>
    <x v="0"/>
    <m/>
    <m/>
    <m/>
    <m/>
    <m/>
    <m/>
    <m/>
    <m/>
    <n v="46.388355000000004"/>
    <m/>
    <m/>
    <m/>
    <m/>
    <m/>
    <m/>
    <m/>
    <m/>
    <m/>
    <s v="590064"/>
    <s v="6140312"/>
    <n v="0"/>
    <n v="46.388355000000004"/>
    <n v="0"/>
  </r>
  <r>
    <n v="1104"/>
    <x v="672"/>
    <s v=""/>
    <x v="1623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03576"/>
    <s v="6136606"/>
    <n v="0"/>
    <n v="0"/>
    <n v="0"/>
  </r>
  <r>
    <n v="1104"/>
    <x v="672"/>
    <s v=""/>
    <x v="1624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3511"/>
    <n v="3.7656000000000001"/>
    <n v="3.7656000000000001"/>
    <n v="0"/>
    <n v="0"/>
    <n v="1"/>
    <n v="0"/>
    <n v="0"/>
    <x v="0"/>
    <x v="0"/>
    <m/>
    <m/>
    <m/>
    <m/>
    <m/>
    <m/>
    <m/>
    <m/>
    <m/>
    <m/>
    <m/>
    <m/>
    <n v="3.7659400000000001"/>
    <m/>
    <m/>
    <m/>
    <m/>
    <m/>
    <s v="503576"/>
    <s v="6136606"/>
    <n v="0"/>
    <n v="3.7659400000000001"/>
    <n v="0"/>
  </r>
  <r>
    <n v="1104"/>
    <x v="672"/>
    <s v=""/>
    <x v="1625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3512"/>
    <n v="0.46800000000000003"/>
    <n v="0.46800000000000003"/>
    <n v="0"/>
    <n v="0"/>
    <n v="1"/>
    <n v="0"/>
    <n v="0"/>
    <x v="0"/>
    <x v="0"/>
    <m/>
    <m/>
    <m/>
    <n v="0.5104301"/>
    <m/>
    <m/>
    <m/>
    <m/>
    <m/>
    <m/>
    <m/>
    <m/>
    <m/>
    <m/>
    <m/>
    <m/>
    <m/>
    <m/>
    <s v="503576"/>
    <s v="6136606"/>
    <n v="0.5104301"/>
    <n v="0"/>
    <n v="0"/>
  </r>
  <r>
    <n v="1104"/>
    <x v="672"/>
    <s v=""/>
    <x v="1626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8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3513"/>
    <n v="114.41160000000001"/>
    <n v="114.41160000000001"/>
    <n v="0"/>
    <n v="0"/>
    <n v="1"/>
    <n v="0"/>
    <n v="0"/>
    <x v="0"/>
    <x v="0"/>
    <m/>
    <m/>
    <m/>
    <m/>
    <m/>
    <m/>
    <m/>
    <m/>
    <m/>
    <n v="114.25319999999999"/>
    <m/>
    <m/>
    <m/>
    <m/>
    <m/>
    <m/>
    <m/>
    <m/>
    <s v="503699,6"/>
    <s v="6136687,8"/>
    <n v="0"/>
    <n v="114.25319999999999"/>
    <n v="0"/>
  </r>
  <r>
    <n v="1110"/>
    <x v="674"/>
    <s v=""/>
    <x v="1628"/>
    <n v="2018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3514"/>
    <n v="1.2869999999999999"/>
    <n v="0"/>
    <n v="1.1455200000000001"/>
    <n v="1.1455200000000001"/>
    <n v="0"/>
    <n v="0.78586864853468275"/>
    <n v="0.21413135146531725"/>
    <x v="0"/>
    <x v="0"/>
    <m/>
    <m/>
    <m/>
    <n v="0"/>
    <m/>
    <m/>
    <n v="3.0051648000000002"/>
    <m/>
    <m/>
    <m/>
    <m/>
    <m/>
    <m/>
    <m/>
    <m/>
    <m/>
    <m/>
    <m/>
    <s v="657476"/>
    <s v="6156705"/>
    <n v="3.0051648000000002"/>
    <n v="0"/>
    <n v="0"/>
  </r>
  <r>
    <n v="1116"/>
    <x v="675"/>
    <s v=""/>
    <x v="1629"/>
    <n v="2018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8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3515"/>
    <n v="546.98090000000002"/>
    <n v="546.98090000000002"/>
    <n v="140.535"/>
    <n v="108.18648"/>
    <n v="0.35919880653761527"/>
    <n v="0.64080119346238473"/>
    <n v="0"/>
    <x v="0"/>
    <x v="0"/>
    <m/>
    <m/>
    <m/>
    <n v="0"/>
    <m/>
    <m/>
    <n v="0.29731679999999999"/>
    <n v="753.95573999999999"/>
    <m/>
    <n v="8.5550000000000001E-2"/>
    <n v="0"/>
    <n v="7.05159"/>
    <m/>
    <m/>
    <m/>
    <m/>
    <m/>
    <m/>
    <s v="550063,24"/>
    <s v="6087281,87"/>
    <n v="339.57739979999997"/>
    <n v="421.81279699999999"/>
    <n v="0"/>
  </r>
  <r>
    <n v="1151"/>
    <x v="677"/>
    <s v=""/>
    <x v="1631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89273,11"/>
    <s v="6185248,77"/>
    <n v="0"/>
    <n v="0"/>
    <n v="0"/>
  </r>
  <r>
    <n v="1151"/>
    <x v="677"/>
    <s v=""/>
    <x v="1632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3516"/>
    <n v="5.7997899999999998"/>
    <n v="5.7997899999999998"/>
    <n v="0"/>
    <n v="0"/>
    <n v="1"/>
    <n v="0"/>
    <n v="0"/>
    <x v="0"/>
    <x v="0"/>
    <m/>
    <m/>
    <m/>
    <m/>
    <m/>
    <m/>
    <n v="5.5914012"/>
    <m/>
    <m/>
    <m/>
    <m/>
    <m/>
    <m/>
    <m/>
    <m/>
    <m/>
    <m/>
    <m/>
    <s v="689273,11"/>
    <s v="6185248,77"/>
    <n v="5.5914012"/>
    <n v="0"/>
    <n v="0"/>
  </r>
  <r>
    <n v="1151"/>
    <x v="677"/>
    <s v=""/>
    <x v="1633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3517"/>
    <n v="5.6060299999999996"/>
    <n v="5.60459"/>
    <n v="0"/>
    <n v="0"/>
    <n v="1"/>
    <n v="0"/>
    <n v="0"/>
    <x v="0"/>
    <x v="0"/>
    <m/>
    <m/>
    <m/>
    <m/>
    <m/>
    <m/>
    <m/>
    <m/>
    <m/>
    <m/>
    <m/>
    <m/>
    <m/>
    <m/>
    <m/>
    <n v="5.6060299999999996"/>
    <m/>
    <m/>
    <s v="689273,11"/>
    <s v="6185248,77"/>
    <n v="0"/>
    <n v="5.6060299999999996"/>
    <n v="0"/>
  </r>
  <r>
    <n v="1151"/>
    <x v="677"/>
    <s v=""/>
    <x v="1634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3518"/>
    <n v="14.38668"/>
    <n v="14.38668"/>
    <n v="0"/>
    <n v="0"/>
    <n v="1"/>
    <n v="0"/>
    <n v="0"/>
    <x v="0"/>
    <x v="0"/>
    <m/>
    <m/>
    <m/>
    <m/>
    <m/>
    <m/>
    <m/>
    <m/>
    <m/>
    <m/>
    <m/>
    <n v="15.420339999999999"/>
    <m/>
    <m/>
    <m/>
    <m/>
    <m/>
    <m/>
    <s v="689273,11"/>
    <s v="6185248,77"/>
    <n v="0"/>
    <n v="15.420339999999999"/>
    <n v="0"/>
  </r>
  <r>
    <n v="1152"/>
    <x v="678"/>
    <s v=""/>
    <x v="1635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3519"/>
    <n v="1.5274799999999999"/>
    <n v="1.5274799999999999"/>
    <n v="1.05948"/>
    <n v="1.0204632"/>
    <n v="0.27194534174229607"/>
    <n v="0.72805465825770388"/>
    <n v="0"/>
    <x v="0"/>
    <x v="0"/>
    <m/>
    <m/>
    <m/>
    <m/>
    <m/>
    <m/>
    <n v="2.8084319999999998"/>
    <m/>
    <m/>
    <m/>
    <m/>
    <m/>
    <m/>
    <m/>
    <m/>
    <m/>
    <m/>
    <m/>
    <s v="571756,85"/>
    <s v="6292739,38"/>
    <n v="2.8084319999999998"/>
    <n v="0"/>
    <n v="0"/>
  </r>
  <r>
    <n v="1152"/>
    <x v="678"/>
    <s v=""/>
    <x v="1636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3520"/>
    <n v="1.4162399999999999"/>
    <n v="1.4162399999999999"/>
    <n v="0.91691999999999996"/>
    <n v="0.90132120000000004"/>
    <n v="0.28546963891791477"/>
    <n v="0.71453036108208523"/>
    <n v="0"/>
    <x v="0"/>
    <x v="0"/>
    <m/>
    <m/>
    <m/>
    <m/>
    <m/>
    <m/>
    <n v="2.4805440000000001"/>
    <m/>
    <m/>
    <m/>
    <m/>
    <m/>
    <m/>
    <m/>
    <m/>
    <m/>
    <m/>
    <m/>
    <s v="571756,85"/>
    <s v="6292739,38"/>
    <n v="2.4805440000000001"/>
    <n v="0"/>
    <n v="0"/>
  </r>
  <r>
    <n v="1152"/>
    <x v="678"/>
    <s v=""/>
    <x v="1637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3521"/>
    <n v="1.49868"/>
    <n v="1.49868"/>
    <n v="0.98531999999999997"/>
    <n v="0.95628959999999996"/>
    <n v="0.28472355210242661"/>
    <n v="0.71527644789757339"/>
    <n v="0"/>
    <x v="0"/>
    <x v="0"/>
    <m/>
    <m/>
    <m/>
    <m/>
    <m/>
    <m/>
    <n v="2.6318159999999997"/>
    <m/>
    <m/>
    <m/>
    <m/>
    <m/>
    <m/>
    <m/>
    <m/>
    <m/>
    <m/>
    <m/>
    <s v="571756,85"/>
    <s v="6292739,38"/>
    <n v="2.6318159999999997"/>
    <n v="0"/>
    <n v="0"/>
  </r>
  <r>
    <n v="1152"/>
    <x v="678"/>
    <s v=""/>
    <x v="1638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3522"/>
    <n v="9.40212"/>
    <n v="9.40212"/>
    <n v="0"/>
    <n v="0"/>
    <n v="1"/>
    <n v="0"/>
    <n v="0"/>
    <x v="0"/>
    <x v="0"/>
    <m/>
    <m/>
    <m/>
    <m/>
    <m/>
    <m/>
    <n v="9.0016344000000004"/>
    <m/>
    <m/>
    <m/>
    <m/>
    <m/>
    <m/>
    <m/>
    <m/>
    <m/>
    <m/>
    <m/>
    <s v="571756,85"/>
    <s v="6292739,38"/>
    <n v="9.0016344000000004"/>
    <n v="0"/>
    <n v="0"/>
  </r>
  <r>
    <n v="1152"/>
    <x v="678"/>
    <s v=""/>
    <x v="1639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3523"/>
    <n v="9.5561640000000008"/>
    <n v="9.5050439999999998"/>
    <n v="0"/>
    <n v="0"/>
    <n v="1"/>
    <n v="0"/>
    <n v="0"/>
    <x v="0"/>
    <x v="0"/>
    <m/>
    <m/>
    <m/>
    <m/>
    <m/>
    <m/>
    <m/>
    <m/>
    <m/>
    <m/>
    <m/>
    <m/>
    <m/>
    <m/>
    <m/>
    <n v="9.5561640000000008"/>
    <m/>
    <m/>
    <s v="571756,85"/>
    <s v="6292739,38"/>
    <n v="0"/>
    <n v="9.5561640000000008"/>
    <n v="0"/>
  </r>
  <r>
    <n v="1156"/>
    <x v="680"/>
    <s v=""/>
    <x v="1642"/>
    <n v="2018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3524"/>
    <n v="3.5999999999999997E-2"/>
    <n v="3.5999999999999997E-2"/>
    <n v="3.2399999999999998E-2"/>
    <n v="3.2399999999999998E-2"/>
    <n v="0.23038289637377318"/>
    <n v="0.76961710362622682"/>
    <n v="0"/>
    <x v="0"/>
    <x v="0"/>
    <m/>
    <m/>
    <m/>
    <m/>
    <m/>
    <m/>
    <n v="7.81308E-2"/>
    <m/>
    <m/>
    <m/>
    <m/>
    <m/>
    <m/>
    <m/>
    <m/>
    <m/>
    <m/>
    <m/>
    <s v="500385,73"/>
    <s v="6297379,52"/>
    <n v="7.81308E-2"/>
    <n v="0"/>
    <n v="0"/>
  </r>
  <r>
    <n v="1156"/>
    <x v="680"/>
    <s v=""/>
    <x v="1643"/>
    <n v="2018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3525"/>
    <n v="1.89"/>
    <n v="1.89"/>
    <n v="0"/>
    <n v="0"/>
    <n v="1"/>
    <n v="0"/>
    <n v="0"/>
    <x v="0"/>
    <x v="0"/>
    <m/>
    <m/>
    <m/>
    <m/>
    <m/>
    <m/>
    <n v="1.9846728"/>
    <m/>
    <m/>
    <m/>
    <m/>
    <m/>
    <m/>
    <m/>
    <m/>
    <m/>
    <m/>
    <m/>
    <s v="500385,73"/>
    <s v="6297379,52"/>
    <n v="1.9846728"/>
    <n v="0"/>
    <n v="0"/>
  </r>
  <r>
    <n v="1158"/>
    <x v="681"/>
    <s v=""/>
    <x v="1644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3526"/>
    <n v="48.614400000000003"/>
    <n v="0"/>
    <n v="37.724400000000003"/>
    <n v="17.704799999999999"/>
    <n v="0"/>
    <n v="0.74229222062198108"/>
    <n v="0.25770777937801892"/>
    <x v="0"/>
    <x v="0"/>
    <m/>
    <m/>
    <m/>
    <m/>
    <m/>
    <m/>
    <n v="94.320784799999998"/>
    <m/>
    <m/>
    <m/>
    <m/>
    <m/>
    <m/>
    <m/>
    <m/>
    <m/>
    <m/>
    <m/>
    <s v="581874,29"/>
    <s v="6132044,19"/>
    <n v="94.320784799999998"/>
    <n v="0"/>
    <n v="0"/>
  </r>
  <r>
    <n v="1158"/>
    <x v="681"/>
    <s v=""/>
    <x v="1645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3527"/>
    <n v="41.198399999999999"/>
    <n v="0"/>
    <n v="29.538"/>
    <n v="13.86252"/>
    <n v="0"/>
    <n v="0.71319950412885946"/>
    <n v="0.28680049587114054"/>
    <x v="0"/>
    <x v="0"/>
    <m/>
    <m/>
    <m/>
    <m/>
    <m/>
    <m/>
    <n v="71.824143599999999"/>
    <m/>
    <m/>
    <m/>
    <m/>
    <m/>
    <m/>
    <m/>
    <m/>
    <m/>
    <m/>
    <m/>
    <s v="581874,29"/>
    <s v="6132044,19"/>
    <n v="71.824143599999999"/>
    <n v="0"/>
    <n v="0"/>
  </r>
  <r>
    <n v="1158"/>
    <x v="681"/>
    <s v=""/>
    <x v="1646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3528"/>
    <n v="60.562800000000003"/>
    <n v="0"/>
    <n v="45.424799999999998"/>
    <n v="21.319199999999999"/>
    <n v="0"/>
    <n v="0.73170395784426945"/>
    <n v="0.26829604215573055"/>
    <x v="0"/>
    <x v="0"/>
    <m/>
    <m/>
    <m/>
    <m/>
    <m/>
    <m/>
    <n v="112.8656232"/>
    <m/>
    <m/>
    <m/>
    <m/>
    <m/>
    <m/>
    <m/>
    <m/>
    <m/>
    <m/>
    <m/>
    <s v="581874,29"/>
    <s v="6132044,19"/>
    <n v="112.8656232"/>
    <n v="0"/>
    <n v="0"/>
  </r>
  <r>
    <n v="1159"/>
    <x v="682"/>
    <s v=""/>
    <x v="1647"/>
    <n v="2018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3529"/>
    <n v="1.83744"/>
    <n v="0"/>
    <n v="1.45296"/>
    <n v="1.45296"/>
    <n v="0"/>
    <n v="0.75511410416094915"/>
    <n v="0.24488589583905085"/>
    <x v="0"/>
    <x v="0"/>
    <m/>
    <m/>
    <m/>
    <m/>
    <m/>
    <m/>
    <n v="3.7516248000000001"/>
    <m/>
    <m/>
    <m/>
    <m/>
    <m/>
    <m/>
    <m/>
    <m/>
    <m/>
    <m/>
    <m/>
    <s v="581618"/>
    <s v="6133639"/>
    <n v="3.7516248000000001"/>
    <n v="0"/>
    <n v="0"/>
  </r>
  <r>
    <n v="1162"/>
    <x v="683"/>
    <s v=""/>
    <x v="1648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3530"/>
    <n v="0.32040000000000002"/>
    <n v="0"/>
    <n v="0.25919999999999999"/>
    <n v="0.25919999999999999"/>
    <n v="0"/>
    <n v="0.77357952955423148"/>
    <n v="0.22642047044576852"/>
    <x v="0"/>
    <x v="0"/>
    <m/>
    <m/>
    <m/>
    <m/>
    <m/>
    <m/>
    <n v="0.70753319999999997"/>
    <m/>
    <m/>
    <m/>
    <m/>
    <m/>
    <m/>
    <m/>
    <m/>
    <m/>
    <m/>
    <m/>
    <s v="584261"/>
    <s v="6151356"/>
    <n v="0.70753319999999997"/>
    <n v="0"/>
    <n v="0"/>
  </r>
  <r>
    <n v="1162"/>
    <x v="683"/>
    <s v=""/>
    <x v="1649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3531"/>
    <n v="2.4083999999999999"/>
    <n v="0"/>
    <n v="1.7927999999999999"/>
    <n v="1.7927999999999999"/>
    <n v="0"/>
    <n v="0.74992523923444976"/>
    <n v="0.25007476076555024"/>
    <x v="1"/>
    <x v="0"/>
    <m/>
    <m/>
    <m/>
    <m/>
    <m/>
    <m/>
    <n v="4.8153600000000001"/>
    <m/>
    <m/>
    <m/>
    <m/>
    <m/>
    <m/>
    <m/>
    <m/>
    <m/>
    <m/>
    <m/>
    <s v="584261"/>
    <s v="6151356"/>
    <n v="4.8153600000000001"/>
    <n v="0"/>
    <n v="0"/>
  </r>
  <r>
    <n v="1162"/>
    <x v="683"/>
    <s v=""/>
    <x v="1650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3532"/>
    <n v="21.758400000000002"/>
    <n v="0"/>
    <n v="0"/>
    <n v="0"/>
    <n v="0"/>
    <n v="0"/>
    <n v="1"/>
    <x v="0"/>
    <x v="0"/>
    <m/>
    <m/>
    <m/>
    <m/>
    <m/>
    <m/>
    <n v="23.692125600000001"/>
    <m/>
    <m/>
    <m/>
    <m/>
    <m/>
    <m/>
    <m/>
    <m/>
    <m/>
    <m/>
    <m/>
    <s v="584261"/>
    <s v="6151356"/>
    <n v="23.692125600000001"/>
    <n v="0"/>
    <n v="0"/>
  </r>
  <r>
    <n v="1165"/>
    <x v="684"/>
    <s v=""/>
    <x v="1651"/>
    <n v="2018"/>
    <n v="47732719"/>
    <x v="313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3533"/>
    <n v="4.2336"/>
    <n v="0"/>
    <n v="3.4847999999999999"/>
    <n v="3.4308000000000001"/>
    <n v="0"/>
    <n v="0.79411418679305534"/>
    <n v="0.20588581320694466"/>
    <x v="0"/>
    <x v="0"/>
    <m/>
    <m/>
    <m/>
    <m/>
    <m/>
    <m/>
    <n v="10.2814272"/>
    <m/>
    <m/>
    <m/>
    <m/>
    <m/>
    <m/>
    <m/>
    <m/>
    <m/>
    <m/>
    <m/>
    <s v="574366,76"/>
    <s v="6128686,66"/>
    <n v="10.2814272"/>
    <n v="0"/>
    <n v="0"/>
  </r>
  <r>
    <n v="1167"/>
    <x v="685"/>
    <s v=""/>
    <x v="1652"/>
    <n v="2018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3534"/>
    <n v="0.1368"/>
    <n v="0"/>
    <n v="0.12456"/>
    <n v="0.12456"/>
    <n v="0"/>
    <n v="0.80146290491118077"/>
    <n v="0.19853709508881923"/>
    <x v="0"/>
    <x v="0"/>
    <m/>
    <m/>
    <m/>
    <m/>
    <m/>
    <m/>
    <n v="0.34451999999999999"/>
    <m/>
    <m/>
    <m/>
    <m/>
    <m/>
    <m/>
    <m/>
    <m/>
    <m/>
    <m/>
    <m/>
    <s v="691794,33"/>
    <s v="6150489,55"/>
    <n v="0.34451999999999999"/>
    <n v="0"/>
    <n v="0"/>
  </r>
  <r>
    <n v="1167"/>
    <x v="685"/>
    <s v=""/>
    <x v="1653"/>
    <n v="2018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3535"/>
    <n v="0.1404"/>
    <n v="0"/>
    <n v="0.12509999999999999"/>
    <n v="0.12509999999999999"/>
    <n v="0"/>
    <n v="0.75429975429975427"/>
    <n v="0.24570024570024573"/>
    <x v="0"/>
    <x v="0"/>
    <m/>
    <m/>
    <m/>
    <m/>
    <m/>
    <m/>
    <n v="0.28571400000000002"/>
    <m/>
    <m/>
    <m/>
    <m/>
    <m/>
    <m/>
    <m/>
    <m/>
    <m/>
    <m/>
    <m/>
    <s v="691794,33"/>
    <s v="6150489,55"/>
    <n v="0.28571400000000002"/>
    <n v="0"/>
    <n v="0"/>
  </r>
  <r>
    <n v="1168"/>
    <x v="686"/>
    <s v=""/>
    <x v="1654"/>
    <n v="2018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1637"/>
    <n v="0"/>
    <n v="0"/>
    <n v="2.16E-3"/>
    <n v="0"/>
    <n v="0"/>
    <n v="1"/>
    <n v="0"/>
    <x v="0"/>
    <x v="0"/>
    <m/>
    <m/>
    <m/>
    <m/>
    <m/>
    <m/>
    <n v="1.2751200000000001E-2"/>
    <m/>
    <m/>
    <m/>
    <m/>
    <m/>
    <m/>
    <m/>
    <m/>
    <m/>
    <m/>
    <m/>
    <s v="555433,03"/>
    <s v="6348540,06"/>
    <n v="1.2751200000000001E-2"/>
    <n v="0"/>
    <n v="0"/>
  </r>
  <r>
    <n v="1170"/>
    <x v="687"/>
    <s v=""/>
    <x v="1655"/>
    <n v="2018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3536"/>
    <n v="5.1976800000000001"/>
    <n v="0"/>
    <n v="3.0826799999999999"/>
    <n v="1.8586800000000001"/>
    <n v="0"/>
    <n v="0.68424137448386868"/>
    <n v="0.31575862551613132"/>
    <x v="0"/>
    <x v="0"/>
    <m/>
    <m/>
    <m/>
    <m/>
    <m/>
    <m/>
    <n v="8.2304639999999996"/>
    <m/>
    <m/>
    <m/>
    <m/>
    <m/>
    <m/>
    <m/>
    <m/>
    <m/>
    <m/>
    <m/>
    <s v="516363,78"/>
    <s v="6313350,42"/>
    <n v="8.2304639999999996"/>
    <n v="0"/>
    <n v="0"/>
  </r>
  <r>
    <n v="1170"/>
    <x v="687"/>
    <s v=""/>
    <x v="1656"/>
    <n v="2018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3536"/>
    <n v="5.1962400000000004"/>
    <n v="0"/>
    <n v="3.08988"/>
    <n v="1.86588"/>
    <n v="0"/>
    <n v="0.68432885436349633"/>
    <n v="0.31567114563650367"/>
    <x v="0"/>
    <x v="0"/>
    <m/>
    <m/>
    <m/>
    <m/>
    <m/>
    <m/>
    <n v="8.2304639999999996"/>
    <m/>
    <m/>
    <m/>
    <m/>
    <m/>
    <m/>
    <m/>
    <m/>
    <m/>
    <m/>
    <m/>
    <s v="516363,78"/>
    <s v="6313350,42"/>
    <n v="8.2304639999999996"/>
    <n v="0"/>
    <n v="0"/>
  </r>
  <r>
    <n v="1172"/>
    <x v="688"/>
    <s v=""/>
    <x v="1657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3537"/>
    <n v="12.9276"/>
    <n v="0"/>
    <n v="8.3124000000000002"/>
    <n v="0.47160000000000002"/>
    <n v="0"/>
    <n v="0.70249398028755428"/>
    <n v="0.29750601971244572"/>
    <x v="0"/>
    <x v="0"/>
    <m/>
    <m/>
    <m/>
    <m/>
    <m/>
    <m/>
    <n v="21.726619200000002"/>
    <m/>
    <m/>
    <m/>
    <m/>
    <m/>
    <m/>
    <m/>
    <m/>
    <m/>
    <m/>
    <m/>
    <s v="488297"/>
    <s v="6264258"/>
    <n v="21.726619200000002"/>
    <n v="0"/>
    <n v="0"/>
  </r>
  <r>
    <n v="1172"/>
    <x v="688"/>
    <s v=""/>
    <x v="1660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3538"/>
    <n v="0.58320000000000005"/>
    <n v="0"/>
    <n v="0.27"/>
    <n v="0.27"/>
    <n v="0"/>
    <n v="0.67051606946009379"/>
    <n v="0.32948393053990621"/>
    <x v="0"/>
    <x v="0"/>
    <m/>
    <m/>
    <m/>
    <m/>
    <m/>
    <m/>
    <n v="0.88502040000000004"/>
    <m/>
    <m/>
    <m/>
    <m/>
    <m/>
    <m/>
    <m/>
    <m/>
    <m/>
    <m/>
    <m/>
    <s v="501574,12"/>
    <s v="6280833,19"/>
    <n v="0.88502040000000004"/>
    <n v="0"/>
    <n v="0"/>
  </r>
  <r>
    <n v="1174"/>
    <x v="689"/>
    <s v=""/>
    <x v="1662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3539"/>
    <n v="0.47520000000000001"/>
    <n v="0"/>
    <n v="0.29880000000000001"/>
    <n v="0.29880000000000001"/>
    <n v="0"/>
    <n v="0.69646380330854452"/>
    <n v="0.30353619669145548"/>
    <x v="0"/>
    <x v="0"/>
    <m/>
    <m/>
    <m/>
    <m/>
    <m/>
    <m/>
    <n v="0.78277319999999995"/>
    <m/>
    <m/>
    <m/>
    <m/>
    <m/>
    <m/>
    <m/>
    <m/>
    <m/>
    <m/>
    <m/>
    <s v="501574,12"/>
    <s v="6280833,19"/>
    <n v="0.78277319999999995"/>
    <n v="0"/>
    <n v="0"/>
  </r>
  <r>
    <n v="1174"/>
    <x v="689"/>
    <s v=""/>
    <x v="1663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3540"/>
    <n v="0.54359999999999997"/>
    <n v="0"/>
    <n v="0.36720000000000003"/>
    <n v="0.36720000000000003"/>
    <n v="0"/>
    <n v="0.7152254433807832"/>
    <n v="0.2847745566192168"/>
    <x v="0"/>
    <x v="0"/>
    <m/>
    <m/>
    <m/>
    <m/>
    <m/>
    <m/>
    <n v="0.95443920000000004"/>
    <m/>
    <m/>
    <m/>
    <m/>
    <m/>
    <m/>
    <m/>
    <m/>
    <m/>
    <m/>
    <m/>
    <s v="501574,12"/>
    <s v="6280833,19"/>
    <n v="0.95443920000000004"/>
    <n v="0"/>
    <n v="0"/>
  </r>
  <r>
    <n v="1174"/>
    <x v="689"/>
    <s v=""/>
    <x v="1664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3541"/>
    <n v="1.0980000000000001"/>
    <n v="0"/>
    <n v="0.75239999999999996"/>
    <n v="0.75239999999999996"/>
    <n v="0"/>
    <n v="0.76824025203302693"/>
    <n v="0.23175974796697307"/>
    <x v="0"/>
    <x v="0"/>
    <m/>
    <m/>
    <m/>
    <m/>
    <m/>
    <m/>
    <n v="2.3688323999999996"/>
    <m/>
    <m/>
    <m/>
    <m/>
    <m/>
    <m/>
    <m/>
    <m/>
    <m/>
    <m/>
    <m/>
    <s v="501574,12"/>
    <s v="6280833,19"/>
    <n v="2.3688323999999996"/>
    <n v="0"/>
    <n v="0"/>
  </r>
  <r>
    <n v="1179"/>
    <x v="690"/>
    <s v=""/>
    <x v="1665"/>
    <n v="2018"/>
    <n v="42411310"/>
    <x v="319"/>
    <x v="688"/>
    <x v="676"/>
    <n v="7120"/>
    <s v="Vejle Øst"/>
    <n v="630"/>
    <m/>
    <x v="18"/>
    <m/>
    <s v="ER"/>
    <s v="Erhvervsværk"/>
    <n v="11300"/>
    <n v="10000"/>
    <x v="860"/>
    <x v="1"/>
    <s v="pev"/>
    <d v="1995-01-01T00:00:00"/>
    <d v="2018-12-31T00:00:00"/>
    <n v="1.82"/>
    <n v="0.74"/>
    <n v="0.8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37957,92"/>
    <s v="6176131,45"/>
    <n v="0"/>
    <n v="0"/>
    <n v="0"/>
  </r>
  <r>
    <n v="1180"/>
    <x v="691"/>
    <s v=""/>
    <x v="1666"/>
    <n v="2018"/>
    <n v="10132851"/>
    <x v="320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8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3542"/>
    <n v="5.0796000000000001"/>
    <n v="0"/>
    <n v="4.6151999999999997"/>
    <n v="3.45024"/>
    <n v="0"/>
    <n v="0.75390095760608244"/>
    <n v="0.24609904239391756"/>
    <x v="0"/>
    <x v="0"/>
    <m/>
    <n v="0"/>
    <m/>
    <m/>
    <m/>
    <m/>
    <n v="10.320235199999999"/>
    <m/>
    <m/>
    <m/>
    <m/>
    <m/>
    <m/>
    <m/>
    <m/>
    <m/>
    <m/>
    <m/>
    <s v="581365"/>
    <s v="6157276"/>
    <n v="10.320235199999999"/>
    <n v="0"/>
    <n v="0"/>
  </r>
  <r>
    <n v="1187"/>
    <x v="693"/>
    <s v=""/>
    <x v="1668"/>
    <n v="2018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3543"/>
    <n v="0.67935599999999996"/>
    <n v="0"/>
    <n v="0.453204"/>
    <n v="0.453204"/>
    <n v="0"/>
    <n v="0.72396694214876034"/>
    <n v="0.27603305785123966"/>
    <x v="0"/>
    <x v="0"/>
    <m/>
    <m/>
    <m/>
    <m/>
    <m/>
    <m/>
    <n v="1.2305699999999999"/>
    <m/>
    <m/>
    <m/>
    <m/>
    <m/>
    <m/>
    <m/>
    <m/>
    <m/>
    <m/>
    <m/>
    <s v="597962,24"/>
    <s v="6133393,38"/>
    <n v="1.2305699999999999"/>
    <n v="0"/>
    <n v="0"/>
  </r>
  <r>
    <n v="1191"/>
    <x v="694"/>
    <s v=""/>
    <x v="1669"/>
    <n v="2018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3544"/>
    <n v="7.6752000000000002"/>
    <n v="0"/>
    <n v="6.12"/>
    <n v="8.6760000000000004E-2"/>
    <n v="0"/>
    <n v="0.77026070022642035"/>
    <n v="0.22973929977357965"/>
    <x v="0"/>
    <x v="0"/>
    <m/>
    <m/>
    <m/>
    <m/>
    <m/>
    <m/>
    <n v="16.704151200000002"/>
    <m/>
    <m/>
    <m/>
    <m/>
    <m/>
    <m/>
    <m/>
    <m/>
    <m/>
    <m/>
    <m/>
    <s v="475696,92"/>
    <s v="6260052,94"/>
    <n v="16.704151200000002"/>
    <n v="0"/>
    <n v="0"/>
  </r>
  <r>
    <n v="1192"/>
    <x v="695"/>
    <s v=""/>
    <x v="1670"/>
    <n v="2018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3545"/>
    <n v="3.91032"/>
    <n v="0"/>
    <n v="3.1334399999999998"/>
    <n v="3.0329999999999999"/>
    <n v="0"/>
    <n v="0.75166123135058616"/>
    <n v="0.24833876864941384"/>
    <x v="0"/>
    <x v="0"/>
    <m/>
    <m/>
    <m/>
    <m/>
    <m/>
    <m/>
    <n v="7.8729552000000007"/>
    <m/>
    <m/>
    <m/>
    <m/>
    <m/>
    <m/>
    <m/>
    <m/>
    <m/>
    <m/>
    <m/>
    <s v="693355,44"/>
    <s v="6149654,06"/>
    <n v="7.8729552000000007"/>
    <n v="0"/>
    <n v="0"/>
  </r>
  <r>
    <n v="1192"/>
    <x v="695"/>
    <s v=""/>
    <x v="1671"/>
    <n v="2018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3546"/>
    <n v="23.189039999999999"/>
    <n v="0"/>
    <n v="0"/>
    <n v="0"/>
    <n v="0"/>
    <n v="0"/>
    <n v="1"/>
    <x v="0"/>
    <x v="0"/>
    <m/>
    <m/>
    <m/>
    <m/>
    <m/>
    <m/>
    <n v="23.014292399999999"/>
    <m/>
    <m/>
    <m/>
    <m/>
    <m/>
    <m/>
    <m/>
    <m/>
    <m/>
    <m/>
    <m/>
    <s v="693355,44"/>
    <s v="6149654,06"/>
    <n v="23.014292399999999"/>
    <n v="0"/>
    <n v="0"/>
  </r>
  <r>
    <n v="1227"/>
    <x v="697"/>
    <s v=""/>
    <x v="1673"/>
    <n v="2018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3547"/>
    <n v="0"/>
    <n v="0"/>
    <n v="1.5769763999999999"/>
    <n v="1.5769763999999999"/>
    <n v="0"/>
    <n v="1"/>
    <n v="0"/>
    <x v="0"/>
    <x v="0"/>
    <m/>
    <m/>
    <m/>
    <m/>
    <m/>
    <m/>
    <m/>
    <m/>
    <n v="4.9280029999999995"/>
    <m/>
    <m/>
    <m/>
    <m/>
    <m/>
    <m/>
    <m/>
    <m/>
    <m/>
    <s v="464088"/>
    <s v="6187374"/>
    <n v="0"/>
    <n v="4.9280029999999995"/>
    <n v="0"/>
  </r>
  <r>
    <n v="1231"/>
    <x v="698"/>
    <s v=""/>
    <x v="1674"/>
    <n v="2018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8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3548"/>
    <n v="10.134"/>
    <n v="7.9379999999999997"/>
    <n v="0"/>
    <n v="0"/>
    <n v="1"/>
    <n v="0"/>
    <n v="0"/>
    <x v="0"/>
    <x v="0"/>
    <m/>
    <m/>
    <m/>
    <n v="4.3043999999999999E-2"/>
    <m/>
    <m/>
    <m/>
    <m/>
    <m/>
    <n v="12.47"/>
    <m/>
    <m/>
    <m/>
    <m/>
    <m/>
    <m/>
    <m/>
    <m/>
    <s v="692372"/>
    <s v="6077503"/>
    <n v="4.3043999999999999E-2"/>
    <n v="12.47"/>
    <n v="0"/>
  </r>
  <r>
    <n v="1241"/>
    <x v="700"/>
    <s v=""/>
    <x v="1676"/>
    <n v="2018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3549"/>
    <n v="0.76319999999999999"/>
    <n v="0.76319999999999999"/>
    <n v="0.16811999999999999"/>
    <n v="0.16811999999999999"/>
    <n v="0.3823802085775817"/>
    <n v="0.6176197914224183"/>
    <n v="0"/>
    <x v="0"/>
    <x v="0"/>
    <m/>
    <m/>
    <m/>
    <m/>
    <m/>
    <m/>
    <n v="0.99795960000000006"/>
    <m/>
    <m/>
    <m/>
    <m/>
    <m/>
    <m/>
    <m/>
    <m/>
    <m/>
    <m/>
    <m/>
    <s v="482538"/>
    <s v="6120980"/>
    <n v="0.99795960000000006"/>
    <n v="0"/>
    <n v="0"/>
  </r>
  <r>
    <n v="1241"/>
    <x v="700"/>
    <s v=""/>
    <x v="1677"/>
    <n v="2018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3550"/>
    <n v="14.94"/>
    <n v="14.868"/>
    <n v="0"/>
    <n v="0"/>
    <n v="1"/>
    <n v="0"/>
    <n v="0"/>
    <x v="0"/>
    <x v="0"/>
    <m/>
    <m/>
    <m/>
    <m/>
    <m/>
    <m/>
    <m/>
    <m/>
    <m/>
    <m/>
    <m/>
    <n v="13.935600000000001"/>
    <m/>
    <m/>
    <m/>
    <m/>
    <m/>
    <m/>
    <s v="482538"/>
    <s v="6120980"/>
    <n v="0"/>
    <n v="13.935600000000001"/>
    <n v="0"/>
  </r>
  <r>
    <n v="1242"/>
    <x v="701"/>
    <s v=""/>
    <x v="1678"/>
    <n v="2018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3551"/>
    <n v="0.43919999999999998"/>
    <n v="0.43919999999999998"/>
    <n v="0.2142"/>
    <n v="0.2142"/>
    <n v="0.33390260991417064"/>
    <n v="0.66609739008582936"/>
    <n v="0"/>
    <x v="0"/>
    <x v="0"/>
    <m/>
    <m/>
    <m/>
    <m/>
    <m/>
    <m/>
    <n v="0.65767679999999995"/>
    <m/>
    <m/>
    <m/>
    <m/>
    <m/>
    <m/>
    <m/>
    <m/>
    <m/>
    <m/>
    <m/>
    <s v="482715"/>
    <s v="6116633"/>
    <n v="0.65767679999999995"/>
    <n v="0"/>
    <n v="0"/>
  </r>
  <r>
    <n v="1242"/>
    <x v="701"/>
    <s v=""/>
    <x v="1679"/>
    <n v="2018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3552"/>
    <n v="11.9376"/>
    <n v="11.9376"/>
    <n v="0"/>
    <n v="0"/>
    <n v="1"/>
    <n v="0"/>
    <n v="0"/>
    <x v="0"/>
    <x v="0"/>
    <m/>
    <m/>
    <m/>
    <m/>
    <m/>
    <m/>
    <m/>
    <m/>
    <m/>
    <m/>
    <m/>
    <n v="12.948936"/>
    <m/>
    <m/>
    <m/>
    <m/>
    <m/>
    <m/>
    <s v="482715"/>
    <s v="6116633"/>
    <n v="0"/>
    <n v="12.948936"/>
    <n v="0"/>
  </r>
  <r>
    <n v="1243"/>
    <x v="702"/>
    <s v=""/>
    <x v="1680"/>
    <n v="2018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3553"/>
    <n v="26.179200000000002"/>
    <n v="26.179200000000002"/>
    <n v="17.092079999999999"/>
    <n v="17.092079999999999"/>
    <n v="0.26140821092105415"/>
    <n v="0.73859178907894585"/>
    <n v="0"/>
    <x v="0"/>
    <x v="0"/>
    <m/>
    <m/>
    <m/>
    <m/>
    <m/>
    <m/>
    <n v="4.4940852000000007"/>
    <m/>
    <n v="45.5793228"/>
    <m/>
    <m/>
    <m/>
    <m/>
    <m/>
    <m/>
    <m/>
    <m/>
    <m/>
    <s v="489469"/>
    <s v="6119677"/>
    <n v="4.4940852000000007"/>
    <n v="45.5793228"/>
    <n v="0"/>
  </r>
  <r>
    <n v="1246"/>
    <x v="703"/>
    <s v=""/>
    <x v="1681"/>
    <n v="2018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3554"/>
    <n v="48.193199999999997"/>
    <n v="47.937600000000003"/>
    <n v="0"/>
    <n v="0"/>
    <n v="1"/>
    <n v="0"/>
    <n v="0"/>
    <x v="0"/>
    <x v="0"/>
    <m/>
    <m/>
    <m/>
    <m/>
    <m/>
    <m/>
    <n v="48.014802000000003"/>
    <m/>
    <m/>
    <m/>
    <m/>
    <m/>
    <m/>
    <m/>
    <m/>
    <m/>
    <m/>
    <m/>
    <s v="571590,62"/>
    <s v="6197202,14"/>
    <n v="48.014802000000003"/>
    <n v="0"/>
    <n v="0"/>
  </r>
  <r>
    <n v="1246"/>
    <x v="703"/>
    <s v=""/>
    <x v="1682"/>
    <n v="2018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3555"/>
    <n v="2.3616000000000001"/>
    <n v="2.1743999999999999"/>
    <n v="1.7496"/>
    <n v="1.7496"/>
    <n v="0.26729578968384943"/>
    <n v="0.73270421031615052"/>
    <n v="0"/>
    <x v="0"/>
    <x v="0"/>
    <m/>
    <m/>
    <m/>
    <m/>
    <m/>
    <m/>
    <n v="4.4175780000000007"/>
    <m/>
    <m/>
    <m/>
    <m/>
    <m/>
    <m/>
    <m/>
    <m/>
    <m/>
    <m/>
    <m/>
    <s v="571590,62"/>
    <s v="6197202,14"/>
    <n v="4.4175780000000007"/>
    <n v="0"/>
    <n v="0"/>
  </r>
  <r>
    <n v="1247"/>
    <x v="704"/>
    <s v=""/>
    <x v="1683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3556"/>
    <n v="0.65088000000000001"/>
    <n v="0.63360000000000005"/>
    <n v="0.45467999999999997"/>
    <n v="0.45107999999999998"/>
    <n v="0.26747540498557587"/>
    <n v="0.73252459501442413"/>
    <n v="0"/>
    <x v="0"/>
    <x v="0"/>
    <m/>
    <m/>
    <m/>
    <m/>
    <m/>
    <m/>
    <n v="1.21671"/>
    <m/>
    <m/>
    <m/>
    <m/>
    <m/>
    <m/>
    <m/>
    <m/>
    <m/>
    <m/>
    <m/>
    <s v="566054,98"/>
    <s v="6197364,39"/>
    <n v="1.21671"/>
    <n v="0"/>
    <n v="0"/>
  </r>
  <r>
    <n v="1247"/>
    <x v="704"/>
    <s v=""/>
    <x v="1684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054,98"/>
    <s v="6197364,39"/>
    <n v="0"/>
    <n v="0"/>
    <n v="0"/>
  </r>
  <r>
    <n v="1247"/>
    <x v="704"/>
    <s v=""/>
    <x v="1685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3557"/>
    <n v="17.420400000000001"/>
    <n v="17.420400000000001"/>
    <n v="0"/>
    <n v="0"/>
    <n v="1"/>
    <n v="0"/>
    <n v="0"/>
    <x v="0"/>
    <x v="0"/>
    <m/>
    <m/>
    <m/>
    <m/>
    <m/>
    <m/>
    <m/>
    <m/>
    <m/>
    <n v="18.8355"/>
    <m/>
    <m/>
    <m/>
    <m/>
    <m/>
    <m/>
    <m/>
    <m/>
    <s v="566054,98"/>
    <s v="6197364,39"/>
    <n v="0"/>
    <n v="18.8355"/>
    <n v="0"/>
  </r>
  <r>
    <n v="1250"/>
    <x v="705"/>
    <s v=""/>
    <x v="1687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3558"/>
    <n v="8.4452400000000001"/>
    <n v="8.4452400000000001"/>
    <n v="0"/>
    <n v="0"/>
    <n v="1"/>
    <n v="0"/>
    <n v="0"/>
    <x v="0"/>
    <x v="0"/>
    <m/>
    <m/>
    <m/>
    <n v="7.0901359399999997"/>
    <m/>
    <m/>
    <m/>
    <m/>
    <m/>
    <m/>
    <m/>
    <m/>
    <m/>
    <m/>
    <m/>
    <m/>
    <m/>
    <m/>
    <s v="649161,66"/>
    <s v="6177849,22"/>
    <n v="7.0901359399999997"/>
    <n v="0"/>
    <n v="0"/>
  </r>
  <r>
    <n v="1250"/>
    <x v="705"/>
    <s v=""/>
    <x v="1688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3559"/>
    <n v="4.0442400000000003"/>
    <n v="4.0442400000000003"/>
    <n v="0"/>
    <n v="0"/>
    <n v="1"/>
    <n v="0"/>
    <n v="0"/>
    <x v="0"/>
    <x v="0"/>
    <m/>
    <m/>
    <m/>
    <m/>
    <m/>
    <m/>
    <m/>
    <m/>
    <n v="4.1614360000000001"/>
    <m/>
    <m/>
    <m/>
    <m/>
    <m/>
    <m/>
    <m/>
    <m/>
    <m/>
    <s v="649161,66"/>
    <s v="6177849,22"/>
    <n v="0"/>
    <n v="4.1614360000000001"/>
    <n v="0"/>
  </r>
  <r>
    <n v="1250"/>
    <x v="705"/>
    <s v=""/>
    <x v="1689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3560"/>
    <n v="12.994199999999999"/>
    <n v="9.8726400000000005"/>
    <n v="14.179320000000001"/>
    <n v="14.179320000000001"/>
    <n v="0.17250867402320624"/>
    <n v="0.82749132597679376"/>
    <n v="0"/>
    <x v="0"/>
    <x v="0"/>
    <m/>
    <m/>
    <m/>
    <m/>
    <m/>
    <m/>
    <m/>
    <m/>
    <n v="37.662453999999997"/>
    <m/>
    <m/>
    <m/>
    <m/>
    <m/>
    <m/>
    <m/>
    <m/>
    <m/>
    <s v="649161,66"/>
    <s v="6177849,22"/>
    <n v="0"/>
    <n v="37.662453999999997"/>
    <n v="0"/>
  </r>
  <r>
    <n v="1250"/>
    <x v="705"/>
    <s v=""/>
    <x v="1690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3561"/>
    <n v="13.531319999999999"/>
    <n v="13.531319999999999"/>
    <n v="0"/>
    <n v="0"/>
    <n v="1"/>
    <n v="0"/>
    <n v="0"/>
    <x v="0"/>
    <x v="0"/>
    <m/>
    <m/>
    <m/>
    <m/>
    <m/>
    <m/>
    <m/>
    <m/>
    <m/>
    <m/>
    <n v="17.92482"/>
    <m/>
    <m/>
    <m/>
    <m/>
    <m/>
    <m/>
    <m/>
    <s v="649161,66"/>
    <s v="6177849,22"/>
    <n v="0"/>
    <n v="17.92482"/>
    <n v="0"/>
  </r>
  <r>
    <n v="1262"/>
    <x v="706"/>
    <s v=""/>
    <x v="1691"/>
    <n v="2018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9856"/>
    <s v="6155562"/>
    <n v="0"/>
    <n v="0"/>
    <n v="0"/>
  </r>
  <r>
    <n v="1275"/>
    <x v="707"/>
    <s v=""/>
    <x v="1692"/>
    <n v="2018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3562"/>
    <n v="2.9051999999999998"/>
    <n v="0"/>
    <n v="3.33"/>
    <n v="3.33"/>
    <n v="0"/>
    <n v="0.86047937618932546"/>
    <n v="0.13952062381067454"/>
    <x v="0"/>
    <x v="0"/>
    <m/>
    <m/>
    <m/>
    <m/>
    <m/>
    <m/>
    <m/>
    <m/>
    <n v="10.411363999999999"/>
    <m/>
    <m/>
    <m/>
    <m/>
    <m/>
    <m/>
    <m/>
    <m/>
    <m/>
    <s v="528173"/>
    <s v="6253703"/>
    <n v="0"/>
    <n v="10.411363999999999"/>
    <n v="0"/>
  </r>
  <r>
    <n v="1282"/>
    <x v="708"/>
    <s v=""/>
    <x v="1693"/>
    <n v="2018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3563"/>
    <n v="1.224"/>
    <n v="1.224"/>
    <n v="0.81108000000000002"/>
    <n v="0.81108000000000002"/>
    <n v="0.26906482563016565"/>
    <n v="0.73093517436983435"/>
    <n v="0"/>
    <x v="0"/>
    <x v="0"/>
    <m/>
    <m/>
    <m/>
    <m/>
    <m/>
    <m/>
    <n v="2.2745448000000001"/>
    <m/>
    <m/>
    <m/>
    <m/>
    <m/>
    <m/>
    <m/>
    <m/>
    <m/>
    <m/>
    <m/>
    <s v="676395,68"/>
    <s v="6150044,15"/>
    <n v="2.2745448000000001"/>
    <n v="0"/>
    <n v="0"/>
  </r>
  <r>
    <n v="1282"/>
    <x v="708"/>
    <s v=""/>
    <x v="1694"/>
    <n v="2018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3564"/>
    <n v="23.799240000000001"/>
    <n v="23.799240000000001"/>
    <n v="0"/>
    <n v="0"/>
    <n v="1"/>
    <n v="0"/>
    <n v="0"/>
    <x v="0"/>
    <x v="0"/>
    <m/>
    <m/>
    <m/>
    <m/>
    <m/>
    <m/>
    <n v="28.044403200000001"/>
    <m/>
    <m/>
    <m/>
    <m/>
    <m/>
    <m/>
    <m/>
    <m/>
    <m/>
    <m/>
    <m/>
    <s v="676395,68"/>
    <s v="6150044,15"/>
    <n v="28.044403200000001"/>
    <n v="0"/>
    <n v="0"/>
  </r>
  <r>
    <n v="1283"/>
    <x v="709"/>
    <s v=""/>
    <x v="1695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3565"/>
    <n v="4.3200000000000002E-2"/>
    <n v="0"/>
    <n v="2.8485311400000001E-2"/>
    <n v="2.8485311400000001E-2"/>
    <n v="0.26529890343119916"/>
    <n v="0.73470109656880078"/>
    <n v="0"/>
    <x v="0"/>
    <x v="0"/>
    <m/>
    <m/>
    <m/>
    <m/>
    <m/>
    <m/>
    <n v="8.1417599999999993E-2"/>
    <m/>
    <m/>
    <m/>
    <m/>
    <m/>
    <m/>
    <m/>
    <m/>
    <m/>
    <m/>
    <m/>
    <s v="675964,99"/>
    <s v="6120885,9"/>
    <n v="8.1417599999999993E-2"/>
    <n v="0"/>
    <n v="0"/>
  </r>
  <r>
    <n v="1283"/>
    <x v="709"/>
    <s v=""/>
    <x v="1696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3565"/>
    <n v="4.3200000000000002E-2"/>
    <n v="0"/>
    <n v="2.8485311400000001E-2"/>
    <n v="2.8485311400000001E-2"/>
    <n v="0.26529890343119916"/>
    <n v="0.73470109656880078"/>
    <n v="0"/>
    <x v="0"/>
    <x v="0"/>
    <m/>
    <m/>
    <m/>
    <m/>
    <m/>
    <m/>
    <n v="8.1417599999999993E-2"/>
    <m/>
    <m/>
    <m/>
    <m/>
    <m/>
    <m/>
    <m/>
    <m/>
    <m/>
    <m/>
    <m/>
    <s v="675964,99"/>
    <s v="6120885,9"/>
    <n v="8.1417599999999993E-2"/>
    <n v="0"/>
    <n v="0"/>
  </r>
  <r>
    <n v="1283"/>
    <x v="709"/>
    <s v=""/>
    <x v="1697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8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3566"/>
    <n v="6.9404400000000005E-2"/>
    <n v="0"/>
    <n v="4.6836000000000003E-2"/>
    <n v="4.5359999999999998E-2"/>
    <n v="0"/>
    <n v="0.74693364276938268"/>
    <n v="0.25306635723061732"/>
    <x v="0"/>
    <x v="0"/>
    <m/>
    <m/>
    <m/>
    <m/>
    <m/>
    <m/>
    <n v="0.13712688000000001"/>
    <m/>
    <m/>
    <m/>
    <m/>
    <m/>
    <m/>
    <m/>
    <m/>
    <m/>
    <m/>
    <m/>
    <s v="658041"/>
    <s v="6156730"/>
    <n v="0.13712688000000001"/>
    <n v="0"/>
    <n v="0"/>
  </r>
  <r>
    <n v="1286"/>
    <x v="711"/>
    <s v=""/>
    <x v="1699"/>
    <n v="2018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3567"/>
    <n v="1.98E-3"/>
    <n v="0"/>
    <n v="1.8E-3"/>
    <n v="1.8E-3"/>
    <n v="0"/>
    <n v="0.78260869565217395"/>
    <n v="0.21739130434782605"/>
    <x v="0"/>
    <x v="0"/>
    <m/>
    <m/>
    <m/>
    <m/>
    <m/>
    <m/>
    <n v="4.5539999999999999E-3"/>
    <m/>
    <m/>
    <m/>
    <m/>
    <m/>
    <m/>
    <m/>
    <m/>
    <m/>
    <m/>
    <m/>
    <s v="572202"/>
    <s v="6124678"/>
    <n v="4.5539999999999999E-3"/>
    <n v="0"/>
    <n v="0"/>
  </r>
  <r>
    <n v="1300"/>
    <x v="712"/>
    <s v=""/>
    <x v="1700"/>
    <n v="2018"/>
    <n v="73685311"/>
    <x v="341"/>
    <x v="710"/>
    <x v="698"/>
    <n v="7860"/>
    <s v="Spøttrup"/>
    <n v="779"/>
    <n v="256"/>
    <x v="160"/>
    <m/>
    <s v="ER"/>
    <s v="Erhvervsværk"/>
    <n v="162300"/>
    <n v="160000"/>
    <x v="878"/>
    <x v="0"/>
    <s v="pvp"/>
    <d v="1998-11-01T00:00:00"/>
    <d v="2017-12-31T00:00:00"/>
    <n v="1.1000000000000001"/>
    <n v="0"/>
    <n v="1.1000000000000001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492211,64"/>
    <s v="6274343,58"/>
    <n v="0"/>
    <n v="0"/>
    <n v="0"/>
  </r>
  <r>
    <n v="1309"/>
    <x v="713"/>
    <s v=""/>
    <x v="1701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3568"/>
    <n v="5.6340000000000003"/>
    <n v="5.4143999999999997"/>
    <n v="0"/>
    <n v="0"/>
    <n v="1"/>
    <n v="0"/>
    <n v="0"/>
    <x v="0"/>
    <x v="0"/>
    <m/>
    <m/>
    <m/>
    <m/>
    <m/>
    <m/>
    <n v="6.0381288000000009"/>
    <m/>
    <m/>
    <m/>
    <m/>
    <m/>
    <m/>
    <m/>
    <m/>
    <m/>
    <m/>
    <m/>
    <s v="543198"/>
    <s v="6214300"/>
    <n v="6.0381288000000009"/>
    <n v="0"/>
    <n v="0"/>
  </r>
  <r>
    <n v="1309"/>
    <x v="713"/>
    <s v=""/>
    <x v="1702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3569"/>
    <n v="3.5424000000000002"/>
    <n v="3.4127999999999998"/>
    <n v="2.7324000000000002"/>
    <n v="2.7324000000000002"/>
    <n v="0.26084757435613859"/>
    <n v="0.73915242564386141"/>
    <n v="0"/>
    <x v="0"/>
    <x v="0"/>
    <m/>
    <m/>
    <m/>
    <m/>
    <m/>
    <m/>
    <n v="6.7901724000000003"/>
    <m/>
    <m/>
    <m/>
    <m/>
    <m/>
    <m/>
    <m/>
    <m/>
    <m/>
    <m/>
    <m/>
    <s v="543198"/>
    <s v="6214300"/>
    <n v="6.7901724000000003"/>
    <n v="0"/>
    <n v="0"/>
  </r>
  <r>
    <n v="1309"/>
    <x v="713"/>
    <s v=""/>
    <x v="1703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3570"/>
    <n v="3.2904"/>
    <n v="3.1608000000000001"/>
    <n v="2.5344000000000002"/>
    <n v="2.5344000000000002"/>
    <n v="0.26068717595928032"/>
    <n v="0.73931282404071963"/>
    <n v="0"/>
    <x v="0"/>
    <x v="0"/>
    <m/>
    <m/>
    <m/>
    <m/>
    <m/>
    <m/>
    <n v="6.3110123999999992"/>
    <m/>
    <m/>
    <m/>
    <m/>
    <m/>
    <m/>
    <m/>
    <m/>
    <m/>
    <m/>
    <m/>
    <s v="543198"/>
    <s v="6214300"/>
    <n v="6.3110123999999992"/>
    <n v="0"/>
    <n v="0"/>
  </r>
  <r>
    <n v="1309"/>
    <x v="713"/>
    <s v=""/>
    <x v="1704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3571"/>
    <n v="4.5871560000000002"/>
    <n v="4.4109360000000004"/>
    <n v="0"/>
    <n v="0"/>
    <n v="1"/>
    <n v="0"/>
    <n v="0"/>
    <x v="0"/>
    <x v="0"/>
    <m/>
    <m/>
    <m/>
    <m/>
    <m/>
    <m/>
    <m/>
    <m/>
    <m/>
    <m/>
    <m/>
    <m/>
    <m/>
    <m/>
    <m/>
    <n v="4.5871560000000002"/>
    <m/>
    <m/>
    <s v="543198"/>
    <s v="6214300"/>
    <n v="0"/>
    <n v="4.5871560000000002"/>
    <n v="0"/>
  </r>
  <r>
    <n v="1309"/>
    <x v="713"/>
    <s v=""/>
    <x v="1705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3572"/>
    <n v="19.372824000000001"/>
    <n v="18.628596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6.0948000000000002"/>
    <s v="543198"/>
    <s v="6214300"/>
    <n v="0"/>
    <n v="0"/>
    <n v="6.0948000000000002"/>
  </r>
  <r>
    <n v="1318"/>
    <x v="714"/>
    <s v=""/>
    <x v="1706"/>
    <n v="2018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3573"/>
    <n v="7.6903199999999998"/>
    <n v="0"/>
    <n v="5.0784120575999996"/>
    <n v="5.0784120575999996"/>
    <n v="0"/>
    <n v="0.73499559235717471"/>
    <n v="0.26500440764282529"/>
    <x v="0"/>
    <x v="0"/>
    <m/>
    <m/>
    <m/>
    <m/>
    <m/>
    <m/>
    <n v="14.509796399999999"/>
    <m/>
    <m/>
    <m/>
    <m/>
    <m/>
    <m/>
    <m/>
    <m/>
    <m/>
    <m/>
    <m/>
    <s v="600481,8"/>
    <s v="6134056,24"/>
    <n v="14.509796399999999"/>
    <n v="0"/>
    <n v="0"/>
  </r>
  <r>
    <n v="1322"/>
    <x v="715"/>
    <s v=""/>
    <x v="1707"/>
    <n v="2018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3016"/>
    <n v="1.8E-3"/>
    <n v="0"/>
    <n v="1.0831320000000001E-3"/>
    <n v="1.0831320000000001E-3"/>
    <n v="0"/>
    <n v="0.71941638608305269"/>
    <n v="0.28058361391694731"/>
    <x v="0"/>
    <x v="0"/>
    <m/>
    <m/>
    <m/>
    <m/>
    <m/>
    <m/>
    <n v="3.2075999999999997E-3"/>
    <m/>
    <m/>
    <m/>
    <m/>
    <m/>
    <m/>
    <m/>
    <m/>
    <m/>
    <m/>
    <m/>
    <s v="542373,51"/>
    <s v="6159137,78"/>
    <n v="3.2075999999999997E-3"/>
    <n v="0"/>
    <n v="0"/>
  </r>
  <r>
    <n v="1324"/>
    <x v="716"/>
    <s v=""/>
    <x v="1708"/>
    <n v="2018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3574"/>
    <n v="28.332719999999998"/>
    <n v="0"/>
    <n v="0"/>
    <n v="0"/>
    <n v="0"/>
    <n v="0"/>
    <n v="1"/>
    <x v="0"/>
    <x v="0"/>
    <m/>
    <m/>
    <m/>
    <m/>
    <m/>
    <m/>
    <n v="29.725264800000001"/>
    <m/>
    <m/>
    <m/>
    <m/>
    <m/>
    <m/>
    <m/>
    <m/>
    <m/>
    <m/>
    <m/>
    <s v="604393"/>
    <s v="6104639"/>
    <n v="29.725264800000001"/>
    <n v="0"/>
    <n v="0"/>
  </r>
  <r>
    <n v="1324"/>
    <x v="716"/>
    <s v=""/>
    <x v="1709"/>
    <n v="2018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3575"/>
    <n v="8.3980800000000002"/>
    <n v="0"/>
    <n v="6.5052000000000003"/>
    <n v="6.5052000000000003"/>
    <n v="0"/>
    <n v="0.74106020572216091"/>
    <n v="0.25893979427783909"/>
    <x v="0"/>
    <x v="0"/>
    <m/>
    <m/>
    <m/>
    <m/>
    <m/>
    <m/>
    <n v="16.216279200000002"/>
    <m/>
    <m/>
    <m/>
    <m/>
    <m/>
    <m/>
    <m/>
    <m/>
    <m/>
    <m/>
    <m/>
    <s v="604393"/>
    <s v="6104639"/>
    <n v="16.216279200000002"/>
    <n v="0"/>
    <n v="0"/>
  </r>
  <r>
    <n v="1324"/>
    <x v="717"/>
    <s v=""/>
    <x v="1710"/>
    <n v="2018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3576"/>
    <n v="9.1720799999999993"/>
    <n v="0"/>
    <n v="0"/>
    <n v="0"/>
    <n v="0"/>
    <n v="0"/>
    <n v="1"/>
    <x v="0"/>
    <x v="0"/>
    <m/>
    <m/>
    <m/>
    <m/>
    <m/>
    <m/>
    <n v="9.6116327999999989"/>
    <m/>
    <m/>
    <m/>
    <m/>
    <m/>
    <m/>
    <m/>
    <m/>
    <m/>
    <m/>
    <m/>
    <s v="603790"/>
    <s v="6104342"/>
    <n v="9.6116327999999989"/>
    <n v="0"/>
    <n v="0"/>
  </r>
  <r>
    <n v="1329"/>
    <x v="718"/>
    <s v=""/>
    <x v="1711"/>
    <n v="2018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1923,89"/>
    <s v="6142411,52"/>
    <n v="0"/>
    <n v="0"/>
    <n v="0"/>
  </r>
  <r>
    <n v="1334"/>
    <x v="719"/>
    <s v=""/>
    <x v="1712"/>
    <n v="2018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3577"/>
    <n v="1.962"/>
    <n v="0"/>
    <n v="1.4292"/>
    <n v="1.4292"/>
    <n v="0"/>
    <n v="0.73764374234593677"/>
    <n v="0.26235625765406323"/>
    <x v="0"/>
    <x v="0"/>
    <m/>
    <m/>
    <m/>
    <m/>
    <m/>
    <m/>
    <n v="3.7391904"/>
    <m/>
    <m/>
    <m/>
    <m/>
    <m/>
    <m/>
    <m/>
    <m/>
    <m/>
    <m/>
    <m/>
    <s v="571708,88"/>
    <s v="6125326,48"/>
    <n v="3.7391904"/>
    <n v="0"/>
    <n v="0"/>
  </r>
  <r>
    <n v="1334"/>
    <x v="719"/>
    <s v=""/>
    <x v="1713"/>
    <n v="2018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3578"/>
    <n v="0.54359999999999997"/>
    <n v="0"/>
    <n v="0.39600000000000002"/>
    <n v="0.39600000000000002"/>
    <n v="0"/>
    <n v="0.73737760230968574"/>
    <n v="0.26262239769031426"/>
    <x v="0"/>
    <x v="0"/>
    <m/>
    <m/>
    <m/>
    <m/>
    <m/>
    <m/>
    <n v="1.0349459999999999"/>
    <m/>
    <m/>
    <m/>
    <m/>
    <m/>
    <m/>
    <m/>
    <m/>
    <m/>
    <m/>
    <m/>
    <s v="571708,88"/>
    <s v="6125326,48"/>
    <n v="1.0349459999999999"/>
    <n v="0"/>
    <n v="0"/>
  </r>
  <r>
    <n v="1334"/>
    <x v="720"/>
    <s v=""/>
    <x v="1714"/>
    <n v="2018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3579"/>
    <n v="2.7E-2"/>
    <n v="0"/>
    <n v="2.1600000000000001E-2"/>
    <n v="2.1600000000000001E-2"/>
    <n v="0"/>
    <n v="0.7474747474747474"/>
    <n v="0.2525252525252526"/>
    <x v="0"/>
    <x v="0"/>
    <m/>
    <m/>
    <m/>
    <m/>
    <m/>
    <m/>
    <n v="5.3460000000000001E-2"/>
    <m/>
    <m/>
    <m/>
    <m/>
    <m/>
    <m/>
    <m/>
    <m/>
    <m/>
    <m/>
    <m/>
    <s v="598017"/>
    <s v="6123059"/>
    <n v="5.3460000000000001E-2"/>
    <n v="0"/>
    <n v="0"/>
  </r>
  <r>
    <n v="1337"/>
    <x v="721"/>
    <s v=""/>
    <x v="1715"/>
    <n v="2018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3580"/>
    <n v="0.73980000000000001"/>
    <n v="0"/>
    <n v="0.61919999999999997"/>
    <n v="0.61919999999999997"/>
    <n v="0"/>
    <n v="0.76134621637943045"/>
    <n v="0.23865378362056955"/>
    <x v="0"/>
    <x v="0"/>
    <m/>
    <m/>
    <m/>
    <m/>
    <m/>
    <m/>
    <n v="1.549944"/>
    <m/>
    <m/>
    <m/>
    <m/>
    <m/>
    <m/>
    <m/>
    <m/>
    <m/>
    <m/>
    <m/>
    <s v="689720"/>
    <s v="6104298"/>
    <n v="1.549944"/>
    <n v="0"/>
    <n v="0"/>
  </r>
  <r>
    <n v="1337"/>
    <x v="721"/>
    <s v=""/>
    <x v="1716"/>
    <n v="2018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3581"/>
    <n v="0.49284"/>
    <n v="0"/>
    <n v="0.36899999999999999"/>
    <n v="0.36899999999999999"/>
    <n v="0"/>
    <n v="0.75475970392026204"/>
    <n v="0.24524029607973796"/>
    <x v="0"/>
    <x v="0"/>
    <m/>
    <m/>
    <m/>
    <m/>
    <m/>
    <m/>
    <n v="1.0048104"/>
    <m/>
    <m/>
    <m/>
    <m/>
    <m/>
    <m/>
    <m/>
    <m/>
    <m/>
    <m/>
    <m/>
    <s v="689720"/>
    <s v="6104298"/>
    <n v="1.0048104"/>
    <n v="0"/>
    <n v="0"/>
  </r>
  <r>
    <n v="1339"/>
    <x v="722"/>
    <s v=""/>
    <x v="1717"/>
    <n v="2018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1388"/>
    <n v="2.8800000000000002E-3"/>
    <n v="0"/>
    <n v="2.5200000000000001E-3"/>
    <n v="2.5200000000000001E-3"/>
    <n v="0"/>
    <n v="0.78094194961664842"/>
    <n v="0.21905805038335158"/>
    <x v="0"/>
    <x v="0"/>
    <m/>
    <m/>
    <m/>
    <m/>
    <m/>
    <m/>
    <n v="6.5735999999999998E-3"/>
    <m/>
    <m/>
    <m/>
    <m/>
    <m/>
    <m/>
    <m/>
    <m/>
    <m/>
    <m/>
    <m/>
    <s v="588089,05"/>
    <s v="6119697,89"/>
    <n v="6.5735999999999998E-3"/>
    <n v="0"/>
    <n v="0"/>
  </r>
  <r>
    <n v="1341"/>
    <x v="723"/>
    <s v=""/>
    <x v="1718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3582"/>
    <n v="2.8997999999999999"/>
    <n v="2.7560880000000001"/>
    <n v="0"/>
    <n v="0"/>
    <n v="1"/>
    <n v="0"/>
    <n v="0"/>
    <x v="0"/>
    <x v="0"/>
    <m/>
    <m/>
    <m/>
    <m/>
    <m/>
    <m/>
    <m/>
    <m/>
    <m/>
    <m/>
    <n v="2.8999259999999998"/>
    <m/>
    <m/>
    <m/>
    <m/>
    <m/>
    <m/>
    <m/>
    <s v="500769,79"/>
    <s v="6191194,86"/>
    <n v="0"/>
    <n v="2.8999259999999998"/>
    <n v="0"/>
  </r>
  <r>
    <n v="1341"/>
    <x v="723"/>
    <s v=""/>
    <x v="1719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3583"/>
    <n v="33.517944"/>
    <n v="30.927455999999999"/>
    <n v="26.4618"/>
    <n v="26.324999999999999"/>
    <n v="0.25341348948916687"/>
    <n v="0.74658651051083313"/>
    <n v="0"/>
    <x v="0"/>
    <x v="0"/>
    <m/>
    <m/>
    <m/>
    <m/>
    <m/>
    <m/>
    <m/>
    <m/>
    <n v="66.13291199999999"/>
    <m/>
    <m/>
    <m/>
    <m/>
    <m/>
    <m/>
    <m/>
    <m/>
    <m/>
    <s v="500769,79"/>
    <s v="6191194,86"/>
    <n v="0"/>
    <n v="66.13291199999999"/>
    <n v="0"/>
  </r>
  <r>
    <n v="1341"/>
    <x v="723"/>
    <s v=""/>
    <x v="1720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3584"/>
    <n v="0.37080000000000002"/>
    <n v="0.35261999999999999"/>
    <n v="0"/>
    <n v="0"/>
    <n v="1"/>
    <n v="0"/>
    <n v="0"/>
    <x v="0"/>
    <x v="0"/>
    <m/>
    <m/>
    <m/>
    <m/>
    <m/>
    <m/>
    <m/>
    <m/>
    <n v="0.37027699999999997"/>
    <m/>
    <m/>
    <m/>
    <m/>
    <m/>
    <m/>
    <m/>
    <m/>
    <m/>
    <s v="500769,79"/>
    <s v="6191194,86"/>
    <n v="0"/>
    <n v="0.37027699999999997"/>
    <n v="0"/>
  </r>
  <r>
    <n v="1343"/>
    <x v="724"/>
    <s v=""/>
    <x v="1721"/>
    <n v="2018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3585"/>
    <n v="0.56159999999999999"/>
    <n v="0.56159999999999999"/>
    <n v="0.30599999999999999"/>
    <n v="0.30599999999999999"/>
    <n v="0.32467532467532467"/>
    <n v="0.67532467532467533"/>
    <n v="0"/>
    <x v="0"/>
    <x v="0"/>
    <m/>
    <m/>
    <m/>
    <m/>
    <m/>
    <m/>
    <n v="0.86486400000000008"/>
    <m/>
    <m/>
    <m/>
    <m/>
    <m/>
    <m/>
    <m/>
    <m/>
    <m/>
    <m/>
    <m/>
    <s v="577311"/>
    <s v="6296230"/>
    <n v="0.86486400000000008"/>
    <n v="0"/>
    <n v="0"/>
  </r>
  <r>
    <n v="1359"/>
    <x v="725"/>
    <s v=""/>
    <x v="1723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3586"/>
    <n v="2.88"/>
    <n v="2.88"/>
    <n v="0"/>
    <n v="0"/>
    <n v="1"/>
    <n v="0"/>
    <n v="0"/>
    <x v="0"/>
    <x v="0"/>
    <m/>
    <m/>
    <m/>
    <m/>
    <m/>
    <m/>
    <n v="2.7351323999999999"/>
    <m/>
    <m/>
    <m/>
    <m/>
    <m/>
    <m/>
    <m/>
    <m/>
    <m/>
    <m/>
    <m/>
    <s v="577311"/>
    <s v="6296230"/>
    <n v="2.7351323999999999"/>
    <n v="0"/>
    <n v="0"/>
  </r>
  <r>
    <n v="1359"/>
    <x v="725"/>
    <s v=""/>
    <x v="1724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3587"/>
    <n v="5.6664000000000003"/>
    <n v="5.6664000000000003"/>
    <n v="0"/>
    <n v="0"/>
    <n v="1"/>
    <n v="0"/>
    <n v="0"/>
    <x v="0"/>
    <x v="0"/>
    <m/>
    <m/>
    <m/>
    <m/>
    <m/>
    <m/>
    <m/>
    <m/>
    <m/>
    <m/>
    <m/>
    <m/>
    <m/>
    <m/>
    <m/>
    <n v="5.6663999999999994"/>
    <m/>
    <m/>
    <s v="577311"/>
    <s v="6296230"/>
    <n v="0"/>
    <n v="5.6663999999999994"/>
    <n v="0"/>
  </r>
  <r>
    <n v="1359"/>
    <x v="726"/>
    <s v=""/>
    <x v="1725"/>
    <n v="2018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3588"/>
    <n v="20.61"/>
    <n v="20.61"/>
    <n v="0"/>
    <n v="0"/>
    <n v="1"/>
    <n v="0"/>
    <n v="0"/>
    <x v="0"/>
    <x v="0"/>
    <m/>
    <m/>
    <m/>
    <m/>
    <m/>
    <m/>
    <m/>
    <m/>
    <m/>
    <n v="23.722000000000001"/>
    <m/>
    <m/>
    <m/>
    <m/>
    <m/>
    <m/>
    <m/>
    <m/>
    <s v="577329"/>
    <s v="6296183"/>
    <n v="0"/>
    <n v="23.722000000000001"/>
    <n v="0"/>
  </r>
  <r>
    <n v="1365"/>
    <x v="727"/>
    <s v=""/>
    <x v="1726"/>
    <n v="2018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3589"/>
    <n v="0.46439999999999998"/>
    <n v="0.46439999999999998"/>
    <n v="0.36359999999999998"/>
    <n v="0.28799999999999998"/>
    <n v="0.23829139527924426"/>
    <n v="0.76170860472075574"/>
    <n v="0"/>
    <x v="0"/>
    <x v="0"/>
    <m/>
    <m/>
    <m/>
    <m/>
    <m/>
    <m/>
    <n v="0.9744372"/>
    <m/>
    <m/>
    <m/>
    <m/>
    <m/>
    <m/>
    <m/>
    <m/>
    <m/>
    <m/>
    <m/>
    <s v="665363,45"/>
    <s v="6126043,32"/>
    <n v="0.9744372"/>
    <n v="0"/>
    <n v="0"/>
  </r>
  <r>
    <n v="1365"/>
    <x v="727"/>
    <s v=""/>
    <x v="1727"/>
    <n v="2018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3590"/>
    <n v="11.6388"/>
    <n v="11.3292"/>
    <n v="0"/>
    <n v="0"/>
    <n v="1"/>
    <n v="0"/>
    <n v="0"/>
    <x v="0"/>
    <x v="0"/>
    <m/>
    <m/>
    <m/>
    <m/>
    <m/>
    <m/>
    <n v="12.271762800000001"/>
    <m/>
    <m/>
    <m/>
    <m/>
    <m/>
    <m/>
    <m/>
    <m/>
    <m/>
    <m/>
    <m/>
    <s v="665363,45"/>
    <s v="6126043,32"/>
    <n v="12.271762800000001"/>
    <n v="0"/>
    <n v="0"/>
  </r>
  <r>
    <n v="1365"/>
    <x v="728"/>
    <s v=""/>
    <x v="1728"/>
    <n v="2018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3591"/>
    <n v="0.34200000000000003"/>
    <n v="0.34200000000000003"/>
    <n v="0.28799999999999998"/>
    <n v="0.28079999999999999"/>
    <n v="0.22086756780634334"/>
    <n v="0.77913243219365669"/>
    <n v="0"/>
    <x v="0"/>
    <x v="0"/>
    <m/>
    <m/>
    <m/>
    <m/>
    <m/>
    <m/>
    <n v="0.77421960000000001"/>
    <m/>
    <m/>
    <m/>
    <m/>
    <m/>
    <m/>
    <m/>
    <m/>
    <m/>
    <m/>
    <m/>
    <s v="664513,89"/>
    <s v="6121629,41"/>
    <n v="0.77421960000000001"/>
    <n v="0"/>
    <n v="0"/>
  </r>
  <r>
    <n v="1365"/>
    <x v="728"/>
    <s v=""/>
    <x v="1729"/>
    <n v="2018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3592"/>
    <n v="7.9344000000000001"/>
    <n v="7.9344000000000001"/>
    <n v="0"/>
    <n v="0"/>
    <n v="1"/>
    <n v="0"/>
    <n v="0"/>
    <x v="0"/>
    <x v="0"/>
    <m/>
    <m/>
    <m/>
    <m/>
    <m/>
    <m/>
    <n v="8.2562435999999995"/>
    <m/>
    <m/>
    <m/>
    <m/>
    <m/>
    <m/>
    <m/>
    <m/>
    <m/>
    <m/>
    <m/>
    <s v="664513,89"/>
    <s v="6121629,41"/>
    <n v="8.2562435999999995"/>
    <n v="0"/>
    <n v="0"/>
  </r>
  <r>
    <n v="1378"/>
    <x v="730"/>
    <s v=""/>
    <x v="1731"/>
    <n v="2018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3593"/>
    <n v="147.161"/>
    <n v="147.161"/>
    <n v="32.508000000000003"/>
    <n v="29.0412"/>
    <n v="0.41776577195921333"/>
    <n v="0.58223422804078662"/>
    <n v="0"/>
    <x v="0"/>
    <x v="0"/>
    <m/>
    <m/>
    <m/>
    <n v="1.8655987000000001"/>
    <m/>
    <m/>
    <m/>
    <n v="171.26420000000002"/>
    <m/>
    <m/>
    <n v="0"/>
    <n v="2.9988000000000001"/>
    <m/>
    <m/>
    <m/>
    <m/>
    <m/>
    <m/>
    <s v="561660,04"/>
    <s v="6320573,18"/>
    <n v="78.934488700000017"/>
    <n v="97.194110000000023"/>
    <n v="0"/>
  </r>
  <r>
    <n v="1378"/>
    <x v="730"/>
    <s v=""/>
    <x v="1732"/>
    <n v="2018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3594"/>
    <n v="1386.8589999999999"/>
    <n v="1386.8589999999999"/>
    <n v="390.66120000000001"/>
    <n v="335.17079999999999"/>
    <n v="0.37610344307182991"/>
    <n v="0.62389655692817003"/>
    <n v="0"/>
    <x v="0"/>
    <x v="0"/>
    <m/>
    <m/>
    <m/>
    <n v="7.8573593700000002"/>
    <m/>
    <m/>
    <m/>
    <n v="1721.6732"/>
    <m/>
    <m/>
    <n v="0"/>
    <n v="114.18960000000001"/>
    <m/>
    <m/>
    <m/>
    <m/>
    <m/>
    <m/>
    <s v="561660,04"/>
    <s v="6320573,18"/>
    <n v="782.61029937000001"/>
    <n v="1061.10986"/>
    <n v="0"/>
  </r>
  <r>
    <n v="1383"/>
    <x v="731"/>
    <s v=""/>
    <x v="1733"/>
    <n v="2018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3595"/>
    <n v="2.7431999999999999"/>
    <n v="2.7431999999999999"/>
    <n v="1.9403999999999999"/>
    <n v="1.9403999999999999"/>
    <n v="0.26683381715930538"/>
    <n v="0.73316618284069457"/>
    <n v="0"/>
    <x v="0"/>
    <x v="0"/>
    <m/>
    <m/>
    <m/>
    <m/>
    <m/>
    <m/>
    <n v="5.1402780000000003"/>
    <m/>
    <m/>
    <m/>
    <m/>
    <m/>
    <m/>
    <m/>
    <m/>
    <m/>
    <m/>
    <m/>
    <s v="578519,49"/>
    <s v="6355585,29"/>
    <n v="5.1402780000000003"/>
    <n v="0"/>
    <n v="0"/>
  </r>
  <r>
    <n v="1383"/>
    <x v="731"/>
    <s v=""/>
    <x v="1734"/>
    <n v="2018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3596"/>
    <n v="7.2000000000000005E-4"/>
    <n v="7.2000000000000005E-4"/>
    <n v="0"/>
    <n v="0"/>
    <n v="1"/>
    <n v="0"/>
    <n v="0"/>
    <x v="0"/>
    <x v="0"/>
    <m/>
    <m/>
    <m/>
    <m/>
    <m/>
    <m/>
    <n v="7.9200000000000006E-4"/>
    <m/>
    <m/>
    <m/>
    <m/>
    <m/>
    <m/>
    <m/>
    <m/>
    <m/>
    <m/>
    <m/>
    <s v="578519,49"/>
    <s v="6355585,29"/>
    <n v="7.9200000000000006E-4"/>
    <n v="0"/>
    <n v="0"/>
  </r>
  <r>
    <n v="1386"/>
    <x v="732"/>
    <s v=""/>
    <x v="1735"/>
    <n v="2018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8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3597"/>
    <n v="40.870800000000003"/>
    <n v="40.870800000000003"/>
    <n v="0"/>
    <n v="0"/>
    <n v="1"/>
    <n v="0"/>
    <n v="0"/>
    <x v="0"/>
    <x v="0"/>
    <m/>
    <m/>
    <m/>
    <n v="0"/>
    <m/>
    <m/>
    <m/>
    <m/>
    <m/>
    <m/>
    <n v="37.699199999999998"/>
    <m/>
    <m/>
    <m/>
    <m/>
    <m/>
    <m/>
    <m/>
    <s v="610009"/>
    <s v="6246949"/>
    <n v="0"/>
    <n v="37.699199999999998"/>
    <n v="0"/>
  </r>
  <r>
    <n v="1394"/>
    <x v="733"/>
    <s v=""/>
    <x v="1737"/>
    <n v="2018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3598"/>
    <n v="12.798"/>
    <n v="12.798"/>
    <n v="0"/>
    <n v="0"/>
    <n v="1"/>
    <n v="0"/>
    <n v="0"/>
    <x v="0"/>
    <x v="0"/>
    <m/>
    <m/>
    <m/>
    <m/>
    <m/>
    <m/>
    <m/>
    <m/>
    <m/>
    <m/>
    <m/>
    <m/>
    <m/>
    <m/>
    <m/>
    <n v="12.798"/>
    <m/>
    <m/>
    <s v="610009"/>
    <s v="6246949"/>
    <n v="0"/>
    <n v="12.798"/>
    <n v="0"/>
  </r>
  <r>
    <n v="1400"/>
    <x v="734"/>
    <s v=""/>
    <x v="1738"/>
    <n v="2018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3599"/>
    <n v="5.1768000000000001"/>
    <n v="5.1768000000000001"/>
    <n v="0"/>
    <n v="0"/>
    <n v="1"/>
    <n v="0"/>
    <n v="0"/>
    <x v="0"/>
    <x v="0"/>
    <m/>
    <m/>
    <m/>
    <n v="0.14699999999999999"/>
    <m/>
    <m/>
    <m/>
    <m/>
    <m/>
    <m/>
    <n v="3.2136"/>
    <n v="2.9951999999999996"/>
    <m/>
    <m/>
    <m/>
    <m/>
    <m/>
    <m/>
    <s v="473893,58"/>
    <s v="6275206,74"/>
    <n v="0.14699999999999999"/>
    <n v="6.2088000000000001"/>
    <n v="0"/>
  </r>
  <r>
    <n v="1402"/>
    <x v="735"/>
    <s v=""/>
    <x v="1739"/>
    <n v="2018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3600"/>
    <n v="17.310312"/>
    <n v="17.310312"/>
    <n v="0"/>
    <n v="0"/>
    <n v="1"/>
    <n v="0"/>
    <n v="0"/>
    <x v="0"/>
    <x v="0"/>
    <m/>
    <m/>
    <m/>
    <m/>
    <m/>
    <m/>
    <m/>
    <m/>
    <m/>
    <m/>
    <n v="17.310312000000003"/>
    <m/>
    <m/>
    <m/>
    <m/>
    <m/>
    <m/>
    <m/>
    <s v="460408"/>
    <s v="6190566"/>
    <n v="0"/>
    <n v="17.310312000000003"/>
    <n v="0"/>
  </r>
  <r>
    <n v="1402"/>
    <x v="735"/>
    <s v=""/>
    <x v="1740"/>
    <n v="2018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3601"/>
    <n v="0.2375352"/>
    <n v="0.2375352"/>
    <n v="0"/>
    <n v="0"/>
    <n v="1"/>
    <n v="0"/>
    <n v="0"/>
    <x v="0"/>
    <x v="0"/>
    <m/>
    <m/>
    <m/>
    <n v="0.26507929999999996"/>
    <m/>
    <m/>
    <m/>
    <m/>
    <m/>
    <m/>
    <m/>
    <m/>
    <m/>
    <m/>
    <m/>
    <m/>
    <m/>
    <m/>
    <s v="460408"/>
    <s v="6190566"/>
    <n v="0.26507929999999996"/>
    <n v="0"/>
    <n v="0"/>
  </r>
  <r>
    <n v="1403"/>
    <x v="736"/>
    <s v=""/>
    <x v="1741"/>
    <n v="2018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3602"/>
    <n v="4.6800000000000001E-3"/>
    <n v="0"/>
    <n v="2.3256000000000001E-3"/>
    <n v="2.3256000000000001E-3"/>
    <n v="0.32864799271918294"/>
    <n v="0.67135200728081701"/>
    <n v="0"/>
    <x v="0"/>
    <x v="0"/>
    <m/>
    <m/>
    <m/>
    <m/>
    <m/>
    <m/>
    <n v="7.12008E-3"/>
    <m/>
    <m/>
    <m/>
    <m/>
    <m/>
    <m/>
    <m/>
    <m/>
    <m/>
    <m/>
    <m/>
    <s v="480070"/>
    <s v="6091058"/>
    <n v="7.12008E-3"/>
    <n v="0"/>
    <n v="0"/>
  </r>
  <r>
    <n v="1403"/>
    <x v="736"/>
    <s v=""/>
    <x v="2903"/>
    <n v="2018"/>
    <n v="20078480"/>
    <x v="360"/>
    <x v="734"/>
    <x v="721"/>
    <n v="6280"/>
    <s v="Højer"/>
    <n v="550"/>
    <n v="888"/>
    <x v="275"/>
    <m/>
    <s v="LO"/>
    <s v="Lokalt værk"/>
    <n v="351100"/>
    <n v="350010"/>
    <x v="2"/>
    <x v="0"/>
    <s v="fvv"/>
    <d v="1997-04-26T00:00:00"/>
    <m/>
    <n v="1.1599999999999999"/>
    <n v="0"/>
    <n v="1.1599999999999999"/>
    <x v="3603"/>
    <n v="5.2772040000000002"/>
    <n v="4.8129911999999999"/>
    <n v="0"/>
    <n v="0"/>
    <n v="1"/>
    <n v="0"/>
    <n v="0"/>
    <x v="0"/>
    <x v="0"/>
    <m/>
    <m/>
    <m/>
    <m/>
    <m/>
    <m/>
    <n v="5.6798161200000008"/>
    <m/>
    <m/>
    <m/>
    <m/>
    <m/>
    <m/>
    <m/>
    <m/>
    <m/>
    <m/>
    <m/>
    <s v="480070"/>
    <s v="6091058"/>
    <n v="5.6798161200000008"/>
    <n v="0"/>
    <n v="0"/>
  </r>
  <r>
    <n v="1405"/>
    <x v="737"/>
    <s v=""/>
    <x v="1742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3604"/>
    <n v="4.0895999999999999"/>
    <n v="4.0895999999999999"/>
    <n v="2.9473199999999999"/>
    <n v="2.9473199999999999"/>
    <n v="0.260106607074167"/>
    <n v="0.739893392925833"/>
    <n v="0"/>
    <x v="0"/>
    <x v="0"/>
    <m/>
    <m/>
    <m/>
    <m/>
    <m/>
    <m/>
    <n v="7.8613919999999995"/>
    <m/>
    <m/>
    <m/>
    <m/>
    <m/>
    <m/>
    <m/>
    <m/>
    <m/>
    <m/>
    <m/>
    <s v="695998,97"/>
    <s v="6218116,73"/>
    <n v="7.8613919999999995"/>
    <n v="0"/>
    <n v="0"/>
  </r>
  <r>
    <n v="1405"/>
    <x v="737"/>
    <s v=""/>
    <x v="1743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3605"/>
    <n v="39.1068"/>
    <n v="39.1068"/>
    <n v="0"/>
    <n v="0"/>
    <n v="1"/>
    <n v="0"/>
    <n v="0"/>
    <x v="0"/>
    <x v="0"/>
    <m/>
    <m/>
    <m/>
    <m/>
    <m/>
    <m/>
    <n v="39.299475600000001"/>
    <m/>
    <m/>
    <m/>
    <m/>
    <m/>
    <m/>
    <m/>
    <m/>
    <m/>
    <m/>
    <m/>
    <s v="695998,97"/>
    <s v="6218116,73"/>
    <n v="39.299475600000001"/>
    <n v="0"/>
    <n v="0"/>
  </r>
  <r>
    <n v="1405"/>
    <x v="737"/>
    <s v=""/>
    <x v="1744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3606"/>
    <n v="3.9456000000000002"/>
    <n v="3.9456000000000002"/>
    <n v="2.8990800000000001"/>
    <n v="2.8990800000000001"/>
    <n v="0.25466944324519508"/>
    <n v="0.74533055675480497"/>
    <n v="0"/>
    <x v="0"/>
    <x v="0"/>
    <m/>
    <m/>
    <m/>
    <m/>
    <m/>
    <m/>
    <n v="7.7465123999999994"/>
    <m/>
    <m/>
    <m/>
    <m/>
    <m/>
    <m/>
    <m/>
    <m/>
    <m/>
    <m/>
    <m/>
    <s v="695998,97"/>
    <s v="6218116,73"/>
    <n v="7.7465123999999994"/>
    <n v="0"/>
    <n v="0"/>
  </r>
  <r>
    <n v="1405"/>
    <x v="737"/>
    <s v=""/>
    <x v="1745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3607"/>
    <n v="4.6656000000000004"/>
    <n v="4.6656000000000004"/>
    <n v="3.3836400000000002"/>
    <n v="3.3836400000000002"/>
    <n v="0.2609934425397562"/>
    <n v="0.7390065574602438"/>
    <n v="0"/>
    <x v="0"/>
    <x v="0"/>
    <m/>
    <m/>
    <m/>
    <m/>
    <m/>
    <m/>
    <n v="8.9381556"/>
    <m/>
    <m/>
    <m/>
    <m/>
    <m/>
    <m/>
    <m/>
    <m/>
    <m/>
    <m/>
    <m/>
    <s v="695998,97"/>
    <s v="6218116,73"/>
    <n v="8.9381556"/>
    <n v="0"/>
    <n v="0"/>
  </r>
  <r>
    <n v="1405"/>
    <x v="737"/>
    <s v=""/>
    <x v="1746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3608"/>
    <n v="15.9192"/>
    <n v="15.9192"/>
    <n v="0"/>
    <n v="0"/>
    <n v="1"/>
    <n v="0"/>
    <n v="0"/>
    <x v="0"/>
    <x v="0"/>
    <m/>
    <m/>
    <m/>
    <m/>
    <m/>
    <m/>
    <m/>
    <m/>
    <m/>
    <m/>
    <m/>
    <m/>
    <m/>
    <m/>
    <m/>
    <n v="15.9192"/>
    <m/>
    <m/>
    <s v="695998,97"/>
    <s v="6218116,73"/>
    <n v="0"/>
    <n v="15.9192"/>
    <n v="0"/>
  </r>
  <r>
    <n v="1405"/>
    <x v="737"/>
    <s v=""/>
    <x v="1747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3609"/>
    <n v="8.4635999999999996"/>
    <n v="8.4635999999999996"/>
    <n v="0"/>
    <n v="0"/>
    <n v="1"/>
    <n v="0"/>
    <n v="0"/>
    <x v="0"/>
    <x v="0"/>
    <m/>
    <m/>
    <m/>
    <m/>
    <m/>
    <m/>
    <m/>
    <m/>
    <m/>
    <m/>
    <n v="6.5585000000000004"/>
    <m/>
    <n v="4.2889999999999997"/>
    <m/>
    <m/>
    <m/>
    <m/>
    <m/>
    <s v="695998,97"/>
    <s v="6218116,73"/>
    <n v="0"/>
    <n v="10.8475"/>
    <n v="0"/>
  </r>
  <r>
    <n v="1406"/>
    <x v="738"/>
    <s v=""/>
    <x v="1748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3610"/>
    <n v="0.46439999999999998"/>
    <n v="0.4572"/>
    <n v="0.24299999999999999"/>
    <n v="0.23760000000000001"/>
    <n v="0.25215603180684459"/>
    <n v="0.74784396819315546"/>
    <n v="0"/>
    <x v="0"/>
    <x v="0"/>
    <m/>
    <m/>
    <m/>
    <m/>
    <m/>
    <m/>
    <n v="0.92085839999999997"/>
    <m/>
    <m/>
    <m/>
    <m/>
    <m/>
    <m/>
    <m/>
    <m/>
    <m/>
    <m/>
    <m/>
    <s v="660332,95"/>
    <s v="6126123,81"/>
    <n v="0.92085839999999997"/>
    <n v="0"/>
    <n v="0"/>
  </r>
  <r>
    <n v="1406"/>
    <x v="738"/>
    <s v=""/>
    <x v="1749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3610"/>
    <n v="0.46439999999999998"/>
    <n v="0.4572"/>
    <n v="0.24299999999999999"/>
    <n v="0.23760000000000001"/>
    <n v="0.25215603180684459"/>
    <n v="0.74784396819315546"/>
    <n v="0"/>
    <x v="0"/>
    <x v="0"/>
    <m/>
    <m/>
    <m/>
    <m/>
    <m/>
    <m/>
    <n v="0.92085839999999997"/>
    <m/>
    <m/>
    <m/>
    <m/>
    <m/>
    <m/>
    <m/>
    <m/>
    <m/>
    <m/>
    <m/>
    <s v="660332,95"/>
    <s v="6126123,81"/>
    <n v="0.92085839999999997"/>
    <n v="0"/>
    <n v="0"/>
  </r>
  <r>
    <n v="1406"/>
    <x v="738"/>
    <s v=""/>
    <x v="1750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3611"/>
    <n v="1.50912"/>
    <n v="1.4832000000000001"/>
    <n v="0"/>
    <n v="0"/>
    <n v="1"/>
    <n v="0"/>
    <n v="0"/>
    <x v="0"/>
    <x v="0"/>
    <m/>
    <m/>
    <m/>
    <m/>
    <m/>
    <m/>
    <n v="1.6097796"/>
    <m/>
    <m/>
    <m/>
    <m/>
    <m/>
    <m/>
    <m/>
    <m/>
    <m/>
    <m/>
    <m/>
    <s v="660332,95"/>
    <s v="6126123,81"/>
    <n v="1.6097796"/>
    <n v="0"/>
    <n v="0"/>
  </r>
  <r>
    <n v="1406"/>
    <x v="738"/>
    <s v=""/>
    <x v="1751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3612"/>
    <n v="19.213200000000001"/>
    <n v="18.921600000000002"/>
    <n v="0"/>
    <n v="0"/>
    <n v="1"/>
    <n v="0"/>
    <n v="0"/>
    <x v="0"/>
    <x v="0"/>
    <m/>
    <m/>
    <m/>
    <m/>
    <m/>
    <m/>
    <m/>
    <m/>
    <m/>
    <n v="20.677"/>
    <m/>
    <m/>
    <m/>
    <m/>
    <m/>
    <m/>
    <m/>
    <m/>
    <s v="660332,95"/>
    <s v="6126123,81"/>
    <n v="0"/>
    <n v="20.677"/>
    <n v="0"/>
  </r>
  <r>
    <n v="1406"/>
    <x v="738"/>
    <s v=""/>
    <x v="1752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3613"/>
    <n v="7.3403999999999998"/>
    <n v="7.2287999999999997"/>
    <n v="0"/>
    <n v="0"/>
    <n v="1"/>
    <n v="0"/>
    <n v="0"/>
    <x v="0"/>
    <x v="0"/>
    <m/>
    <m/>
    <m/>
    <m/>
    <m/>
    <m/>
    <m/>
    <m/>
    <m/>
    <m/>
    <m/>
    <m/>
    <m/>
    <m/>
    <m/>
    <n v="7.3403999999999998"/>
    <m/>
    <m/>
    <s v="660332,95"/>
    <s v="6126123,81"/>
    <n v="0"/>
    <n v="7.3403999999999998"/>
    <n v="0"/>
  </r>
  <r>
    <n v="1409"/>
    <x v="739"/>
    <s v=""/>
    <x v="1753"/>
    <n v="2018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3614"/>
    <n v="0.18360000000000001"/>
    <n v="0.18360000000000001"/>
    <n v="0.12239999999999999"/>
    <n v="0.12239999999999999"/>
    <n v="0.26235647557512659"/>
    <n v="0.73764352442487335"/>
    <n v="0"/>
    <x v="0"/>
    <x v="0"/>
    <m/>
    <m/>
    <m/>
    <m/>
    <m/>
    <m/>
    <n v="0.34990559999999998"/>
    <m/>
    <m/>
    <m/>
    <m/>
    <m/>
    <m/>
    <m/>
    <m/>
    <m/>
    <m/>
    <m/>
    <s v="575359"/>
    <s v="6257870"/>
    <n v="0.34990559999999998"/>
    <n v="0"/>
    <n v="0"/>
  </r>
  <r>
    <n v="1409"/>
    <x v="739"/>
    <s v=""/>
    <x v="1754"/>
    <n v="2018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3615"/>
    <n v="6.1524000000000001"/>
    <n v="6.1524000000000001"/>
    <n v="0"/>
    <n v="0"/>
    <n v="1"/>
    <n v="0"/>
    <n v="0"/>
    <x v="0"/>
    <x v="0"/>
    <m/>
    <m/>
    <m/>
    <m/>
    <m/>
    <m/>
    <n v="5.1851447999999998"/>
    <m/>
    <m/>
    <m/>
    <m/>
    <m/>
    <m/>
    <m/>
    <m/>
    <m/>
    <m/>
    <m/>
    <s v="575359"/>
    <s v="6257870"/>
    <n v="5.1851447999999998"/>
    <n v="0"/>
    <n v="0"/>
  </r>
  <r>
    <n v="1411"/>
    <x v="740"/>
    <s v=""/>
    <x v="1755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3616"/>
    <n v="3.8195999999999999"/>
    <n v="3.6539999999999999"/>
    <n v="0"/>
    <n v="0"/>
    <n v="1"/>
    <n v="0"/>
    <n v="0"/>
    <x v="0"/>
    <x v="0"/>
    <m/>
    <m/>
    <m/>
    <m/>
    <m/>
    <m/>
    <n v="3.7755036"/>
    <m/>
    <m/>
    <m/>
    <m/>
    <m/>
    <m/>
    <m/>
    <m/>
    <m/>
    <m/>
    <m/>
    <s v="548883"/>
    <s v="6363546"/>
    <n v="3.7755036"/>
    <n v="0"/>
    <n v="0"/>
  </r>
  <r>
    <n v="1411"/>
    <x v="740"/>
    <s v=""/>
    <x v="1756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3617"/>
    <n v="4.0103999999999997"/>
    <n v="3.8376000000000001"/>
    <n v="3.5855999999999999"/>
    <n v="3.5316000000000001"/>
    <n v="0.23915083848774232"/>
    <n v="0.76084916151225768"/>
    <n v="0"/>
    <x v="0"/>
    <x v="0"/>
    <m/>
    <m/>
    <m/>
    <m/>
    <m/>
    <m/>
    <n v="8.3846664000000004"/>
    <m/>
    <m/>
    <m/>
    <m/>
    <m/>
    <m/>
    <m/>
    <m/>
    <m/>
    <m/>
    <m/>
    <s v="548883"/>
    <s v="6363546"/>
    <n v="8.3846664000000004"/>
    <n v="0"/>
    <n v="0"/>
  </r>
  <r>
    <n v="1411"/>
    <x v="740"/>
    <s v=""/>
    <x v="1757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3618"/>
    <n v="21.617999999999999"/>
    <n v="20.685600000000001"/>
    <n v="0"/>
    <n v="0"/>
    <n v="1"/>
    <n v="0"/>
    <n v="0"/>
    <x v="0"/>
    <x v="0"/>
    <m/>
    <m/>
    <m/>
    <m/>
    <m/>
    <m/>
    <m/>
    <m/>
    <m/>
    <n v="24.244"/>
    <m/>
    <m/>
    <m/>
    <m/>
    <m/>
    <m/>
    <m/>
    <m/>
    <s v="548883"/>
    <s v="6363546"/>
    <n v="0"/>
    <n v="24.244"/>
    <n v="0"/>
  </r>
  <r>
    <n v="1416"/>
    <x v="741"/>
    <s v=""/>
    <x v="1758"/>
    <n v="2018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2909"/>
    <n v="0"/>
    <n v="0"/>
    <n v="2.2499999999999998E-3"/>
    <n v="2.2499999999999998E-3"/>
    <n v="0"/>
    <n v="1"/>
    <n v="0"/>
    <x v="0"/>
    <x v="0"/>
    <m/>
    <m/>
    <m/>
    <m/>
    <m/>
    <m/>
    <n v="7.1279999999999998E-3"/>
    <m/>
    <m/>
    <m/>
    <m/>
    <m/>
    <m/>
    <m/>
    <m/>
    <m/>
    <m/>
    <m/>
    <s v="572076,29"/>
    <s v="6243882,01"/>
    <n v="7.1279999999999998E-3"/>
    <n v="0"/>
    <n v="0"/>
  </r>
  <r>
    <n v="1423"/>
    <x v="742"/>
    <s v=""/>
    <x v="1759"/>
    <n v="2018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3619"/>
    <n v="0"/>
    <n v="0"/>
    <n v="3.6516088583999999"/>
    <n v="3.6516088583999999"/>
    <n v="0"/>
    <n v="1"/>
    <n v="0"/>
    <x v="0"/>
    <x v="0"/>
    <m/>
    <m/>
    <m/>
    <m/>
    <m/>
    <m/>
    <m/>
    <m/>
    <n v="10.739896"/>
    <m/>
    <m/>
    <m/>
    <m/>
    <m/>
    <m/>
    <m/>
    <m/>
    <m/>
    <s v="528831,98"/>
    <s v="6231840,53"/>
    <n v="0"/>
    <n v="10.739896"/>
    <n v="0"/>
  </r>
  <r>
    <n v="1429"/>
    <x v="743"/>
    <s v=""/>
    <x v="1760"/>
    <n v="2018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3620"/>
    <n v="18.662400000000002"/>
    <n v="0"/>
    <n v="16.081199999999999"/>
    <n v="0"/>
    <n v="0"/>
    <n v="0.77463336839905961"/>
    <n v="0.22536663160094039"/>
    <x v="0"/>
    <x v="0"/>
    <m/>
    <m/>
    <m/>
    <m/>
    <m/>
    <m/>
    <n v="41.404532399999994"/>
    <m/>
    <m/>
    <m/>
    <m/>
    <m/>
    <m/>
    <m/>
    <m/>
    <m/>
    <m/>
    <m/>
    <s v="552087,9"/>
    <s v="6098974,46"/>
    <n v="41.404532399999994"/>
    <n v="0"/>
    <n v="0"/>
  </r>
  <r>
    <n v="1430"/>
    <x v="744"/>
    <s v=""/>
    <x v="1761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3621"/>
    <n v="363.17880000000002"/>
    <n v="0"/>
    <n v="122.85"/>
    <n v="6.7762799999999999"/>
    <n v="0"/>
    <n v="0.66888012364872118"/>
    <n v="0.33111987635127882"/>
    <x v="0"/>
    <x v="0"/>
    <m/>
    <m/>
    <m/>
    <n v="6.4565999999999998E-2"/>
    <m/>
    <m/>
    <n v="548.34527879999996"/>
    <m/>
    <m/>
    <m/>
    <m/>
    <m/>
    <m/>
    <m/>
    <m/>
    <m/>
    <m/>
    <m/>
    <s v="451029"/>
    <s v="6279490,03"/>
    <n v="548.40984479999997"/>
    <n v="0"/>
    <n v="0"/>
  </r>
  <r>
    <n v="1430"/>
    <x v="744"/>
    <s v=""/>
    <x v="1762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3622"/>
    <n v="16.225200000000001"/>
    <n v="0"/>
    <n v="0"/>
    <n v="0"/>
    <n v="0"/>
    <n v="0"/>
    <n v="1"/>
    <x v="0"/>
    <x v="0"/>
    <m/>
    <m/>
    <m/>
    <m/>
    <m/>
    <m/>
    <n v="17.408159999999999"/>
    <m/>
    <m/>
    <m/>
    <m/>
    <m/>
    <m/>
    <m/>
    <m/>
    <m/>
    <m/>
    <m/>
    <s v="451029"/>
    <s v="6279490,03"/>
    <n v="17.408159999999999"/>
    <n v="0"/>
    <n v="0"/>
  </r>
  <r>
    <n v="1430"/>
    <x v="744"/>
    <s v=""/>
    <x v="2904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807"/>
    <x v="7"/>
    <s v="pev"/>
    <d v="1997-01-01T00:00:00"/>
    <m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2905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1470"/>
    <x v="7"/>
    <s v="pev"/>
    <d v="1997-01-01T00:00:00"/>
    <m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1763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3623"/>
    <n v="24.508800000000001"/>
    <n v="0"/>
    <n v="0"/>
    <n v="0"/>
    <n v="0"/>
    <n v="0"/>
    <n v="1"/>
    <x v="0"/>
    <x v="0"/>
    <m/>
    <m/>
    <m/>
    <n v="7.1740000000000007E-3"/>
    <m/>
    <m/>
    <n v="27.791834399999999"/>
    <m/>
    <m/>
    <m/>
    <m/>
    <m/>
    <m/>
    <m/>
    <m/>
    <m/>
    <m/>
    <m/>
    <s v="451029"/>
    <s v="6279490,03"/>
    <n v="27.799008399999998"/>
    <n v="0"/>
    <n v="0"/>
  </r>
  <r>
    <n v="1432"/>
    <x v="745"/>
    <s v=""/>
    <x v="1764"/>
    <n v="2018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3624"/>
    <n v="0"/>
    <n v="0"/>
    <n v="1.5948252000000001"/>
    <n v="1.5948252000000001"/>
    <n v="0"/>
    <n v="1"/>
    <n v="0"/>
    <x v="0"/>
    <x v="0"/>
    <m/>
    <m/>
    <m/>
    <m/>
    <m/>
    <m/>
    <m/>
    <m/>
    <n v="4.690804"/>
    <m/>
    <m/>
    <m/>
    <m/>
    <m/>
    <m/>
    <m/>
    <m/>
    <m/>
    <s v="503438"/>
    <s v="6209753"/>
    <n v="0"/>
    <n v="4.690804"/>
    <n v="0"/>
  </r>
  <r>
    <n v="1438"/>
    <x v="746"/>
    <s v=""/>
    <x v="1765"/>
    <n v="2018"/>
    <n v="38454218"/>
    <x v="370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3625"/>
    <n v="8.6E-3"/>
    <n v="0"/>
    <n v="6.7679999999999997E-3"/>
    <n v="6.7212000000000001E-3"/>
    <n v="0"/>
    <n v="0.76994521486046907"/>
    <n v="0.23005478513953093"/>
    <x v="0"/>
    <x v="0"/>
    <m/>
    <m/>
    <m/>
    <m/>
    <m/>
    <m/>
    <n v="1.8691199999999998E-2"/>
    <m/>
    <m/>
    <m/>
    <m/>
    <m/>
    <m/>
    <m/>
    <m/>
    <m/>
    <m/>
    <m/>
    <s v="502542,5"/>
    <s v="6221061,84"/>
    <n v="1.8691199999999998E-2"/>
    <n v="0"/>
    <n v="0"/>
  </r>
  <r>
    <n v="1438"/>
    <x v="746"/>
    <s v=""/>
    <x v="1766"/>
    <n v="2018"/>
    <n v="38454218"/>
    <x v="370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3626"/>
    <n v="3.0276000000000001"/>
    <n v="2.0880000000000001"/>
    <n v="0"/>
    <n v="0"/>
    <n v="0.68965517241379315"/>
    <n v="0"/>
    <n v="0.31034482758620685"/>
    <x v="0"/>
    <x v="0"/>
    <m/>
    <m/>
    <m/>
    <m/>
    <m/>
    <m/>
    <m/>
    <m/>
    <m/>
    <m/>
    <m/>
    <m/>
    <m/>
    <m/>
    <n v="3.0276000000000001"/>
    <m/>
    <m/>
    <m/>
    <s v="502542,5"/>
    <s v="6221061,84"/>
    <n v="0"/>
    <n v="3.0276000000000001"/>
    <n v="0"/>
  </r>
  <r>
    <n v="1438"/>
    <x v="747"/>
    <s v=""/>
    <x v="1767"/>
    <n v="2018"/>
    <n v="38454218"/>
    <x v="370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3627"/>
    <n v="1.94652"/>
    <n v="1.94652"/>
    <n v="0"/>
    <n v="0"/>
    <n v="1"/>
    <n v="0"/>
    <n v="0"/>
    <x v="0"/>
    <x v="0"/>
    <m/>
    <m/>
    <m/>
    <m/>
    <m/>
    <m/>
    <m/>
    <m/>
    <m/>
    <m/>
    <m/>
    <m/>
    <m/>
    <m/>
    <n v="1.94652"/>
    <m/>
    <m/>
    <m/>
    <s v="502803,73"/>
    <s v="6126080,23"/>
    <n v="0"/>
    <n v="1.94652"/>
    <n v="0"/>
  </r>
  <r>
    <n v="1448"/>
    <x v="748"/>
    <s v=""/>
    <x v="1768"/>
    <n v="2018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3628"/>
    <n v="1.0944"/>
    <n v="1.0944"/>
    <n v="0"/>
    <n v="0"/>
    <n v="1"/>
    <n v="0"/>
    <n v="0"/>
    <x v="0"/>
    <x v="0"/>
    <m/>
    <m/>
    <m/>
    <m/>
    <m/>
    <m/>
    <m/>
    <m/>
    <m/>
    <m/>
    <m/>
    <m/>
    <m/>
    <m/>
    <n v="1.0944"/>
    <m/>
    <m/>
    <n v="7.1999999999999994E-4"/>
    <s v="468706"/>
    <s v="6162249"/>
    <n v="0"/>
    <n v="1.0944"/>
    <n v="7.1999999999999994E-4"/>
  </r>
  <r>
    <n v="1452"/>
    <x v="749"/>
    <s v=""/>
    <x v="1769"/>
    <n v="2018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3629"/>
    <n v="5.4828000000000001"/>
    <n v="0"/>
    <n v="3.3103213920000001"/>
    <n v="3.3103213920000001"/>
    <n v="0"/>
    <n v="0.73499204173773847"/>
    <n v="0.26500795826226153"/>
    <x v="0"/>
    <x v="0"/>
    <m/>
    <m/>
    <m/>
    <m/>
    <m/>
    <m/>
    <m/>
    <m/>
    <n v="10.344595"/>
    <m/>
    <m/>
    <m/>
    <m/>
    <m/>
    <m/>
    <m/>
    <m/>
    <m/>
    <s v="467051"/>
    <s v="6212675"/>
    <n v="0"/>
    <n v="10.344595"/>
    <n v="0"/>
  </r>
  <r>
    <n v="1453"/>
    <x v="750"/>
    <s v=""/>
    <x v="1770"/>
    <n v="2018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8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3630"/>
    <n v="15.022080000000001"/>
    <n v="0"/>
    <n v="11.036719836"/>
    <n v="11.036719836"/>
    <n v="0"/>
    <n v="0.7550023245461801"/>
    <n v="0.2449976754538199"/>
    <x v="0"/>
    <x v="0"/>
    <m/>
    <m/>
    <m/>
    <m/>
    <m/>
    <m/>
    <m/>
    <m/>
    <n v="30.657597000000003"/>
    <m/>
    <m/>
    <m/>
    <m/>
    <m/>
    <m/>
    <m/>
    <m/>
    <m/>
    <s v="482248,52"/>
    <s v="6316903,38"/>
    <n v="0"/>
    <n v="30.657597000000003"/>
    <n v="0"/>
  </r>
  <r>
    <n v="1458"/>
    <x v="752"/>
    <s v=""/>
    <x v="1772"/>
    <n v="2018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3631"/>
    <n v="63.104399999999998"/>
    <n v="54.025199999999998"/>
    <n v="0"/>
    <n v="0"/>
    <n v="0.85612413714416113"/>
    <n v="0"/>
    <n v="0.14387586285583887"/>
    <x v="0"/>
    <x v="0"/>
    <m/>
    <m/>
    <m/>
    <m/>
    <m/>
    <m/>
    <m/>
    <m/>
    <m/>
    <m/>
    <n v="29.088999999999999"/>
    <n v="37.521000000000001"/>
    <m/>
    <m/>
    <m/>
    <m/>
    <m/>
    <m/>
    <s v="556545,08"/>
    <s v="6381943,57"/>
    <n v="0"/>
    <n v="66.61"/>
    <n v="0"/>
  </r>
  <r>
    <n v="1464"/>
    <x v="753"/>
    <s v=""/>
    <x v="1773"/>
    <n v="2018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3632"/>
    <n v="12.362399999999999"/>
    <n v="0"/>
    <n v="8.9899199999999997"/>
    <n v="8.9899199999999997"/>
    <n v="0.24752503001359119"/>
    <n v="0.75247496998640884"/>
    <n v="0"/>
    <x v="0"/>
    <x v="0"/>
    <m/>
    <m/>
    <m/>
    <m/>
    <m/>
    <m/>
    <n v="1.3434300000000001"/>
    <m/>
    <n v="23.628589999999999"/>
    <m/>
    <m/>
    <m/>
    <m/>
    <m/>
    <m/>
    <m/>
    <m/>
    <m/>
    <s v="547509"/>
    <s v="6241208"/>
    <n v="1.3434300000000001"/>
    <n v="23.628589999999999"/>
    <n v="0"/>
  </r>
  <r>
    <n v="1472"/>
    <x v="754"/>
    <s v=""/>
    <x v="1774"/>
    <n v="2018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3633"/>
    <n v="7.1999999999999998E-3"/>
    <n v="0"/>
    <n v="5.4720000000000003E-3"/>
    <n v="5.4720000000000003E-3"/>
    <n v="0"/>
    <n v="0.74677133451506705"/>
    <n v="0.25322866548493295"/>
    <x v="0"/>
    <x v="0"/>
    <m/>
    <m/>
    <m/>
    <m/>
    <m/>
    <m/>
    <n v="1.4216400000000001E-2"/>
    <m/>
    <m/>
    <m/>
    <m/>
    <m/>
    <m/>
    <m/>
    <m/>
    <m/>
    <m/>
    <m/>
    <s v="584909"/>
    <s v="6147952"/>
    <n v="1.4216400000000001E-2"/>
    <n v="0"/>
    <n v="0"/>
  </r>
  <r>
    <n v="1477"/>
    <x v="755"/>
    <s v=""/>
    <x v="1775"/>
    <n v="2018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3634"/>
    <n v="14.338800000000001"/>
    <n v="0"/>
    <n v="8.4600000000000009"/>
    <n v="8.2547999999999995"/>
    <n v="0"/>
    <n v="0.74819781296591259"/>
    <n v="0.25180218703408741"/>
    <x v="0"/>
    <x v="0"/>
    <m/>
    <n v="1.5853499999999998"/>
    <m/>
    <m/>
    <m/>
    <m/>
    <m/>
    <m/>
    <n v="26.887"/>
    <m/>
    <m/>
    <m/>
    <m/>
    <m/>
    <m/>
    <m/>
    <m/>
    <m/>
    <s v="581863"/>
    <s v="6381346"/>
    <n v="1.5853499999999998"/>
    <n v="26.887"/>
    <n v="0"/>
  </r>
  <r>
    <n v="1480"/>
    <x v="756"/>
    <s v=""/>
    <x v="1776"/>
    <n v="2018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8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3635"/>
    <n v="17.052479999999999"/>
    <n v="0"/>
    <n v="13.29876"/>
    <n v="13.29336"/>
    <n v="0"/>
    <n v="0.76039682429683841"/>
    <n v="0.23960317570316159"/>
    <x v="0"/>
    <x v="0"/>
    <m/>
    <m/>
    <m/>
    <m/>
    <m/>
    <m/>
    <n v="35.584837200000003"/>
    <m/>
    <m/>
    <m/>
    <m/>
    <m/>
    <m/>
    <m/>
    <m/>
    <m/>
    <m/>
    <m/>
    <s v="688458,56"/>
    <s v="6151231,51"/>
    <n v="35.584837200000003"/>
    <n v="0"/>
    <n v="0"/>
  </r>
  <r>
    <n v="1481"/>
    <x v="757"/>
    <s v=""/>
    <x v="1778"/>
    <n v="2018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3636"/>
    <n v="24.039359999999999"/>
    <n v="0"/>
    <n v="0"/>
    <n v="0"/>
    <n v="0"/>
    <n v="0"/>
    <n v="1"/>
    <x v="0"/>
    <x v="0"/>
    <m/>
    <m/>
    <m/>
    <m/>
    <m/>
    <m/>
    <n v="24.124993200000002"/>
    <m/>
    <m/>
    <m/>
    <m/>
    <m/>
    <m/>
    <m/>
    <m/>
    <m/>
    <m/>
    <m/>
    <s v="688458,56"/>
    <s v="6151231,51"/>
    <n v="24.124993200000002"/>
    <n v="0"/>
    <n v="0"/>
  </r>
  <r>
    <n v="1481"/>
    <x v="757"/>
    <s v=""/>
    <x v="1779"/>
    <n v="2018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3637"/>
    <n v="7.3335600000000003"/>
    <n v="0"/>
    <n v="0"/>
    <n v="0"/>
    <n v="0"/>
    <n v="0"/>
    <n v="1"/>
    <x v="0"/>
    <x v="0"/>
    <m/>
    <m/>
    <m/>
    <m/>
    <m/>
    <m/>
    <n v="7.5146940000000004"/>
    <m/>
    <m/>
    <m/>
    <m/>
    <m/>
    <m/>
    <m/>
    <m/>
    <m/>
    <m/>
    <m/>
    <s v="688458,56"/>
    <s v="6151231,51"/>
    <n v="7.5146940000000004"/>
    <n v="0"/>
    <n v="0"/>
  </r>
  <r>
    <n v="1497"/>
    <x v="758"/>
    <s v=""/>
    <x v="1780"/>
    <n v="2018"/>
    <n v="11458378"/>
    <x v="381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3638"/>
    <n v="8.0640000000000001"/>
    <n v="0"/>
    <n v="7.9344000000000001"/>
    <n v="7.9344000000000001"/>
    <n v="0.16675879345546182"/>
    <n v="0.83324120654453815"/>
    <n v="0"/>
    <x v="0"/>
    <x v="0"/>
    <m/>
    <m/>
    <m/>
    <m/>
    <m/>
    <m/>
    <m/>
    <m/>
    <n v="24.178635"/>
    <m/>
    <m/>
    <m/>
    <m/>
    <m/>
    <m/>
    <m/>
    <m/>
    <m/>
    <s v="497236,55"/>
    <s v="6137418,67"/>
    <n v="0"/>
    <n v="24.178635"/>
    <n v="0"/>
  </r>
  <r>
    <n v="1497"/>
    <x v="758"/>
    <s v=""/>
    <x v="1781"/>
    <n v="2018"/>
    <n v="11458378"/>
    <x v="381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3639"/>
    <n v="43.898400000000002"/>
    <n v="0"/>
    <n v="49.694400000000002"/>
    <n v="49.694400000000002"/>
    <n v="0.15763409757129215"/>
    <n v="0.84236590242870779"/>
    <n v="0"/>
    <x v="0"/>
    <x v="0"/>
    <m/>
    <m/>
    <m/>
    <m/>
    <m/>
    <m/>
    <m/>
    <m/>
    <n v="139.24144799999999"/>
    <m/>
    <m/>
    <m/>
    <m/>
    <m/>
    <m/>
    <m/>
    <m/>
    <m/>
    <s v="497236,55"/>
    <s v="6137418,67"/>
    <n v="0"/>
    <n v="139.24144799999999"/>
    <n v="0"/>
  </r>
  <r>
    <n v="1502"/>
    <x v="759"/>
    <s v=""/>
    <x v="1782"/>
    <n v="2018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3640"/>
    <n v="134.25347160000001"/>
    <n v="0"/>
    <n v="117.5184"/>
    <n v="116.0748"/>
    <n v="0"/>
    <n v="0.79194732270325541"/>
    <n v="0.20805267729674459"/>
    <x v="0"/>
    <x v="0"/>
    <m/>
    <m/>
    <m/>
    <m/>
    <m/>
    <m/>
    <n v="322.64297999999997"/>
    <m/>
    <m/>
    <m/>
    <m/>
    <m/>
    <m/>
    <m/>
    <m/>
    <m/>
    <m/>
    <m/>
    <s v="563846,29"/>
    <s v="6282364,81"/>
    <n v="322.64297999999997"/>
    <n v="0"/>
    <n v="0"/>
  </r>
  <r>
    <n v="1506"/>
    <x v="760"/>
    <s v=""/>
    <x v="1783"/>
    <n v="2018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3641"/>
    <n v="0"/>
    <n v="0"/>
    <n v="0.34691108399999998"/>
    <n v="0.34691108399999998"/>
    <n v="0"/>
    <n v="1"/>
    <n v="0"/>
    <x v="0"/>
    <x v="0"/>
    <m/>
    <m/>
    <m/>
    <m/>
    <m/>
    <m/>
    <m/>
    <m/>
    <m/>
    <m/>
    <m/>
    <m/>
    <m/>
    <m/>
    <m/>
    <m/>
    <n v="0.34691108400000004"/>
    <m/>
    <s v="588118,04"/>
    <s v="6370788,44"/>
    <n v="0"/>
    <n v="0"/>
    <n v="0"/>
  </r>
  <r>
    <n v="1508"/>
    <x v="761"/>
    <s v=""/>
    <x v="1784"/>
    <n v="2018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3642"/>
    <n v="0"/>
    <n v="0"/>
    <n v="7.3055073600000006E-2"/>
    <n v="7.3055073600000006E-2"/>
    <n v="0"/>
    <n v="1"/>
    <n v="0"/>
    <x v="0"/>
    <x v="0"/>
    <m/>
    <m/>
    <m/>
    <m/>
    <m/>
    <m/>
    <m/>
    <m/>
    <m/>
    <m/>
    <m/>
    <m/>
    <m/>
    <m/>
    <m/>
    <m/>
    <n v="7.3055073600000006E-2"/>
    <m/>
    <s v="526095"/>
    <s v="6239766"/>
    <n v="0"/>
    <n v="0"/>
    <n v="0"/>
  </r>
  <r>
    <n v="1509"/>
    <x v="762"/>
    <s v=""/>
    <x v="1785"/>
    <n v="2018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8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8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3643"/>
    <n v="0"/>
    <n v="0"/>
    <n v="7.5599999999999999E-3"/>
    <n v="7.5599999999999999E-3"/>
    <n v="0"/>
    <n v="1"/>
    <n v="0"/>
    <x v="0"/>
    <x v="0"/>
    <m/>
    <m/>
    <m/>
    <m/>
    <m/>
    <m/>
    <n v="2.0879999999999999E-2"/>
    <m/>
    <m/>
    <m/>
    <m/>
    <m/>
    <m/>
    <m/>
    <m/>
    <m/>
    <m/>
    <m/>
    <s v="535776,45"/>
    <s v="6228452,42"/>
    <n v="2.0879999999999999E-2"/>
    <n v="0"/>
    <n v="0"/>
  </r>
  <r>
    <n v="1513"/>
    <x v="765"/>
    <s v=""/>
    <x v="1788"/>
    <n v="2018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8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3644"/>
    <n v="0"/>
    <n v="0"/>
    <n v="1.203767424"/>
    <n v="1.203767424"/>
    <n v="0"/>
    <n v="1"/>
    <n v="0"/>
    <x v="0"/>
    <x v="0"/>
    <m/>
    <m/>
    <m/>
    <m/>
    <m/>
    <m/>
    <m/>
    <m/>
    <m/>
    <m/>
    <m/>
    <m/>
    <m/>
    <m/>
    <m/>
    <m/>
    <n v="1.2037674239999998"/>
    <m/>
    <s v="513748"/>
    <s v="6173887"/>
    <n v="0"/>
    <n v="0"/>
    <n v="0"/>
  </r>
  <r>
    <n v="1517"/>
    <x v="767"/>
    <s v=""/>
    <x v="1790"/>
    <n v="2018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3645"/>
    <n v="0"/>
    <n v="0"/>
    <n v="0.15622472879999999"/>
    <n v="0.15622472879999999"/>
    <n v="0"/>
    <n v="1"/>
    <n v="0"/>
    <x v="0"/>
    <x v="0"/>
    <m/>
    <m/>
    <m/>
    <m/>
    <m/>
    <m/>
    <m/>
    <m/>
    <m/>
    <m/>
    <m/>
    <m/>
    <m/>
    <m/>
    <m/>
    <m/>
    <n v="0.15622472880000002"/>
    <m/>
    <s v="516296,07"/>
    <s v="6171731,37"/>
    <n v="0"/>
    <n v="0"/>
    <n v="0"/>
  </r>
  <r>
    <n v="1518"/>
    <x v="768"/>
    <s v=""/>
    <x v="1791"/>
    <n v="2018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8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3646"/>
    <n v="0"/>
    <n v="0"/>
    <n v="9.1770868800000002E-2"/>
    <n v="9.1770868800000002E-2"/>
    <n v="0"/>
    <n v="1"/>
    <n v="0"/>
    <x v="0"/>
    <x v="0"/>
    <m/>
    <m/>
    <m/>
    <m/>
    <m/>
    <m/>
    <m/>
    <m/>
    <m/>
    <m/>
    <m/>
    <m/>
    <m/>
    <m/>
    <m/>
    <m/>
    <n v="9.1770868800000002E-2"/>
    <m/>
    <s v="529465,08"/>
    <s v="6177436,22"/>
    <n v="0"/>
    <n v="0"/>
    <n v="0"/>
  </r>
  <r>
    <n v="1523"/>
    <x v="770"/>
    <s v=""/>
    <x v="1793"/>
    <n v="2018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3647"/>
    <n v="0"/>
    <n v="0"/>
    <n v="0.44364959999999998"/>
    <n v="0.44364959999999998"/>
    <n v="0"/>
    <n v="1"/>
    <n v="0"/>
    <x v="0"/>
    <x v="0"/>
    <m/>
    <m/>
    <m/>
    <m/>
    <m/>
    <m/>
    <m/>
    <m/>
    <m/>
    <m/>
    <m/>
    <m/>
    <m/>
    <m/>
    <m/>
    <m/>
    <n v="0.44364960000000003"/>
    <m/>
    <s v="523807"/>
    <s v="6121527"/>
    <n v="0"/>
    <n v="0"/>
    <n v="0"/>
  </r>
  <r>
    <n v="1524"/>
    <x v="771"/>
    <s v=""/>
    <x v="1794"/>
    <n v="2018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3648"/>
    <n v="0"/>
    <n v="0"/>
    <n v="3.14284752E-2"/>
    <n v="3.14284752E-2"/>
    <n v="0"/>
    <n v="1"/>
    <n v="0"/>
    <x v="0"/>
    <x v="0"/>
    <m/>
    <m/>
    <m/>
    <m/>
    <m/>
    <m/>
    <m/>
    <m/>
    <m/>
    <m/>
    <m/>
    <m/>
    <m/>
    <m/>
    <m/>
    <m/>
    <n v="3.14284752E-2"/>
    <m/>
    <s v="503064"/>
    <s v="6144769"/>
    <n v="0"/>
    <n v="0"/>
    <n v="0"/>
  </r>
  <r>
    <n v="1525"/>
    <x v="772"/>
    <s v=""/>
    <x v="1795"/>
    <n v="2018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8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8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8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8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8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3649"/>
    <n v="0.69335999999999998"/>
    <n v="0"/>
    <n v="0.41868"/>
    <n v="0.41868"/>
    <n v="0"/>
    <n v="0.73499343369561398"/>
    <n v="0.26500656630438602"/>
    <x v="0"/>
    <x v="0"/>
    <m/>
    <m/>
    <m/>
    <m/>
    <m/>
    <m/>
    <m/>
    <m/>
    <n v="1.3081939999999999"/>
    <m/>
    <m/>
    <m/>
    <m/>
    <m/>
    <m/>
    <m/>
    <m/>
    <m/>
    <s v="519404"/>
    <s v="6271601"/>
    <n v="0"/>
    <n v="1.3081939999999999"/>
    <n v="0"/>
  </r>
  <r>
    <n v="1542"/>
    <x v="778"/>
    <s v=""/>
    <x v="1801"/>
    <n v="2018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3650"/>
    <n v="0"/>
    <n v="0"/>
    <n v="0.44276138279999999"/>
    <n v="0.44276138279999999"/>
    <n v="0"/>
    <n v="1"/>
    <n v="0"/>
    <x v="0"/>
    <x v="0"/>
    <m/>
    <m/>
    <m/>
    <m/>
    <m/>
    <m/>
    <m/>
    <m/>
    <n v="1.3834960000000001"/>
    <m/>
    <m/>
    <m/>
    <m/>
    <m/>
    <m/>
    <m/>
    <m/>
    <m/>
    <s v="636200"/>
    <s v="6172493"/>
    <n v="0"/>
    <n v="1.3834960000000001"/>
    <n v="0"/>
  </r>
  <r>
    <n v="1542"/>
    <x v="779"/>
    <s v=""/>
    <x v="1802"/>
    <n v="2018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3651"/>
    <n v="0"/>
    <n v="0"/>
    <n v="2.0882183364000002"/>
    <n v="2.0882183364000002"/>
    <n v="0"/>
    <n v="1"/>
    <n v="0"/>
    <x v="0"/>
    <x v="0"/>
    <m/>
    <m/>
    <m/>
    <m/>
    <m/>
    <m/>
    <m/>
    <m/>
    <n v="6.5256980000000002"/>
    <m/>
    <m/>
    <m/>
    <m/>
    <m/>
    <m/>
    <m/>
    <m/>
    <m/>
    <s v="698183"/>
    <s v="6166443"/>
    <n v="0"/>
    <n v="6.5256980000000002"/>
    <n v="0"/>
  </r>
  <r>
    <n v="1542"/>
    <x v="780"/>
    <s v=""/>
    <x v="1803"/>
    <n v="2018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3652"/>
    <n v="0"/>
    <n v="0"/>
    <n v="0.33904476"/>
    <n v="0.33904476"/>
    <n v="0"/>
    <n v="1"/>
    <n v="0"/>
    <x v="0"/>
    <x v="0"/>
    <m/>
    <m/>
    <m/>
    <m/>
    <m/>
    <m/>
    <m/>
    <m/>
    <n v="1.0594949999999999"/>
    <m/>
    <m/>
    <m/>
    <m/>
    <m/>
    <m/>
    <m/>
    <m/>
    <m/>
    <s v="541710"/>
    <s v="6084408"/>
    <n v="0"/>
    <n v="1.0594949999999999"/>
    <n v="0"/>
  </r>
  <r>
    <n v="1542"/>
    <x v="781"/>
    <s v=""/>
    <x v="1804"/>
    <n v="2018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3653"/>
    <n v="0"/>
    <n v="0"/>
    <n v="0.59129142479999997"/>
    <n v="0.59129142479999997"/>
    <n v="0"/>
    <n v="1"/>
    <n v="0"/>
    <x v="0"/>
    <x v="0"/>
    <m/>
    <m/>
    <m/>
    <m/>
    <m/>
    <m/>
    <m/>
    <m/>
    <n v="1.8478889999999999"/>
    <m/>
    <m/>
    <m/>
    <m/>
    <m/>
    <m/>
    <m/>
    <m/>
    <m/>
    <s v="650613"/>
    <s v="6065379"/>
    <n v="0"/>
    <n v="1.8478889999999999"/>
    <n v="0"/>
  </r>
  <r>
    <n v="1542"/>
    <x v="782"/>
    <s v=""/>
    <x v="1805"/>
    <n v="2018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3654"/>
    <n v="0"/>
    <n v="0"/>
    <n v="0.83498781960000001"/>
    <n v="0.83498781960000001"/>
    <n v="0"/>
    <n v="1"/>
    <n v="0"/>
    <x v="0"/>
    <x v="0"/>
    <m/>
    <m/>
    <m/>
    <m/>
    <m/>
    <m/>
    <m/>
    <m/>
    <n v="2.6093040000000003"/>
    <m/>
    <m/>
    <m/>
    <m/>
    <m/>
    <m/>
    <m/>
    <m/>
    <m/>
    <s v="674533,23"/>
    <s v="6122338,17"/>
    <n v="0"/>
    <n v="2.6093040000000003"/>
    <n v="0"/>
  </r>
  <r>
    <n v="1549"/>
    <x v="783"/>
    <s v=""/>
    <x v="1806"/>
    <n v="2018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3655"/>
    <n v="6.8255999999999997"/>
    <n v="0"/>
    <n v="4.3487999999999998"/>
    <n v="2.0988000000000002"/>
    <n v="0"/>
    <n v="0.70178785729227777"/>
    <n v="0.29821214270772223"/>
    <x v="0"/>
    <x v="0"/>
    <m/>
    <m/>
    <m/>
    <m/>
    <m/>
    <m/>
    <n v="11.444201999999999"/>
    <m/>
    <m/>
    <m/>
    <m/>
    <m/>
    <m/>
    <m/>
    <m/>
    <m/>
    <m/>
    <m/>
    <s v="487626,55"/>
    <s v="6148865,38"/>
    <n v="11.444201999999999"/>
    <n v="0"/>
    <n v="0"/>
  </r>
  <r>
    <n v="1553"/>
    <x v="784"/>
    <s v=""/>
    <x v="1807"/>
    <n v="2018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3656"/>
    <n v="4.752E-2"/>
    <n v="0"/>
    <n v="3.492E-2"/>
    <n v="3.492E-2"/>
    <n v="0.24444444444444446"/>
    <n v="0.75555555555555554"/>
    <n v="0"/>
    <x v="0"/>
    <x v="0"/>
    <m/>
    <m/>
    <m/>
    <m/>
    <m/>
    <m/>
    <n v="9.7200000000000009E-2"/>
    <m/>
    <m/>
    <m/>
    <m/>
    <m/>
    <m/>
    <m/>
    <m/>
    <m/>
    <m/>
    <m/>
    <s v="540887,81"/>
    <s v="6354477,96"/>
    <n v="9.7200000000000009E-2"/>
    <n v="0"/>
    <n v="0"/>
  </r>
  <r>
    <n v="1555"/>
    <x v="785"/>
    <s v=""/>
    <x v="1808"/>
    <n v="2018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3657"/>
    <n v="0"/>
    <n v="0"/>
    <n v="4.9704480000000002E-2"/>
    <n v="4.9704480000000002E-2"/>
    <n v="0"/>
    <n v="1"/>
    <n v="0"/>
    <x v="0"/>
    <x v="0"/>
    <m/>
    <m/>
    <m/>
    <m/>
    <m/>
    <m/>
    <m/>
    <m/>
    <m/>
    <m/>
    <m/>
    <m/>
    <m/>
    <m/>
    <m/>
    <m/>
    <n v="4.9704479999999995E-2"/>
    <m/>
    <s v="555504"/>
    <s v="6234999"/>
    <n v="0"/>
    <n v="0"/>
    <n v="0"/>
  </r>
  <r>
    <n v="1563"/>
    <x v="786"/>
    <s v=""/>
    <x v="1809"/>
    <n v="2018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3658"/>
    <n v="11.5992"/>
    <n v="11.5992"/>
    <n v="0"/>
    <n v="0"/>
    <n v="1"/>
    <n v="0"/>
    <n v="0"/>
    <x v="0"/>
    <x v="0"/>
    <m/>
    <m/>
    <m/>
    <m/>
    <m/>
    <m/>
    <m/>
    <m/>
    <m/>
    <n v="11.89"/>
    <m/>
    <m/>
    <m/>
    <m/>
    <m/>
    <m/>
    <m/>
    <m/>
    <s v="450205"/>
    <s v="6240520"/>
    <n v="0"/>
    <n v="11.89"/>
    <n v="0"/>
  </r>
  <r>
    <n v="1578"/>
    <x v="787"/>
    <s v=""/>
    <x v="1810"/>
    <n v="2018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3659"/>
    <n v="2.58372"/>
    <n v="0"/>
    <n v="1.72256634"/>
    <n v="1.72256634"/>
    <n v="0"/>
    <n v="0.74500927895731439"/>
    <n v="0.25499072104268561"/>
    <x v="0"/>
    <x v="0"/>
    <m/>
    <m/>
    <m/>
    <m/>
    <m/>
    <m/>
    <m/>
    <m/>
    <n v="5.0663019999999994"/>
    <m/>
    <m/>
    <m/>
    <m/>
    <m/>
    <m/>
    <m/>
    <m/>
    <m/>
    <s v="567956"/>
    <s v="6291296"/>
    <n v="0"/>
    <n v="5.0663019999999994"/>
    <n v="0"/>
  </r>
  <r>
    <n v="1581"/>
    <x v="788"/>
    <s v=""/>
    <x v="1811"/>
    <n v="2018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3660"/>
    <n v="23.439599999999999"/>
    <n v="0"/>
    <n v="21.294"/>
    <n v="21.294"/>
    <n v="0"/>
    <n v="0.77580423987892666"/>
    <n v="0.22419576012107334"/>
    <x v="0"/>
    <x v="0"/>
    <m/>
    <m/>
    <m/>
    <m/>
    <m/>
    <m/>
    <n v="52.274851200000001"/>
    <m/>
    <m/>
    <m/>
    <m/>
    <m/>
    <m/>
    <m/>
    <m/>
    <m/>
    <m/>
    <m/>
    <s v="688690,89"/>
    <s v="6103649,75"/>
    <n v="52.274851200000001"/>
    <n v="0"/>
    <n v="0"/>
  </r>
  <r>
    <n v="1581"/>
    <x v="788"/>
    <s v=""/>
    <x v="1812"/>
    <n v="2018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3661"/>
    <n v="0"/>
    <n v="0"/>
    <n v="7.0200000000000004E-4"/>
    <n v="0"/>
    <n v="0"/>
    <n v="1"/>
    <n v="0"/>
    <x v="0"/>
    <x v="0"/>
    <m/>
    <m/>
    <m/>
    <n v="1.7432820000000001E-3"/>
    <m/>
    <m/>
    <m/>
    <m/>
    <m/>
    <m/>
    <m/>
    <m/>
    <m/>
    <m/>
    <m/>
    <m/>
    <m/>
    <m/>
    <s v="688690,89"/>
    <s v="6103649,75"/>
    <n v="1.7432820000000001E-3"/>
    <n v="0"/>
    <n v="0"/>
  </r>
  <r>
    <n v="1585"/>
    <x v="789"/>
    <s v=""/>
    <x v="1813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3662"/>
    <n v="11.516400000000001"/>
    <n v="11.50128"/>
    <n v="0"/>
    <n v="0"/>
    <n v="1"/>
    <n v="0"/>
    <n v="0"/>
    <x v="0"/>
    <x v="0"/>
    <m/>
    <m/>
    <m/>
    <m/>
    <m/>
    <m/>
    <n v="12.126906000000002"/>
    <m/>
    <m/>
    <m/>
    <m/>
    <m/>
    <m/>
    <m/>
    <m/>
    <m/>
    <m/>
    <m/>
    <s v="577813"/>
    <s v="6198475"/>
    <n v="12.126906000000002"/>
    <n v="0"/>
    <n v="0"/>
  </r>
  <r>
    <n v="1585"/>
    <x v="789"/>
    <s v=""/>
    <x v="1814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3663"/>
    <n v="1.09944"/>
    <n v="0.87912000000000001"/>
    <n v="0.71279999999999999"/>
    <n v="0.70487999999999995"/>
    <n v="0.32282547340336692"/>
    <n v="0.67717452659663313"/>
    <n v="0"/>
    <x v="0"/>
    <x v="0"/>
    <m/>
    <m/>
    <m/>
    <m/>
    <m/>
    <m/>
    <n v="1.7028396000000001"/>
    <m/>
    <m/>
    <m/>
    <m/>
    <m/>
    <m/>
    <m/>
    <m/>
    <m/>
    <m/>
    <m/>
    <s v="577813"/>
    <s v="6198475"/>
    <n v="1.7028396000000001"/>
    <n v="0"/>
    <n v="0"/>
  </r>
  <r>
    <n v="1585"/>
    <x v="789"/>
    <s v=""/>
    <x v="1815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3664"/>
    <n v="0.8226"/>
    <n v="0.63180000000000003"/>
    <n v="0.49247999999999997"/>
    <n v="0.48708000000000001"/>
    <n v="0.32278844007718671"/>
    <n v="0.67721155992281323"/>
    <n v="0"/>
    <x v="0"/>
    <x v="0"/>
    <m/>
    <m/>
    <m/>
    <m/>
    <m/>
    <m/>
    <n v="1.2742092"/>
    <m/>
    <m/>
    <m/>
    <m/>
    <m/>
    <m/>
    <m/>
    <m/>
    <m/>
    <m/>
    <m/>
    <s v="577813"/>
    <s v="6198475"/>
    <n v="1.2742092"/>
    <n v="0"/>
    <n v="0"/>
  </r>
  <r>
    <n v="1585"/>
    <x v="790"/>
    <s v=""/>
    <x v="1816"/>
    <n v="2018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3665"/>
    <n v="52.506"/>
    <n v="52.506"/>
    <n v="0"/>
    <n v="0"/>
    <n v="1"/>
    <n v="0"/>
    <n v="0"/>
    <x v="0"/>
    <x v="0"/>
    <m/>
    <m/>
    <m/>
    <m/>
    <m/>
    <m/>
    <m/>
    <m/>
    <m/>
    <n v="52.506"/>
    <m/>
    <m/>
    <m/>
    <m/>
    <m/>
    <m/>
    <m/>
    <m/>
    <s v="576283"/>
    <s v="6199822"/>
    <n v="0"/>
    <n v="52.506"/>
    <n v="0"/>
  </r>
  <r>
    <n v="1586"/>
    <x v="791"/>
    <s v=""/>
    <x v="1817"/>
    <n v="2018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3666"/>
    <n v="0"/>
    <n v="0"/>
    <n v="1.8567349200000001"/>
    <n v="1.8567349200000001"/>
    <n v="0"/>
    <n v="1"/>
    <n v="0"/>
    <x v="0"/>
    <x v="0"/>
    <m/>
    <m/>
    <m/>
    <m/>
    <m/>
    <m/>
    <m/>
    <m/>
    <m/>
    <m/>
    <m/>
    <m/>
    <m/>
    <m/>
    <m/>
    <m/>
    <n v="1.8567349200000001"/>
    <m/>
    <s v="526888"/>
    <s v="6151000"/>
    <n v="0"/>
    <n v="0"/>
    <n v="0"/>
  </r>
  <r>
    <n v="1589"/>
    <x v="792"/>
    <s v=""/>
    <x v="1818"/>
    <n v="2018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0243,2"/>
    <s v="6149841,97"/>
    <n v="0"/>
    <n v="0"/>
    <n v="0"/>
  </r>
  <r>
    <n v="1593"/>
    <x v="793"/>
    <s v=""/>
    <x v="1819"/>
    <n v="2018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3667"/>
    <n v="1759.356"/>
    <n v="1756.8720000000001"/>
    <n v="510.27480000000003"/>
    <n v="442.08359999999999"/>
    <n v="0.34210162844212549"/>
    <n v="0.65789837155787456"/>
    <n v="0"/>
    <x v="0"/>
    <x v="0"/>
    <m/>
    <m/>
    <m/>
    <n v="7.4430250000000003E-2"/>
    <m/>
    <m/>
    <n v="17.0150112"/>
    <n v="1645.2153999999998"/>
    <n v="103.69274"/>
    <n v="366.32799999999997"/>
    <n v="280.23690000000005"/>
    <n v="130.09629999999999"/>
    <n v="28.734999999999999"/>
    <m/>
    <m/>
    <m/>
    <m/>
    <m/>
    <s v="476401,85"/>
    <s v="6250149,85"/>
    <n v="757.43637144999991"/>
    <n v="1813.95741"/>
    <n v="0"/>
  </r>
  <r>
    <n v="1593"/>
    <x v="793"/>
    <s v=""/>
    <x v="1820"/>
    <n v="2018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8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3668"/>
    <n v="255.79400000000001"/>
    <n v="0"/>
    <n v="120.2688"/>
    <n v="33.056280000000001"/>
    <n v="0"/>
    <n v="0.724194161617145"/>
    <n v="0.275805838382855"/>
    <x v="0"/>
    <x v="0"/>
    <m/>
    <m/>
    <m/>
    <m/>
    <m/>
    <m/>
    <n v="463.72114799999997"/>
    <m/>
    <m/>
    <m/>
    <m/>
    <m/>
    <m/>
    <m/>
    <m/>
    <m/>
    <m/>
    <m/>
    <s v="551354,09"/>
    <s v="6314853,36"/>
    <n v="463.72114799999997"/>
    <n v="0"/>
    <n v="0"/>
  </r>
  <r>
    <n v="1594"/>
    <x v="795"/>
    <s v=""/>
    <x v="1822"/>
    <n v="2018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3669"/>
    <n v="256.17700000000002"/>
    <n v="0"/>
    <n v="123.9884136"/>
    <n v="0"/>
    <n v="0"/>
    <n v="0.72729649569785537"/>
    <n v="0.27270350430214463"/>
    <x v="0"/>
    <x v="0"/>
    <m/>
    <m/>
    <m/>
    <m/>
    <m/>
    <m/>
    <n v="469.69876799999997"/>
    <m/>
    <m/>
    <m/>
    <m/>
    <m/>
    <m/>
    <m/>
    <m/>
    <m/>
    <m/>
    <m/>
    <s v="479346"/>
    <s v="6211655,76"/>
    <n v="469.69876799999997"/>
    <n v="0"/>
    <n v="0"/>
  </r>
  <r>
    <n v="1594"/>
    <x v="796"/>
    <s v=""/>
    <x v="1823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3670"/>
    <n v="73.906401599999995"/>
    <n v="48.885300000000001"/>
    <n v="89.988119999999995"/>
    <n v="25.477920000000001"/>
    <n v="0.11748111085476987"/>
    <n v="0.82238819933094942"/>
    <n v="6.0130689814280713E-2"/>
    <x v="0"/>
    <x v="0"/>
    <m/>
    <m/>
    <m/>
    <m/>
    <m/>
    <m/>
    <m/>
    <m/>
    <n v="208.05600000000001"/>
    <m/>
    <m/>
    <m/>
    <m/>
    <m/>
    <m/>
    <m/>
    <m/>
    <m/>
    <s v="476967,08"/>
    <s v="6215600,81"/>
    <n v="0"/>
    <n v="208.05600000000001"/>
    <n v="0"/>
  </r>
  <r>
    <n v="1594"/>
    <x v="796"/>
    <s v=""/>
    <x v="1825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3671"/>
    <n v="75.831714000000005"/>
    <n v="48.885300000000001"/>
    <n v="92.221559999999997"/>
    <n v="26.110440000000001"/>
    <n v="0.11449835110270007"/>
    <n v="0.82238819820495046"/>
    <n v="6.3113450692349471E-2"/>
    <x v="0"/>
    <x v="0"/>
    <m/>
    <m/>
    <m/>
    <m/>
    <m/>
    <m/>
    <m/>
    <m/>
    <n v="213.476"/>
    <m/>
    <m/>
    <m/>
    <m/>
    <m/>
    <m/>
    <m/>
    <m/>
    <m/>
    <s v="476967,08"/>
    <s v="6215600,81"/>
    <n v="0"/>
    <n v="213.476"/>
    <n v="0"/>
  </r>
  <r>
    <n v="1594"/>
    <x v="797"/>
    <s v=""/>
    <x v="1826"/>
    <n v="2018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3672"/>
    <n v="98.533828799999995"/>
    <n v="0"/>
    <n v="43.806747600000001"/>
    <n v="0.19800000000000001"/>
    <n v="0"/>
    <n v="0.69943993202746646"/>
    <n v="0.30056006797253354"/>
    <x v="0"/>
    <x v="0"/>
    <m/>
    <m/>
    <m/>
    <m/>
    <m/>
    <m/>
    <n v="163.91703239999998"/>
    <m/>
    <m/>
    <m/>
    <m/>
    <m/>
    <m/>
    <m/>
    <m/>
    <m/>
    <m/>
    <m/>
    <s v="476044,74"/>
    <s v="6244985,25"/>
    <n v="163.91703239999998"/>
    <n v="0"/>
    <n v="0"/>
  </r>
  <r>
    <n v="1594"/>
    <x v="1165"/>
    <s v=""/>
    <x v="2598"/>
    <n v="2018"/>
    <n v="87469816"/>
    <x v="412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3673"/>
    <n v="8.1764352000000002"/>
    <n v="0"/>
    <n v="7.0219404000000001"/>
    <n v="0.38988"/>
    <n v="0"/>
    <n v="0.78087423311403703"/>
    <n v="0.21912576688596297"/>
    <x v="0"/>
    <x v="0"/>
    <m/>
    <m/>
    <m/>
    <m/>
    <m/>
    <m/>
    <n v="18.656946000000001"/>
    <m/>
    <m/>
    <m/>
    <m/>
    <m/>
    <m/>
    <m/>
    <m/>
    <m/>
    <m/>
    <m/>
    <s v="563851,63"/>
    <s v="6205339,27"/>
    <n v="18.656946000000001"/>
    <n v="0"/>
    <n v="0"/>
  </r>
  <r>
    <n v="1594"/>
    <x v="1166"/>
    <s v=""/>
    <x v="2599"/>
    <n v="2018"/>
    <n v="87469816"/>
    <x v="412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3674"/>
    <n v="21.455729999999999"/>
    <n v="0"/>
    <n v="21.937233599999999"/>
    <n v="21.937233599999999"/>
    <n v="0"/>
    <n v="0.80206478474551224"/>
    <n v="0.19793521525448776"/>
    <x v="0"/>
    <x v="0"/>
    <m/>
    <m/>
    <m/>
    <m/>
    <m/>
    <m/>
    <m/>
    <m/>
    <n v="54.198869999999999"/>
    <m/>
    <m/>
    <m/>
    <m/>
    <m/>
    <m/>
    <m/>
    <m/>
    <m/>
    <s v="537143,43"/>
    <s v="6311233,05"/>
    <n v="0"/>
    <n v="54.198869999999999"/>
    <n v="0"/>
  </r>
  <r>
    <n v="1594"/>
    <x v="798"/>
    <s v=""/>
    <x v="1827"/>
    <n v="2018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3675"/>
    <n v="44.897579999999998"/>
    <n v="28.538675999999999"/>
    <n v="54.694069200000001"/>
    <n v="54.694069200000001"/>
    <n v="0.11277388253837888"/>
    <n v="0.82258201420495225"/>
    <n v="6.4644103256668875E-2"/>
    <x v="0"/>
    <x v="0"/>
    <m/>
    <m/>
    <m/>
    <m/>
    <m/>
    <m/>
    <m/>
    <m/>
    <n v="126.53052000000001"/>
    <m/>
    <m/>
    <m/>
    <m/>
    <m/>
    <m/>
    <m/>
    <m/>
    <m/>
    <s v="531759,09"/>
    <s v="6244863,91"/>
    <n v="0"/>
    <n v="126.53052000000001"/>
    <n v="0"/>
  </r>
  <r>
    <n v="1594"/>
    <x v="1167"/>
    <s v=""/>
    <x v="2600"/>
    <n v="2018"/>
    <n v="87469816"/>
    <x v="412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3676"/>
    <n v="31.7991384"/>
    <n v="0"/>
    <n v="36.514800000000001"/>
    <n v="36.514800000000001"/>
    <n v="0"/>
    <n v="0.81576149575127543"/>
    <n v="0.18423850424872457"/>
    <x v="0"/>
    <x v="0"/>
    <m/>
    <m/>
    <m/>
    <m/>
    <m/>
    <m/>
    <m/>
    <m/>
    <n v="86.298839999999998"/>
    <m/>
    <m/>
    <m/>
    <m/>
    <m/>
    <m/>
    <m/>
    <m/>
    <m/>
    <s v="476662"/>
    <s v="6248555"/>
    <n v="0"/>
    <n v="86.298839999999998"/>
    <n v="0"/>
  </r>
  <r>
    <n v="1594"/>
    <x v="1287"/>
    <s v=""/>
    <x v="2906"/>
    <n v="2018"/>
    <n v="87469816"/>
    <x v="412"/>
    <x v="1284"/>
    <x v="1241"/>
    <n v="6920"/>
    <s v="Videbæk"/>
    <n v="760"/>
    <m/>
    <x v="18"/>
    <m/>
    <s v="ER"/>
    <s v="Erhvervsværk"/>
    <n v="105100"/>
    <n v="100030"/>
    <x v="384"/>
    <x v="1"/>
    <s v="pev"/>
    <d v="2018-01-01T00:00:00"/>
    <m/>
    <n v="7.3"/>
    <n v="3"/>
    <n v="4"/>
    <x v="3677"/>
    <n v="67.896147600000006"/>
    <n v="0"/>
    <n v="82.710719999999995"/>
    <n v="82.710719999999995"/>
    <n v="0"/>
    <n v="0.82258175904253306"/>
    <n v="0.17741824095746694"/>
    <x v="0"/>
    <x v="0"/>
    <m/>
    <m/>
    <m/>
    <m/>
    <m/>
    <m/>
    <m/>
    <m/>
    <n v="191.34489000000002"/>
    <m/>
    <m/>
    <m/>
    <m/>
    <m/>
    <m/>
    <m/>
    <m/>
    <m/>
    <s v="479215,69"/>
    <s v="6211674,28"/>
    <n v="0"/>
    <n v="191.34489000000002"/>
    <n v="0"/>
  </r>
  <r>
    <n v="1596"/>
    <x v="799"/>
    <s v=""/>
    <x v="1828"/>
    <n v="2018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3678"/>
    <n v="10.169280000000001"/>
    <n v="0"/>
    <n v="6.7795415999999999"/>
    <n v="6.7795415999999999"/>
    <n v="0"/>
    <n v="0.74499903183043625"/>
    <n v="0.25500096816956375"/>
    <x v="0"/>
    <x v="0"/>
    <m/>
    <m/>
    <m/>
    <m/>
    <m/>
    <m/>
    <m/>
    <m/>
    <n v="19.939688999999998"/>
    <m/>
    <m/>
    <m/>
    <m/>
    <m/>
    <m/>
    <m/>
    <m/>
    <m/>
    <s v="465278"/>
    <s v="6293866"/>
    <n v="0"/>
    <n v="19.939688999999998"/>
    <n v="0"/>
  </r>
  <r>
    <n v="1597"/>
    <x v="800"/>
    <s v=""/>
    <x v="1829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3679"/>
    <n v="0.44259999999999999"/>
    <n v="0"/>
    <n v="0"/>
    <n v="0"/>
    <n v="1"/>
    <n v="0"/>
    <n v="0"/>
    <x v="0"/>
    <x v="0"/>
    <m/>
    <m/>
    <m/>
    <n v="0"/>
    <m/>
    <m/>
    <n v="0.59479199999999999"/>
    <m/>
    <m/>
    <m/>
    <m/>
    <m/>
    <m/>
    <m/>
    <m/>
    <m/>
    <m/>
    <m/>
    <s v="722656,26"/>
    <s v="6182704,76"/>
    <n v="0.59479199999999999"/>
    <n v="0"/>
    <n v="0"/>
  </r>
  <r>
    <n v="1597"/>
    <x v="800"/>
    <s v=""/>
    <x v="1830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3680"/>
    <n v="6.3019999999999996"/>
    <n v="0"/>
    <n v="0"/>
    <n v="0"/>
    <n v="1"/>
    <n v="0"/>
    <n v="0"/>
    <x v="0"/>
    <x v="0"/>
    <m/>
    <m/>
    <m/>
    <n v="0"/>
    <m/>
    <m/>
    <n v="8.47044"/>
    <m/>
    <m/>
    <m/>
    <m/>
    <m/>
    <m/>
    <m/>
    <m/>
    <m/>
    <m/>
    <m/>
    <s v="722656,26"/>
    <s v="6182704,76"/>
    <n v="8.47044"/>
    <n v="0"/>
    <n v="0"/>
  </r>
  <r>
    <n v="1597"/>
    <x v="800"/>
    <s v=""/>
    <x v="1831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3681"/>
    <n v="2.2999999999999998"/>
    <n v="0"/>
    <n v="0"/>
    <n v="0"/>
    <n v="1"/>
    <n v="0"/>
    <n v="0"/>
    <x v="0"/>
    <x v="0"/>
    <m/>
    <m/>
    <m/>
    <n v="0"/>
    <m/>
    <m/>
    <n v="3.0908987999999997"/>
    <m/>
    <m/>
    <m/>
    <m/>
    <m/>
    <m/>
    <m/>
    <m/>
    <m/>
    <m/>
    <m/>
    <s v="722656,26"/>
    <s v="6182704,76"/>
    <n v="3.0908987999999997"/>
    <n v="0"/>
    <n v="0"/>
  </r>
  <r>
    <n v="1597"/>
    <x v="800"/>
    <s v=""/>
    <x v="1832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3682"/>
    <n v="0"/>
    <n v="0"/>
    <n v="0"/>
    <n v="0"/>
    <n v="1"/>
    <n v="0"/>
    <n v="0"/>
    <x v="0"/>
    <x v="0"/>
    <m/>
    <m/>
    <m/>
    <n v="0.21521999999999999"/>
    <m/>
    <m/>
    <n v="0"/>
    <m/>
    <m/>
    <m/>
    <m/>
    <m/>
    <m/>
    <m/>
    <m/>
    <m/>
    <m/>
    <m/>
    <s v="722656,26"/>
    <s v="6182704,76"/>
    <n v="0.21521999999999999"/>
    <n v="0"/>
    <n v="0"/>
  </r>
  <r>
    <n v="1597"/>
    <x v="800"/>
    <s v=""/>
    <x v="1833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3682"/>
    <n v="0"/>
    <n v="0"/>
    <n v="0"/>
    <n v="0"/>
    <n v="1"/>
    <n v="0"/>
    <n v="0"/>
    <x v="0"/>
    <x v="0"/>
    <m/>
    <m/>
    <m/>
    <n v="0.21521999999999999"/>
    <m/>
    <m/>
    <m/>
    <m/>
    <m/>
    <m/>
    <m/>
    <m/>
    <m/>
    <m/>
    <m/>
    <m/>
    <m/>
    <m/>
    <s v="722656,26"/>
    <s v="6182704,76"/>
    <n v="0.21521999999999999"/>
    <n v="0"/>
    <n v="0"/>
  </r>
  <r>
    <n v="1597"/>
    <x v="802"/>
    <s v=""/>
    <x v="1835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3683"/>
    <n v="10.478999999999999"/>
    <n v="0"/>
    <n v="0"/>
    <n v="0"/>
    <n v="0"/>
    <n v="0"/>
    <n v="1"/>
    <x v="0"/>
    <x v="0"/>
    <m/>
    <m/>
    <m/>
    <m/>
    <m/>
    <m/>
    <n v="11.945696400000001"/>
    <m/>
    <m/>
    <m/>
    <m/>
    <m/>
    <m/>
    <m/>
    <m/>
    <m/>
    <m/>
    <m/>
    <s v="718347,12"/>
    <s v="6172451,55"/>
    <n v="11.945696400000001"/>
    <n v="0"/>
    <n v="0"/>
  </r>
  <r>
    <n v="1597"/>
    <x v="802"/>
    <s v=""/>
    <x v="1836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3684"/>
    <n v="11.066000000000001"/>
    <n v="0"/>
    <n v="0"/>
    <n v="0"/>
    <n v="0"/>
    <n v="0"/>
    <n v="1"/>
    <x v="0"/>
    <x v="0"/>
    <m/>
    <m/>
    <m/>
    <m/>
    <m/>
    <m/>
    <n v="12.6148176"/>
    <m/>
    <m/>
    <m/>
    <m/>
    <m/>
    <m/>
    <m/>
    <m/>
    <m/>
    <m/>
    <m/>
    <s v="718347,12"/>
    <s v="6172451,55"/>
    <n v="12.6148176"/>
    <n v="0"/>
    <n v="0"/>
  </r>
  <r>
    <n v="1597"/>
    <x v="802"/>
    <s v=""/>
    <x v="1837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3685"/>
    <n v="10.512"/>
    <n v="0"/>
    <n v="0"/>
    <n v="0"/>
    <n v="0"/>
    <n v="0"/>
    <n v="1"/>
    <x v="0"/>
    <x v="0"/>
    <m/>
    <m/>
    <m/>
    <n v="0"/>
    <m/>
    <m/>
    <n v="12.962228400000001"/>
    <m/>
    <m/>
    <m/>
    <m/>
    <m/>
    <m/>
    <m/>
    <m/>
    <m/>
    <m/>
    <m/>
    <s v="718347,12"/>
    <s v="6172451,55"/>
    <n v="12.962228400000001"/>
    <n v="0"/>
    <n v="0"/>
  </r>
  <r>
    <n v="1597"/>
    <x v="802"/>
    <s v=""/>
    <x v="1838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3686"/>
    <n v="7.9829999999999997"/>
    <n v="0"/>
    <n v="0"/>
    <n v="0"/>
    <n v="0"/>
    <n v="0"/>
    <n v="1"/>
    <x v="0"/>
    <x v="0"/>
    <m/>
    <m/>
    <m/>
    <n v="0"/>
    <m/>
    <m/>
    <n v="9.8705771999999996"/>
    <m/>
    <m/>
    <m/>
    <m/>
    <m/>
    <m/>
    <m/>
    <m/>
    <m/>
    <m/>
    <m/>
    <s v="718347,12"/>
    <s v="6172451,55"/>
    <n v="9.8705771999999996"/>
    <n v="0"/>
    <n v="0"/>
  </r>
  <r>
    <n v="1597"/>
    <x v="802"/>
    <s v=""/>
    <x v="1839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3687"/>
    <n v="0.38300000000000001"/>
    <n v="0"/>
    <n v="0"/>
    <n v="0"/>
    <n v="0"/>
    <n v="0"/>
    <n v="1"/>
    <x v="0"/>
    <x v="0"/>
    <m/>
    <m/>
    <m/>
    <n v="0.50612570000000001"/>
    <m/>
    <n v="2.4794E-2"/>
    <m/>
    <m/>
    <m/>
    <m/>
    <m/>
    <m/>
    <m/>
    <m/>
    <m/>
    <m/>
    <m/>
    <m/>
    <s v="718347,12"/>
    <s v="6172451,55"/>
    <n v="0.53091969999999999"/>
    <n v="0"/>
    <n v="0"/>
  </r>
  <r>
    <n v="1598"/>
    <x v="803"/>
    <s v=""/>
    <x v="1840"/>
    <n v="2018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3688"/>
    <n v="92.861999999999995"/>
    <n v="92.861999999999995"/>
    <n v="0"/>
    <n v="0"/>
    <n v="1"/>
    <n v="0"/>
    <n v="0"/>
    <x v="0"/>
    <x v="0"/>
    <m/>
    <m/>
    <m/>
    <m/>
    <m/>
    <m/>
    <m/>
    <m/>
    <m/>
    <m/>
    <m/>
    <m/>
    <m/>
    <m/>
    <n v="92.861999999999995"/>
    <m/>
    <m/>
    <m/>
    <s v="613293,03"/>
    <s v="6129803,14"/>
    <n v="0"/>
    <n v="92.861999999999995"/>
    <n v="0"/>
  </r>
  <r>
    <n v="1602"/>
    <x v="804"/>
    <s v=""/>
    <x v="1841"/>
    <n v="2018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8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3689"/>
    <n v="0"/>
    <n v="0"/>
    <n v="2.00088036E-2"/>
    <n v="2.00088036E-2"/>
    <n v="0"/>
    <n v="1"/>
    <n v="0"/>
    <x v="0"/>
    <x v="0"/>
    <m/>
    <m/>
    <m/>
    <m/>
    <m/>
    <m/>
    <m/>
    <m/>
    <m/>
    <m/>
    <m/>
    <m/>
    <m/>
    <m/>
    <m/>
    <m/>
    <n v="2.00088036E-2"/>
    <m/>
    <s v="528425"/>
    <s v="6251494"/>
    <n v="0"/>
    <n v="0"/>
    <n v="0"/>
  </r>
  <r>
    <n v="1606"/>
    <x v="806"/>
    <s v=""/>
    <x v="1843"/>
    <n v="2018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8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8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3690"/>
    <n v="11.260439999999999"/>
    <n v="0"/>
    <n v="8.2728458963999998"/>
    <n v="8.2728458963999998"/>
    <n v="0.2450031216007417"/>
    <n v="0.75499687839925833"/>
    <n v="0"/>
    <x v="0"/>
    <x v="0"/>
    <m/>
    <m/>
    <m/>
    <m/>
    <m/>
    <m/>
    <m/>
    <m/>
    <n v="22.980197"/>
    <m/>
    <m/>
    <m/>
    <m/>
    <m/>
    <m/>
    <m/>
    <m/>
    <m/>
    <s v="578712"/>
    <s v="6329661"/>
    <n v="0"/>
    <n v="22.980197"/>
    <n v="0"/>
  </r>
  <r>
    <n v="1611"/>
    <x v="809"/>
    <s v=""/>
    <x v="1846"/>
    <n v="2018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3691"/>
    <n v="22.437360000000002"/>
    <n v="0"/>
    <n v="14.958193968"/>
    <n v="14.958193968"/>
    <n v="0.25500192160418628"/>
    <n v="0.74499807839581367"/>
    <n v="0"/>
    <x v="0"/>
    <x v="0"/>
    <m/>
    <m/>
    <m/>
    <m/>
    <m/>
    <m/>
    <m/>
    <m/>
    <n v="43.994492000000001"/>
    <m/>
    <m/>
    <m/>
    <m/>
    <m/>
    <m/>
    <m/>
    <m/>
    <m/>
    <s v="579353,71"/>
    <s v="6324447,38"/>
    <n v="0"/>
    <n v="43.994492000000001"/>
    <n v="0"/>
  </r>
  <r>
    <n v="1623"/>
    <x v="810"/>
    <s v=""/>
    <x v="1847"/>
    <n v="2018"/>
    <n v="25809890"/>
    <x v="421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3692"/>
    <n v="26.254999999999999"/>
    <n v="2.74"/>
    <n v="0"/>
    <n v="0"/>
    <n v="1"/>
    <n v="0"/>
    <n v="0"/>
    <x v="0"/>
    <x v="0"/>
    <m/>
    <m/>
    <m/>
    <m/>
    <m/>
    <m/>
    <m/>
    <m/>
    <m/>
    <m/>
    <n v="0"/>
    <m/>
    <n v="29.172499999999999"/>
    <m/>
    <m/>
    <m/>
    <m/>
    <m/>
    <s v="495376"/>
    <s v="6217953"/>
    <n v="0"/>
    <n v="29.172499999999999"/>
    <n v="0"/>
  </r>
  <r>
    <n v="1623"/>
    <x v="810"/>
    <s v=""/>
    <x v="1848"/>
    <n v="2018"/>
    <n v="25809890"/>
    <x v="421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3693"/>
    <n v="14.122"/>
    <n v="5.6369999999999996"/>
    <n v="0"/>
    <n v="0"/>
    <n v="1"/>
    <n v="0"/>
    <n v="0"/>
    <x v="0"/>
    <x v="0"/>
    <m/>
    <m/>
    <m/>
    <n v="1.0043599999999999"/>
    <m/>
    <m/>
    <m/>
    <m/>
    <n v="16.325538000000002"/>
    <m/>
    <m/>
    <m/>
    <m/>
    <m/>
    <m/>
    <m/>
    <m/>
    <m/>
    <s v="495376"/>
    <s v="6217953"/>
    <n v="1.0043599999999999"/>
    <n v="16.325538000000002"/>
    <n v="0"/>
  </r>
  <r>
    <n v="1623"/>
    <x v="811"/>
    <s v=""/>
    <x v="1850"/>
    <n v="2018"/>
    <n v="25809890"/>
    <x v="421"/>
    <x v="809"/>
    <x v="795"/>
    <n v="7400"/>
    <s v="Herning"/>
    <n v="657"/>
    <n v="163"/>
    <x v="58"/>
    <m/>
    <s v="ER"/>
    <s v="Erhvervsværk"/>
    <n v="352100"/>
    <n v="350020"/>
    <x v="2"/>
    <x v="0"/>
    <s v="fvv"/>
    <d v="2017-01-01T00:00:00"/>
    <d v="2018-12-31T00:00:00"/>
    <n v="0.5"/>
    <n v="0"/>
    <n v="0.45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92415,31"/>
    <s v="6229256,98"/>
    <n v="0"/>
    <n v="0"/>
    <n v="0"/>
  </r>
  <r>
    <n v="1631"/>
    <x v="812"/>
    <s v=""/>
    <x v="1851"/>
    <n v="2018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3694"/>
    <n v="9.7416"/>
    <n v="9.7416"/>
    <n v="0"/>
    <n v="0"/>
    <n v="1"/>
    <n v="0"/>
    <n v="0"/>
    <x v="0"/>
    <x v="0"/>
    <m/>
    <m/>
    <m/>
    <m/>
    <m/>
    <m/>
    <m/>
    <m/>
    <m/>
    <n v="9.8309999999999995"/>
    <m/>
    <m/>
    <n v="0"/>
    <m/>
    <m/>
    <m/>
    <m/>
    <m/>
    <s v="598176"/>
    <s v="6190358"/>
    <n v="0"/>
    <n v="9.8309999999999995"/>
    <n v="0"/>
  </r>
  <r>
    <n v="1632"/>
    <x v="1288"/>
    <s v=""/>
    <x v="2907"/>
    <n v="2018"/>
    <n v="41640316"/>
    <x v="700"/>
    <x v="1285"/>
    <x v="1242"/>
    <n v="4720"/>
    <s v="Præstø"/>
    <n v="390"/>
    <m/>
    <x v="18"/>
    <m/>
    <s v="ER"/>
    <s v="Erhvervsværk"/>
    <n v="15000"/>
    <n v="10000"/>
    <x v="384"/>
    <x v="1"/>
    <s v="pev"/>
    <d v="2016-06-20T00:00:00"/>
    <m/>
    <n v="2.5"/>
    <n v="0.9"/>
    <n v="1.3"/>
    <x v="3695"/>
    <n v="34.364519999999999"/>
    <n v="0"/>
    <n v="25.247342880000001"/>
    <n v="25.247342880000001"/>
    <n v="0"/>
    <n v="0.75499974333966435"/>
    <n v="0.24500025666033565"/>
    <x v="0"/>
    <x v="0"/>
    <m/>
    <m/>
    <m/>
    <m/>
    <m/>
    <m/>
    <m/>
    <m/>
    <n v="70.131600000000006"/>
    <m/>
    <m/>
    <m/>
    <m/>
    <m/>
    <m/>
    <m/>
    <m/>
    <m/>
    <s v="700742"/>
    <s v="6110077"/>
    <n v="0"/>
    <n v="70.131600000000006"/>
    <n v="0"/>
  </r>
  <r>
    <n v="1634"/>
    <x v="813"/>
    <s v=""/>
    <x v="1852"/>
    <n v="2018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3696"/>
    <n v="2.1765599999999998"/>
    <n v="0"/>
    <n v="1.3140864000000001"/>
    <n v="1.3140864000000001"/>
    <n v="0"/>
    <n v="0.73498528791870621"/>
    <n v="0.26501471208129379"/>
    <x v="0"/>
    <x v="0"/>
    <m/>
    <m/>
    <m/>
    <m/>
    <m/>
    <m/>
    <m/>
    <m/>
    <n v="4.1064889999999998"/>
    <m/>
    <m/>
    <m/>
    <m/>
    <m/>
    <m/>
    <m/>
    <m/>
    <m/>
    <s v="529484"/>
    <s v="6244330"/>
    <n v="0"/>
    <n v="4.1064889999999998"/>
    <n v="0"/>
  </r>
  <r>
    <n v="1636"/>
    <x v="814"/>
    <s v=""/>
    <x v="1853"/>
    <n v="2018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3697"/>
    <n v="18.350999999999999"/>
    <n v="0"/>
    <n v="13.4824716"/>
    <n v="13.4824716"/>
    <n v="0"/>
    <n v="0.75500116832040542"/>
    <n v="0.24499883167959458"/>
    <x v="0"/>
    <x v="0"/>
    <m/>
    <m/>
    <m/>
    <m/>
    <m/>
    <m/>
    <m/>
    <m/>
    <n v="37.451199000000003"/>
    <m/>
    <m/>
    <m/>
    <m/>
    <m/>
    <m/>
    <m/>
    <m/>
    <m/>
    <s v="502978"/>
    <s v="6286415"/>
    <n v="0"/>
    <n v="37.451199000000003"/>
    <n v="0"/>
  </r>
  <r>
    <n v="1640"/>
    <x v="815"/>
    <s v=""/>
    <x v="1855"/>
    <n v="2018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3698"/>
    <n v="52.534655999999998"/>
    <n v="31.753979999999999"/>
    <n v="43.017983999999998"/>
    <n v="43.017983999999998"/>
    <n v="0.25706802482854446"/>
    <n v="0.74293197517145559"/>
    <n v="0"/>
    <x v="0"/>
    <x v="0"/>
    <m/>
    <m/>
    <m/>
    <m/>
    <m/>
    <m/>
    <m/>
    <m/>
    <n v="102.18045600000001"/>
    <m/>
    <m/>
    <m/>
    <m/>
    <m/>
    <m/>
    <m/>
    <m/>
    <m/>
    <s v="555276,1"/>
    <s v="6372514,56"/>
    <n v="0"/>
    <n v="102.18045600000001"/>
    <n v="0"/>
  </r>
  <r>
    <n v="1640"/>
    <x v="815"/>
    <s v=""/>
    <x v="1856"/>
    <n v="2018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3699"/>
    <n v="24.243948"/>
    <n v="14.653980000000001"/>
    <n v="23.530463999999998"/>
    <n v="23.530463999999998"/>
    <n v="0.21533720791919647"/>
    <n v="0.78466279208080358"/>
    <n v="0"/>
    <x v="0"/>
    <x v="0"/>
    <m/>
    <m/>
    <m/>
    <m/>
    <m/>
    <m/>
    <m/>
    <m/>
    <n v="56.292983999999997"/>
    <m/>
    <m/>
    <m/>
    <m/>
    <m/>
    <m/>
    <m/>
    <m/>
    <m/>
    <s v="555276,1"/>
    <s v="6372514,56"/>
    <n v="0"/>
    <n v="56.292983999999997"/>
    <n v="0"/>
  </r>
  <r>
    <n v="1642"/>
    <x v="816"/>
    <s v=""/>
    <x v="1857"/>
    <n v="2018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3700"/>
    <n v="4.4424000000000001"/>
    <n v="0"/>
    <n v="2.6819999999999999"/>
    <n v="2.6819999999999999"/>
    <n v="0"/>
    <n v="0.73496563573883167"/>
    <n v="0.26503436426116833"/>
    <x v="0"/>
    <x v="0"/>
    <m/>
    <m/>
    <m/>
    <m/>
    <m/>
    <m/>
    <m/>
    <m/>
    <n v="8.3807999999999989"/>
    <m/>
    <m/>
    <m/>
    <m/>
    <m/>
    <m/>
    <m/>
    <m/>
    <m/>
    <s v="532808"/>
    <s v="6091387"/>
    <n v="0"/>
    <n v="8.3807999999999989"/>
    <n v="0"/>
  </r>
  <r>
    <n v="1642"/>
    <x v="816"/>
    <s v=""/>
    <x v="2908"/>
    <n v="2018"/>
    <n v="25919742"/>
    <x v="426"/>
    <x v="814"/>
    <x v="798"/>
    <n v="6200"/>
    <s v="Aabenraa"/>
    <n v="580"/>
    <m/>
    <x v="18"/>
    <m/>
    <s v="ER"/>
    <s v="Erhvervsværk"/>
    <n v="11100"/>
    <n v="10000"/>
    <x v="15"/>
    <x v="1"/>
    <s v="pev"/>
    <d v="2017-11-15T00:00:00"/>
    <m/>
    <n v="1.1000000000000001"/>
    <n v="0.40400000000000003"/>
    <n v="0.6"/>
    <x v="3701"/>
    <n v="14.5296"/>
    <n v="0"/>
    <n v="9.6858000000000004"/>
    <n v="9.6858000000000004"/>
    <n v="0"/>
    <n v="0.7449766207506634"/>
    <n v="0.2550233792493366"/>
    <x v="0"/>
    <x v="0"/>
    <m/>
    <m/>
    <m/>
    <m/>
    <m/>
    <m/>
    <m/>
    <m/>
    <n v="28.486799999999999"/>
    <m/>
    <m/>
    <m/>
    <m/>
    <m/>
    <m/>
    <m/>
    <m/>
    <m/>
    <s v="532808"/>
    <s v="6091387"/>
    <n v="0"/>
    <n v="28.486799999999999"/>
    <n v="0"/>
  </r>
  <r>
    <n v="1644"/>
    <x v="817"/>
    <s v=""/>
    <x v="1858"/>
    <n v="2018"/>
    <n v="11110018"/>
    <x v="427"/>
    <x v="815"/>
    <x v="799"/>
    <n v="7860"/>
    <s v="Spøttrup"/>
    <n v="779"/>
    <m/>
    <x v="18"/>
    <m/>
    <s v="ER"/>
    <s v="Erhvervsværk"/>
    <n v="14620"/>
    <n v="10000"/>
    <x v="296"/>
    <x v="1"/>
    <s v="pev"/>
    <d v="2002-12-02T00:00:00"/>
    <m/>
    <n v="1.2"/>
    <n v="0.47"/>
    <n v="0.6"/>
    <x v="3702"/>
    <n v="8.1791999999999998"/>
    <n v="0"/>
    <n v="5.4525600000000001"/>
    <n v="5.4525600000000001"/>
    <n v="0"/>
    <n v="0.7450056116722783"/>
    <n v="0.2549943883277217"/>
    <x v="0"/>
    <x v="0"/>
    <m/>
    <m/>
    <m/>
    <m/>
    <m/>
    <m/>
    <m/>
    <m/>
    <n v="16.038"/>
    <m/>
    <m/>
    <m/>
    <m/>
    <m/>
    <m/>
    <m/>
    <m/>
    <m/>
    <s v="484184,87"/>
    <s v="6272240,19"/>
    <n v="0"/>
    <n v="16.038"/>
    <n v="0"/>
  </r>
  <r>
    <n v="1646"/>
    <x v="818"/>
    <s v=""/>
    <x v="1859"/>
    <n v="2018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3703"/>
    <n v="2.1452399999999998"/>
    <n v="0"/>
    <n v="1.2951695519999999"/>
    <n v="1.2951695519999999"/>
    <n v="0"/>
    <n v="0.73499157750450039"/>
    <n v="0.26500842249549961"/>
    <x v="0"/>
    <x v="0"/>
    <m/>
    <m/>
    <m/>
    <m/>
    <m/>
    <m/>
    <m/>
    <m/>
    <n v="4.0474940000000004"/>
    <m/>
    <m/>
    <m/>
    <m/>
    <m/>
    <m/>
    <m/>
    <m/>
    <m/>
    <s v="561917"/>
    <s v="6214049"/>
    <n v="0"/>
    <n v="4.0474940000000004"/>
    <n v="0"/>
  </r>
  <r>
    <n v="1649"/>
    <x v="820"/>
    <s v=""/>
    <x v="1861"/>
    <n v="2018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3704"/>
    <n v="10.10736"/>
    <n v="0"/>
    <n v="7.4259323999999998"/>
    <n v="7.4259323999999998"/>
    <n v="0"/>
    <n v="0.7550039277480517"/>
    <n v="0.2449960722519483"/>
    <x v="0"/>
    <x v="0"/>
    <m/>
    <m/>
    <m/>
    <m/>
    <m/>
    <m/>
    <m/>
    <m/>
    <n v="20.627596"/>
    <m/>
    <m/>
    <m/>
    <m/>
    <m/>
    <m/>
    <m/>
    <m/>
    <m/>
    <s v="546363"/>
    <s v="6250002"/>
    <n v="0"/>
    <n v="20.627596"/>
    <n v="0"/>
  </r>
  <r>
    <n v="1651"/>
    <x v="821"/>
    <s v=""/>
    <x v="1862"/>
    <n v="2018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3705"/>
    <n v="13.12416"/>
    <n v="0"/>
    <n v="8.7494897159999994"/>
    <n v="8.7494897159999994"/>
    <n v="0.25499754312357303"/>
    <n v="0.74500245687642697"/>
    <n v="0"/>
    <x v="0"/>
    <x v="0"/>
    <m/>
    <m/>
    <m/>
    <m/>
    <m/>
    <m/>
    <m/>
    <m/>
    <n v="25.733895"/>
    <m/>
    <m/>
    <m/>
    <m/>
    <m/>
    <m/>
    <m/>
    <m/>
    <m/>
    <s v="585500"/>
    <s v="6361025"/>
    <n v="0"/>
    <n v="25.733895"/>
    <n v="0"/>
  </r>
  <r>
    <n v="1655"/>
    <x v="822"/>
    <s v=""/>
    <x v="1863"/>
    <n v="2018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3706"/>
    <n v="9.3308400000000002"/>
    <n v="0"/>
    <n v="6.2206704000000004"/>
    <n v="6.2206704000000004"/>
    <n v="0"/>
    <n v="0.7450019135432624"/>
    <n v="0.2549980864567376"/>
    <x v="0"/>
    <x v="0"/>
    <m/>
    <m/>
    <m/>
    <m/>
    <m/>
    <m/>
    <m/>
    <m/>
    <n v="18.295901999999998"/>
    <m/>
    <m/>
    <m/>
    <m/>
    <m/>
    <m/>
    <m/>
    <m/>
    <m/>
    <s v="514306"/>
    <s v="6097976"/>
    <n v="0"/>
    <n v="18.295901999999998"/>
    <n v="0"/>
  </r>
  <r>
    <n v="1659"/>
    <x v="823"/>
    <s v=""/>
    <x v="1864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3707"/>
    <n v="699.71500000000003"/>
    <n v="699.71500000000003"/>
    <n v="104.117616"/>
    <n v="74.782079999999993"/>
    <n v="0.69137163223072773"/>
    <n v="0.30862836776927227"/>
    <n v="0"/>
    <x v="0"/>
    <x v="0"/>
    <m/>
    <m/>
    <m/>
    <n v="9.0020000000000007"/>
    <m/>
    <m/>
    <m/>
    <n v="682.01300000000003"/>
    <m/>
    <n v="0.77400000000000002"/>
    <n v="0.20899999999999999"/>
    <n v="10.789"/>
    <m/>
    <m/>
    <m/>
    <m/>
    <m/>
    <m/>
    <s v="588927,19"/>
    <s v="6143298,6"/>
    <n v="315.90785000000005"/>
    <n v="386.87915000000004"/>
    <n v="0"/>
  </r>
  <r>
    <n v="1659"/>
    <x v="823"/>
    <s v=""/>
    <x v="1865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3708"/>
    <n v="722.38400000000001"/>
    <n v="722.38400000000001"/>
    <n v="108.143064"/>
    <n v="77.673348000000004"/>
    <n v="0.69007919036618326"/>
    <n v="0.30992080963381674"/>
    <n v="0"/>
    <x v="0"/>
    <x v="0"/>
    <m/>
    <m/>
    <m/>
    <n v="9.5730000000000004"/>
    <m/>
    <m/>
    <m/>
    <n v="726.97400000000005"/>
    <m/>
    <n v="0.81699999999999995"/>
    <n v="0.222"/>
    <n v="11.872999999999999"/>
    <m/>
    <m/>
    <m/>
    <m/>
    <m/>
    <m/>
    <s v="588927,19"/>
    <s v="6143298,6"/>
    <n v="336.71129999999999"/>
    <n v="412.74770000000001"/>
    <n v="0"/>
  </r>
  <r>
    <n v="1659"/>
    <x v="823"/>
    <s v=""/>
    <x v="1866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3709"/>
    <n v="1322.338"/>
    <n v="1322.338"/>
    <n v="225.94251600000001"/>
    <n v="162.28234800000001"/>
    <n v="0.66111427692684166"/>
    <n v="0.33888572307315834"/>
    <n v="0"/>
    <x v="0"/>
    <x v="0"/>
    <m/>
    <m/>
    <m/>
    <n v="15.395"/>
    <m/>
    <m/>
    <m/>
    <n v="1261.9159999999999"/>
    <m/>
    <n v="1.55"/>
    <n v="0.41199999999999998"/>
    <n v="23.510999999999999"/>
    <m/>
    <m/>
    <m/>
    <m/>
    <m/>
    <m/>
    <s v="588927,19"/>
    <s v="6143298,6"/>
    <n v="583.25720000000001"/>
    <n v="719.52679999999998"/>
    <n v="0"/>
  </r>
  <r>
    <n v="1670"/>
    <x v="824"/>
    <s v=""/>
    <x v="1867"/>
    <n v="2018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3710"/>
    <n v="406.8252"/>
    <n v="395.02440000000001"/>
    <n v="67.215599999999995"/>
    <n v="59.666400000000003"/>
    <n v="0.64920719441486219"/>
    <n v="0.33139865104721333"/>
    <n v="1.939415453792448E-2"/>
    <x v="0"/>
    <x v="0"/>
    <m/>
    <m/>
    <m/>
    <m/>
    <m/>
    <m/>
    <m/>
    <n v="499.2176"/>
    <m/>
    <n v="0"/>
    <n v="13.178100000000001"/>
    <n v="6.5540000000000003"/>
    <m/>
    <m/>
    <m/>
    <m/>
    <m/>
    <m/>
    <s v="528213,97"/>
    <s v="6151781,9"/>
    <n v="224.64792"/>
    <n v="294.30178000000001"/>
    <n v="0"/>
  </r>
  <r>
    <n v="1670"/>
    <x v="824"/>
    <s v=""/>
    <x v="1868"/>
    <n v="2018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3711"/>
    <n v="971.02080000000001"/>
    <n v="948.06"/>
    <n v="0"/>
    <n v="0"/>
    <n v="0.97635395657847901"/>
    <n v="0"/>
    <n v="2.364604342152099E-2"/>
    <x v="0"/>
    <x v="0"/>
    <m/>
    <n v="0"/>
    <m/>
    <n v="0"/>
    <m/>
    <m/>
    <m/>
    <n v="982.95920000000001"/>
    <m/>
    <n v="0"/>
    <n v="25.946999999999999"/>
    <n v="12.904999999999999"/>
    <m/>
    <m/>
    <m/>
    <m/>
    <m/>
    <m/>
    <s v="528213,97"/>
    <s v="6151781,9"/>
    <n v="442.33163999999999"/>
    <n v="579.47955999999999"/>
    <n v="0"/>
  </r>
  <r>
    <n v="1670"/>
    <x v="825"/>
    <s v=""/>
    <x v="1869"/>
    <n v="2018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3712"/>
    <n v="2086.4448000000002"/>
    <n v="1993.2768000000001"/>
    <n v="492.47640000000001"/>
    <n v="448.23599999999999"/>
    <n v="0.43262654620265678"/>
    <n v="0.54715200233781225"/>
    <n v="2.022145145953097E-2"/>
    <x v="0"/>
    <x v="0"/>
    <m/>
    <m/>
    <m/>
    <n v="0"/>
    <m/>
    <m/>
    <m/>
    <n v="2303.0832"/>
    <m/>
    <m/>
    <m/>
    <n v="0.60899999999999999"/>
    <m/>
    <m/>
    <m/>
    <m/>
    <m/>
    <m/>
    <s v="468986,5"/>
    <s v="6146250,34"/>
    <n v="1036.38744"/>
    <n v="1267.30476"/>
    <n v="0"/>
  </r>
  <r>
    <n v="1672"/>
    <x v="826"/>
    <s v=""/>
    <x v="1870"/>
    <n v="2018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3713"/>
    <n v="3.6000000000000002E-4"/>
    <n v="0"/>
    <n v="6.8112000000000001E-5"/>
    <n v="6.8112000000000001E-5"/>
    <n v="0"/>
    <n v="0.3620821638173003"/>
    <n v="0.6379178361826997"/>
    <x v="0"/>
    <x v="0"/>
    <m/>
    <m/>
    <m/>
    <m/>
    <m/>
    <m/>
    <m/>
    <m/>
    <n v="3.9100000000000002E-4"/>
    <m/>
    <m/>
    <m/>
    <m/>
    <m/>
    <m/>
    <m/>
    <m/>
    <m/>
    <s v="561340"/>
    <s v="6362014"/>
    <n v="0"/>
    <n v="3.9100000000000002E-4"/>
    <n v="0"/>
  </r>
  <r>
    <n v="1677"/>
    <x v="828"/>
    <s v=""/>
    <x v="1872"/>
    <n v="2018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8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3714"/>
    <n v="9.6156000000000006"/>
    <n v="9.6156000000000006"/>
    <n v="50.5548"/>
    <n v="50.5548"/>
    <n v="3.5662781920232652E-2"/>
    <n v="0.96433721807976736"/>
    <n v="0"/>
    <x v="0"/>
    <x v="0"/>
    <m/>
    <m/>
    <m/>
    <m/>
    <m/>
    <m/>
    <m/>
    <m/>
    <n v="134.81281440000001"/>
    <m/>
    <m/>
    <m/>
    <m/>
    <m/>
    <m/>
    <m/>
    <m/>
    <m/>
    <s v="633420,74"/>
    <s v="6171525,27"/>
    <n v="0"/>
    <n v="134.81281440000001"/>
    <n v="0"/>
  </r>
  <r>
    <n v="1714"/>
    <x v="830"/>
    <s v=""/>
    <x v="1874"/>
    <n v="2018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3715"/>
    <n v="58.331879999999998"/>
    <n v="43.611840000000001"/>
    <n v="0"/>
    <n v="0"/>
    <n v="0.74765017002709333"/>
    <n v="0"/>
    <n v="0.25234982997290667"/>
    <x v="0"/>
    <x v="0"/>
    <m/>
    <m/>
    <m/>
    <m/>
    <m/>
    <m/>
    <m/>
    <m/>
    <m/>
    <m/>
    <m/>
    <m/>
    <m/>
    <m/>
    <n v="58.331879999999998"/>
    <m/>
    <m/>
    <m/>
    <s v="678873,77"/>
    <s v="6130291,58"/>
    <n v="0"/>
    <n v="58.331879999999998"/>
    <n v="0"/>
  </r>
  <r>
    <n v="1726"/>
    <x v="831"/>
    <s v=""/>
    <x v="1875"/>
    <n v="2018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3488"/>
    <n v="0"/>
    <n v="0"/>
    <n v="1.5890399999999999E-2"/>
    <n v="1.5890399999999999E-2"/>
    <n v="0"/>
    <n v="1"/>
    <n v="0"/>
    <x v="0"/>
    <x v="0"/>
    <m/>
    <m/>
    <m/>
    <m/>
    <m/>
    <m/>
    <n v="7.9200000000000007E-2"/>
    <m/>
    <m/>
    <m/>
    <m/>
    <m/>
    <m/>
    <m/>
    <m/>
    <m/>
    <m/>
    <m/>
    <s v="460599,14"/>
    <s v="6169855,96"/>
    <n v="7.9200000000000007E-2"/>
    <n v="0"/>
    <n v="0"/>
  </r>
  <r>
    <n v="1728"/>
    <x v="832"/>
    <s v=""/>
    <x v="1876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68"/>
    <x v="0"/>
    <s v="pvp"/>
    <d v="2012-01-01T00:00:00"/>
    <m/>
    <n v="5.45"/>
    <n v="0"/>
    <n v="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28"/>
    <x v="832"/>
    <s v=""/>
    <x v="1877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57"/>
    <x v="2"/>
    <s v="pvp"/>
    <d v="2010-11-01T00:00:00"/>
    <m/>
    <n v="10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0"/>
    <s v="684433,93"/>
    <s v="6097989,96"/>
    <n v="0"/>
    <n v="0"/>
    <n v="0"/>
  </r>
  <r>
    <n v="1728"/>
    <x v="832"/>
    <s v=""/>
    <x v="1878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69"/>
    <x v="0"/>
    <s v="pvp"/>
    <d v="2012-01-01T00:00:00"/>
    <m/>
    <n v="9.4"/>
    <n v="0"/>
    <n v="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28"/>
    <x v="832"/>
    <s v=""/>
    <x v="1879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70"/>
    <x v="1"/>
    <s v="pev"/>
    <d v="2012-01-01T00:00:00"/>
    <m/>
    <n v="15.54"/>
    <n v="6.06"/>
    <n v="6.0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39"/>
    <x v="833"/>
    <s v=""/>
    <x v="1880"/>
    <n v="2018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3716"/>
    <n v="109.54044"/>
    <n v="109.54044"/>
    <n v="0"/>
    <n v="0"/>
    <n v="1"/>
    <n v="0"/>
    <n v="0"/>
    <x v="0"/>
    <x v="0"/>
    <m/>
    <m/>
    <m/>
    <m/>
    <m/>
    <m/>
    <m/>
    <m/>
    <m/>
    <m/>
    <m/>
    <m/>
    <m/>
    <m/>
    <n v="109.54044"/>
    <m/>
    <m/>
    <m/>
    <s v="691245,68"/>
    <s v="6193878,29"/>
    <n v="0"/>
    <n v="109.54044"/>
    <n v="0"/>
  </r>
  <r>
    <n v="1750"/>
    <x v="834"/>
    <s v=""/>
    <x v="1881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3717"/>
    <n v="85.342680000000001"/>
    <n v="85.342680000000001"/>
    <n v="0"/>
    <n v="0"/>
    <n v="1"/>
    <n v="0"/>
    <n v="0"/>
    <x v="0"/>
    <x v="0"/>
    <m/>
    <m/>
    <m/>
    <m/>
    <m/>
    <m/>
    <m/>
    <m/>
    <m/>
    <m/>
    <m/>
    <m/>
    <m/>
    <m/>
    <n v="85.342679999999987"/>
    <m/>
    <m/>
    <m/>
    <s v="468765,07"/>
    <s v="6199008,99"/>
    <n v="0"/>
    <n v="85.342679999999987"/>
    <n v="0"/>
  </r>
  <r>
    <n v="1750"/>
    <x v="834"/>
    <s v=""/>
    <x v="1882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3718"/>
    <n v="283.428"/>
    <n v="0"/>
    <n v="0"/>
    <n v="0"/>
    <n v="0"/>
    <n v="0"/>
    <n v="1"/>
    <x v="0"/>
    <x v="0"/>
    <m/>
    <m/>
    <m/>
    <m/>
    <m/>
    <m/>
    <m/>
    <m/>
    <m/>
    <m/>
    <n v="320.85000000000002"/>
    <m/>
    <m/>
    <m/>
    <m/>
    <m/>
    <m/>
    <m/>
    <s v="468765,07"/>
    <s v="6199008,99"/>
    <n v="0"/>
    <n v="320.85000000000002"/>
    <n v="0"/>
  </r>
  <r>
    <n v="1750"/>
    <x v="834"/>
    <s v=""/>
    <x v="1883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3719"/>
    <n v="85.305599999999998"/>
    <n v="85.305599999999998"/>
    <n v="0"/>
    <n v="0"/>
    <n v="1"/>
    <n v="0"/>
    <n v="0"/>
    <x v="0"/>
    <x v="0"/>
    <m/>
    <m/>
    <m/>
    <m/>
    <m/>
    <m/>
    <m/>
    <m/>
    <m/>
    <m/>
    <m/>
    <m/>
    <m/>
    <m/>
    <n v="85.305600000000013"/>
    <m/>
    <m/>
    <m/>
    <s v="468765,07"/>
    <s v="6199008,99"/>
    <n v="0"/>
    <n v="85.305600000000013"/>
    <n v="0"/>
  </r>
  <r>
    <n v="1759"/>
    <x v="835"/>
    <s v=""/>
    <x v="1884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3720"/>
    <n v="5.8209999999999997"/>
    <n v="5.8209999999999997"/>
    <n v="0"/>
    <n v="0"/>
    <n v="1"/>
    <n v="0"/>
    <n v="0"/>
    <x v="0"/>
    <x v="0"/>
    <m/>
    <m/>
    <m/>
    <n v="7.9200959999999991"/>
    <m/>
    <n v="0"/>
    <m/>
    <m/>
    <m/>
    <m/>
    <m/>
    <m/>
    <m/>
    <m/>
    <m/>
    <m/>
    <m/>
    <m/>
    <s v="718493,7"/>
    <s v="6172103,8"/>
    <n v="7.9200959999999991"/>
    <n v="0"/>
    <n v="0"/>
  </r>
  <r>
    <n v="1759"/>
    <x v="835"/>
    <s v=""/>
    <x v="1885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1890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1968-12-31T00:00:00"/>
    <d v="2018-03-12T00:00:00"/>
    <n v="65"/>
    <n v="0"/>
    <n v="55"/>
    <x v="3721"/>
    <n v="7.9"/>
    <n v="7.9"/>
    <n v="0"/>
    <n v="0"/>
    <n v="1"/>
    <n v="0"/>
    <n v="0"/>
    <x v="0"/>
    <x v="0"/>
    <m/>
    <m/>
    <m/>
    <n v="8.1966537000000006"/>
    <m/>
    <m/>
    <m/>
    <m/>
    <m/>
    <m/>
    <m/>
    <m/>
    <m/>
    <m/>
    <m/>
    <m/>
    <m/>
    <m/>
    <s v="722356,49"/>
    <s v="6179177,68"/>
    <n v="8.1966537000000006"/>
    <n v="0"/>
    <n v="0"/>
  </r>
  <r>
    <n v="1760"/>
    <x v="836"/>
    <s v=""/>
    <x v="2909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2018-10-08T00:00:00"/>
    <m/>
    <n v="23.8"/>
    <n v="0"/>
    <n v="24.3"/>
    <x v="3722"/>
    <n v="23.1"/>
    <n v="23.1"/>
    <n v="0"/>
    <n v="0"/>
    <n v="1"/>
    <n v="0"/>
    <n v="0"/>
    <x v="0"/>
    <x v="0"/>
    <m/>
    <m/>
    <m/>
    <n v="1.14507801"/>
    <m/>
    <m/>
    <n v="21.710937600000001"/>
    <m/>
    <m/>
    <m/>
    <m/>
    <m/>
    <m/>
    <m/>
    <m/>
    <m/>
    <m/>
    <m/>
    <s v="722356,49"/>
    <s v="6179177,68"/>
    <n v="22.85601561"/>
    <n v="0"/>
    <n v="0"/>
  </r>
  <r>
    <n v="1760"/>
    <x v="836"/>
    <s v=""/>
    <x v="2910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6"/>
    <x v="0"/>
    <s v="fvv"/>
    <d v="2018-10-08T00:00:00"/>
    <m/>
    <n v="23.8"/>
    <n v="0"/>
    <n v="24.3"/>
    <x v="3723"/>
    <n v="34.6"/>
    <n v="34.6"/>
    <n v="0"/>
    <n v="0"/>
    <n v="1"/>
    <n v="0"/>
    <n v="0"/>
    <x v="0"/>
    <x v="0"/>
    <m/>
    <m/>
    <m/>
    <n v="3.1488120800000003"/>
    <m/>
    <m/>
    <n v="31.360269599999999"/>
    <m/>
    <m/>
    <m/>
    <m/>
    <m/>
    <m/>
    <m/>
    <m/>
    <m/>
    <m/>
    <m/>
    <s v="722356,49"/>
    <s v="6179177,68"/>
    <n v="34.509081680000001"/>
    <n v="0"/>
    <n v="0"/>
  </r>
  <r>
    <n v="1760"/>
    <x v="836"/>
    <s v=""/>
    <x v="2911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76"/>
    <x v="0"/>
    <s v="fvv"/>
    <d v="2018-10-02T00:00:00"/>
    <m/>
    <n v="23.8"/>
    <n v="0"/>
    <n v="24.3"/>
    <x v="3724"/>
    <n v="51.482999999999997"/>
    <n v="51.482999999999997"/>
    <n v="0"/>
    <n v="0"/>
    <n v="1"/>
    <n v="0"/>
    <n v="0"/>
    <x v="0"/>
    <x v="0"/>
    <m/>
    <m/>
    <m/>
    <n v="11.164142930000001"/>
    <m/>
    <m/>
    <n v="39.803385599999999"/>
    <m/>
    <m/>
    <m/>
    <m/>
    <m/>
    <m/>
    <m/>
    <m/>
    <m/>
    <m/>
    <m/>
    <s v="722356,49"/>
    <s v="6179177,68"/>
    <n v="50.967528529999996"/>
    <n v="0"/>
    <n v="0"/>
  </r>
  <r>
    <n v="1760"/>
    <x v="836"/>
    <s v=""/>
    <x v="2912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4"/>
    <x v="0"/>
    <s v="fvv"/>
    <d v="2018-10-02T00:00:00"/>
    <m/>
    <n v="23.8"/>
    <n v="0"/>
    <n v="24.3"/>
    <x v="3725"/>
    <n v="41.110999999999997"/>
    <n v="41.110999999999997"/>
    <n v="0"/>
    <n v="0"/>
    <n v="1"/>
    <n v="0"/>
    <n v="0"/>
    <x v="0"/>
    <x v="0"/>
    <m/>
    <m/>
    <m/>
    <n v="13.16798461"/>
    <m/>
    <m/>
    <n v="27.741779999999999"/>
    <m/>
    <m/>
    <m/>
    <m/>
    <m/>
    <m/>
    <m/>
    <m/>
    <m/>
    <m/>
    <m/>
    <s v="722356,49"/>
    <s v="6179177,68"/>
    <n v="40.909764609999996"/>
    <n v="0"/>
    <n v="0"/>
  </r>
  <r>
    <n v="1760"/>
    <x v="837"/>
    <s v=""/>
    <x v="1891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3726"/>
    <n v="17.591999999999999"/>
    <n v="17.591999999999999"/>
    <n v="0"/>
    <n v="0"/>
    <n v="1"/>
    <n v="0"/>
    <n v="0"/>
    <x v="0"/>
    <x v="0"/>
    <m/>
    <m/>
    <m/>
    <n v="18.97340063"/>
    <m/>
    <m/>
    <m/>
    <m/>
    <m/>
    <m/>
    <m/>
    <m/>
    <m/>
    <m/>
    <m/>
    <m/>
    <m/>
    <m/>
    <s v="724669,63"/>
    <s v="6178484,53"/>
    <n v="18.97340063"/>
    <n v="0"/>
    <n v="0"/>
  </r>
  <r>
    <n v="1760"/>
    <x v="837"/>
    <s v=""/>
    <x v="1892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3727"/>
    <n v="12.073"/>
    <n v="12.073"/>
    <n v="0"/>
    <n v="0"/>
    <n v="1"/>
    <n v="0"/>
    <n v="0"/>
    <x v="0"/>
    <x v="0"/>
    <m/>
    <m/>
    <m/>
    <n v="13.020953479999999"/>
    <m/>
    <m/>
    <m/>
    <m/>
    <m/>
    <m/>
    <m/>
    <m/>
    <m/>
    <m/>
    <m/>
    <m/>
    <m/>
    <m/>
    <s v="724669,63"/>
    <s v="6178484,53"/>
    <n v="13.020953479999999"/>
    <n v="0"/>
    <n v="0"/>
  </r>
  <r>
    <n v="1760"/>
    <x v="837"/>
    <s v=""/>
    <x v="1893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3728"/>
    <n v="4.8289999999999997"/>
    <n v="4.8289999999999997"/>
    <n v="0"/>
    <n v="0"/>
    <n v="1"/>
    <n v="0"/>
    <n v="0"/>
    <x v="0"/>
    <x v="0"/>
    <m/>
    <m/>
    <m/>
    <n v="5.2083598700000007"/>
    <m/>
    <m/>
    <m/>
    <m/>
    <m/>
    <m/>
    <m/>
    <m/>
    <m/>
    <m/>
    <m/>
    <m/>
    <m/>
    <m/>
    <s v="724669,63"/>
    <s v="6178484,53"/>
    <n v="5.2083598700000007"/>
    <n v="0"/>
    <n v="0"/>
  </r>
  <r>
    <n v="1760"/>
    <x v="838"/>
    <s v=""/>
    <x v="1894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3729"/>
    <n v="16.920000000000002"/>
    <n v="16.920000000000002"/>
    <n v="0"/>
    <n v="0"/>
    <n v="1"/>
    <n v="0"/>
    <n v="0"/>
    <x v="0"/>
    <x v="0"/>
    <m/>
    <m/>
    <m/>
    <n v="17.703243929999999"/>
    <m/>
    <m/>
    <m/>
    <m/>
    <m/>
    <m/>
    <m/>
    <m/>
    <m/>
    <m/>
    <m/>
    <m/>
    <m/>
    <m/>
    <s v="726416,12"/>
    <s v="6174055,28"/>
    <n v="17.703243929999999"/>
    <n v="0"/>
    <n v="0"/>
  </r>
  <r>
    <n v="1760"/>
    <x v="838"/>
    <s v=""/>
    <x v="1895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3730"/>
    <n v="10.576000000000001"/>
    <n v="10.576000000000001"/>
    <n v="0"/>
    <n v="0"/>
    <n v="1"/>
    <n v="0"/>
    <n v="0"/>
    <x v="0"/>
    <x v="0"/>
    <m/>
    <m/>
    <m/>
    <n v="11.064496069999999"/>
    <m/>
    <m/>
    <m/>
    <m/>
    <m/>
    <m/>
    <m/>
    <m/>
    <m/>
    <m/>
    <m/>
    <m/>
    <m/>
    <m/>
    <s v="726416,12"/>
    <s v="6174055,28"/>
    <n v="11.064496069999999"/>
    <n v="0"/>
    <n v="0"/>
  </r>
  <r>
    <n v="1760"/>
    <x v="838"/>
    <s v=""/>
    <x v="1896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3731"/>
    <n v="54.57"/>
    <n v="54.57"/>
    <n v="0"/>
    <n v="0"/>
    <n v="1"/>
    <n v="0"/>
    <n v="0"/>
    <x v="0"/>
    <x v="0"/>
    <m/>
    <m/>
    <m/>
    <m/>
    <m/>
    <m/>
    <n v="56.257285265999997"/>
    <m/>
    <m/>
    <m/>
    <m/>
    <m/>
    <m/>
    <m/>
    <m/>
    <m/>
    <m/>
    <m/>
    <s v="726416,12"/>
    <s v="6174055,28"/>
    <n v="56.257285265999997"/>
    <n v="0"/>
    <n v="0"/>
  </r>
  <r>
    <n v="1760"/>
    <x v="838"/>
    <s v=""/>
    <x v="1897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3732"/>
    <n v="2.1150000000000002"/>
    <n v="2.1150000000000002"/>
    <n v="0"/>
    <n v="0"/>
    <n v="1"/>
    <n v="0"/>
    <n v="0"/>
    <x v="0"/>
    <x v="0"/>
    <m/>
    <m/>
    <m/>
    <n v="2.2128920400000003"/>
    <m/>
    <m/>
    <m/>
    <m/>
    <m/>
    <m/>
    <m/>
    <m/>
    <m/>
    <m/>
    <m/>
    <m/>
    <m/>
    <m/>
    <s v="726416,12"/>
    <s v="6174055,28"/>
    <n v="2.2128920400000003"/>
    <n v="0"/>
    <n v="0"/>
  </r>
  <r>
    <n v="1760"/>
    <x v="838"/>
    <s v=""/>
    <x v="1898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3733"/>
    <n v="23.265999999999998"/>
    <n v="23.265999999999998"/>
    <n v="0"/>
    <n v="0"/>
    <n v="1"/>
    <n v="0"/>
    <n v="0"/>
    <x v="0"/>
    <x v="0"/>
    <m/>
    <m/>
    <m/>
    <n v="24.34195592"/>
    <m/>
    <m/>
    <m/>
    <m/>
    <m/>
    <m/>
    <m/>
    <m/>
    <m/>
    <m/>
    <m/>
    <m/>
    <m/>
    <m/>
    <s v="726416,12"/>
    <s v="6174055,28"/>
    <n v="24.34195592"/>
    <n v="0"/>
    <n v="0"/>
  </r>
  <r>
    <n v="1762"/>
    <x v="839"/>
    <s v=""/>
    <x v="1899"/>
    <n v="2018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3"/>
    <x v="840"/>
    <s v=""/>
    <x v="1900"/>
    <n v="2018"/>
    <n v="11110022"/>
    <x v="447"/>
    <x v="838"/>
    <x v="821"/>
    <n v="9800"/>
    <s v="Hjørring"/>
    <n v="860"/>
    <m/>
    <x v="18"/>
    <m/>
    <s v="ER"/>
    <s v="Erhvervsværk"/>
    <n v="351100"/>
    <n v="350010"/>
    <x v="976"/>
    <x v="1"/>
    <s v="kvt"/>
    <d v="2004-05-01T00:00:00"/>
    <m/>
    <n v="5.66"/>
    <n v="2.1"/>
    <n v="3"/>
    <x v="3734"/>
    <n v="16.863119999999999"/>
    <n v="0"/>
    <n v="12.389180400000001"/>
    <n v="12.389180400000001"/>
    <n v="0.24499949890454925"/>
    <n v="0.7550005010954508"/>
    <n v="0"/>
    <x v="0"/>
    <x v="0"/>
    <m/>
    <m/>
    <m/>
    <m/>
    <m/>
    <m/>
    <m/>
    <m/>
    <n v="34.414601000000005"/>
    <m/>
    <m/>
    <m/>
    <m/>
    <m/>
    <m/>
    <m/>
    <m/>
    <m/>
    <s v="560895,35"/>
    <s v="6363824,36"/>
    <n v="0"/>
    <n v="34.414601000000005"/>
    <n v="0"/>
  </r>
  <r>
    <n v="1765"/>
    <x v="842"/>
    <s v=""/>
    <x v="1902"/>
    <n v="2018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3735"/>
    <n v="0.32184000000000001"/>
    <n v="0"/>
    <n v="0.19428300000000001"/>
    <n v="0.19428300000000001"/>
    <n v="0"/>
    <n v="0.73488985869688772"/>
    <n v="0.26511014130311228"/>
    <x v="0"/>
    <x v="0"/>
    <m/>
    <m/>
    <m/>
    <m/>
    <m/>
    <m/>
    <m/>
    <m/>
    <n v="0.606993"/>
    <m/>
    <m/>
    <m/>
    <m/>
    <m/>
    <m/>
    <m/>
    <m/>
    <m/>
    <s v="548470"/>
    <s v="6102745"/>
    <n v="0"/>
    <n v="0.606993"/>
    <n v="0"/>
  </r>
  <r>
    <n v="1768"/>
    <x v="843"/>
    <s v=""/>
    <x v="1903"/>
    <n v="2018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3736"/>
    <n v="20.311199999999999"/>
    <n v="20.311199999999999"/>
    <n v="0"/>
    <n v="0"/>
    <n v="1"/>
    <n v="0"/>
    <n v="0"/>
    <x v="0"/>
    <x v="0"/>
    <m/>
    <m/>
    <m/>
    <n v="0.20983949999999998"/>
    <m/>
    <m/>
    <m/>
    <m/>
    <m/>
    <n v="23.5915"/>
    <m/>
    <m/>
    <m/>
    <m/>
    <m/>
    <m/>
    <m/>
    <m/>
    <s v="601710"/>
    <s v="6186444"/>
    <n v="0.20983949999999998"/>
    <n v="23.5915"/>
    <n v="0"/>
  </r>
  <r>
    <n v="1774"/>
    <x v="844"/>
    <s v=""/>
    <x v="1904"/>
    <n v="2018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3737"/>
    <n v="0"/>
    <n v="0"/>
    <n v="1.0178986320000001"/>
    <n v="1.0178986320000001"/>
    <n v="0"/>
    <n v="1"/>
    <n v="0"/>
    <x v="0"/>
    <x v="0"/>
    <m/>
    <m/>
    <m/>
    <m/>
    <m/>
    <m/>
    <m/>
    <m/>
    <m/>
    <m/>
    <m/>
    <m/>
    <m/>
    <m/>
    <m/>
    <m/>
    <n v="1.0178986320000001"/>
    <m/>
    <s v="574405,22"/>
    <s v="6378632,88"/>
    <n v="0"/>
    <n v="0"/>
    <n v="0"/>
  </r>
  <r>
    <n v="1785"/>
    <x v="845"/>
    <s v=""/>
    <x v="1905"/>
    <n v="2018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8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3738"/>
    <n v="4.3560000000000001E-2"/>
    <n v="4.3560000000000001E-2"/>
    <n v="6.6960000000000006E-2"/>
    <n v="6.6960000000000006E-2"/>
    <n v="0.11676781540177136"/>
    <n v="0.88323218459822861"/>
    <n v="0"/>
    <x v="0"/>
    <x v="0"/>
    <m/>
    <m/>
    <m/>
    <n v="0.186524"/>
    <m/>
    <m/>
    <m/>
    <m/>
    <m/>
    <m/>
    <m/>
    <m/>
    <m/>
    <m/>
    <m/>
    <m/>
    <m/>
    <m/>
    <s v="584861,6"/>
    <s v="6132450,22"/>
    <n v="0.186524"/>
    <n v="0"/>
    <n v="0"/>
  </r>
  <r>
    <n v="1787"/>
    <x v="846"/>
    <s v=""/>
    <x v="1908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3739"/>
    <n v="7.2720000000000007E-2"/>
    <n v="7.2720000000000007E-2"/>
    <n v="0.1116"/>
    <n v="0.1116"/>
    <n v="0.11786749307901273"/>
    <n v="0.88213250692098732"/>
    <n v="0"/>
    <x v="0"/>
    <x v="0"/>
    <m/>
    <m/>
    <m/>
    <n v="0.30848200000000003"/>
    <m/>
    <m/>
    <m/>
    <m/>
    <m/>
    <m/>
    <m/>
    <m/>
    <m/>
    <m/>
    <m/>
    <m/>
    <m/>
    <m/>
    <s v="584861,6"/>
    <s v="6132450,22"/>
    <n v="0.30848200000000003"/>
    <n v="0"/>
    <n v="0"/>
  </r>
  <r>
    <n v="1787"/>
    <x v="846"/>
    <s v=""/>
    <x v="1909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3740"/>
    <n v="4.4639999999999999E-2"/>
    <n v="4.4639999999999999E-2"/>
    <n v="6.8760000000000002E-2"/>
    <n v="6.8760000000000002E-2"/>
    <n v="0.11740509491823198"/>
    <n v="0.88259490508176808"/>
    <n v="0"/>
    <x v="0"/>
    <x v="0"/>
    <m/>
    <m/>
    <m/>
    <n v="0.190111"/>
    <m/>
    <m/>
    <m/>
    <m/>
    <m/>
    <m/>
    <m/>
    <m/>
    <m/>
    <m/>
    <m/>
    <m/>
    <m/>
    <m/>
    <s v="584861,6"/>
    <s v="6132450,22"/>
    <n v="0.190111"/>
    <n v="0"/>
    <n v="0"/>
  </r>
  <r>
    <n v="1787"/>
    <x v="846"/>
    <s v=""/>
    <x v="1910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3739"/>
    <n v="7.2720000000000007E-2"/>
    <n v="7.2720000000000007E-2"/>
    <n v="0.11196"/>
    <n v="0.11196"/>
    <n v="0.11786749307901273"/>
    <n v="0.88213250692098732"/>
    <n v="0"/>
    <x v="0"/>
    <x v="0"/>
    <m/>
    <m/>
    <m/>
    <n v="0.30848200000000003"/>
    <m/>
    <m/>
    <m/>
    <m/>
    <m/>
    <m/>
    <m/>
    <m/>
    <m/>
    <m/>
    <m/>
    <m/>
    <m/>
    <m/>
    <s v="584861,6"/>
    <s v="6132450,22"/>
    <n v="0.30848200000000003"/>
    <n v="0"/>
    <n v="0"/>
  </r>
  <r>
    <n v="1787"/>
    <x v="846"/>
    <s v=""/>
    <x v="1911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3741"/>
    <n v="6.9120000000000001E-2"/>
    <n v="6.9120000000000001E-2"/>
    <n v="0.10656"/>
    <n v="0.10656"/>
    <n v="0.11749746714082697"/>
    <n v="0.88250253285917302"/>
    <n v="0"/>
    <x v="0"/>
    <x v="0"/>
    <m/>
    <m/>
    <m/>
    <n v="0.29413400000000001"/>
    <m/>
    <m/>
    <m/>
    <m/>
    <m/>
    <m/>
    <m/>
    <m/>
    <m/>
    <m/>
    <m/>
    <m/>
    <m/>
    <m/>
    <s v="584861,6"/>
    <s v="6132450,22"/>
    <n v="0.29413400000000001"/>
    <n v="0"/>
    <n v="0"/>
  </r>
  <r>
    <n v="1787"/>
    <x v="846"/>
    <s v=""/>
    <x v="1912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3742"/>
    <n v="7.4520000000000003E-2"/>
    <n v="7.4520000000000003E-2"/>
    <n v="0.11448"/>
    <n v="0.11448"/>
    <n v="0.11803989152748562"/>
    <n v="0.88196010847251438"/>
    <n v="0"/>
    <x v="0"/>
    <x v="0"/>
    <m/>
    <m/>
    <m/>
    <n v="0.31565599999999999"/>
    <m/>
    <m/>
    <m/>
    <m/>
    <m/>
    <m/>
    <m/>
    <m/>
    <m/>
    <m/>
    <m/>
    <m/>
    <m/>
    <m/>
    <s v="584861,6"/>
    <s v="6132450,22"/>
    <n v="0.31565599999999999"/>
    <n v="0"/>
    <n v="0"/>
  </r>
  <r>
    <n v="1787"/>
    <x v="846"/>
    <s v=""/>
    <x v="1913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3743"/>
    <n v="7.7759999999999996E-2"/>
    <n v="7.7759999999999996E-2"/>
    <n v="0.11952"/>
    <n v="0.11952"/>
    <n v="0.11781675373631834"/>
    <n v="0.88218324626368161"/>
    <n v="0"/>
    <x v="0"/>
    <x v="0"/>
    <m/>
    <m/>
    <m/>
    <n v="0.33000400000000002"/>
    <m/>
    <m/>
    <m/>
    <m/>
    <m/>
    <m/>
    <m/>
    <m/>
    <m/>
    <m/>
    <m/>
    <m/>
    <m/>
    <m/>
    <s v="584861,6"/>
    <s v="6132450,22"/>
    <n v="0.33000400000000002"/>
    <n v="0"/>
    <n v="0"/>
  </r>
  <r>
    <n v="1787"/>
    <x v="846"/>
    <s v=""/>
    <x v="1914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3744"/>
    <n v="7.596E-2"/>
    <n v="7.596E-2"/>
    <n v="0.11700000000000001"/>
    <n v="0.11700000000000001"/>
    <n v="0.11764705882352941"/>
    <n v="0.88235294117647056"/>
    <n v="0"/>
    <x v="0"/>
    <x v="0"/>
    <m/>
    <m/>
    <m/>
    <n v="0.32283000000000001"/>
    <m/>
    <m/>
    <m/>
    <m/>
    <m/>
    <m/>
    <m/>
    <m/>
    <m/>
    <m/>
    <m/>
    <m/>
    <m/>
    <m/>
    <s v="584861,6"/>
    <s v="6132450,22"/>
    <n v="0.32283000000000001"/>
    <n v="0"/>
    <n v="0"/>
  </r>
  <r>
    <n v="1787"/>
    <x v="846"/>
    <s v=""/>
    <x v="1915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3745"/>
    <n v="37.544400000000003"/>
    <n v="37.5444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37.544400000000003"/>
    <s v="584861,6"/>
    <s v="6132450,22"/>
    <n v="0"/>
    <n v="0"/>
    <n v="37.544400000000003"/>
  </r>
  <r>
    <n v="1787"/>
    <x v="847"/>
    <s v=""/>
    <x v="1916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3682"/>
    <n v="6.0479999999999999E-2"/>
    <n v="6.0479999999999999E-2"/>
    <n v="9.2880000000000004E-2"/>
    <n v="9.2880000000000004E-2"/>
    <n v="0.14050738778923891"/>
    <n v="0.85949261221076112"/>
    <n v="0"/>
    <x v="0"/>
    <x v="0"/>
    <m/>
    <m/>
    <m/>
    <n v="0.21521999999999999"/>
    <m/>
    <m/>
    <m/>
    <m/>
    <m/>
    <m/>
    <m/>
    <m/>
    <m/>
    <m/>
    <m/>
    <m/>
    <m/>
    <m/>
    <s v="557995,09"/>
    <s v="6123672,62"/>
    <n v="0.21521999999999999"/>
    <n v="0"/>
    <n v="0"/>
  </r>
  <r>
    <n v="1787"/>
    <x v="847"/>
    <s v=""/>
    <x v="1917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18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3747"/>
    <n v="5.8680000000000003E-2"/>
    <n v="5.8680000000000003E-2"/>
    <n v="0.09"/>
    <n v="0.09"/>
    <n v="0.14102650375397749"/>
    <n v="0.85897349624602248"/>
    <n v="0"/>
    <x v="0"/>
    <x v="0"/>
    <m/>
    <m/>
    <m/>
    <n v="0.20804599999999998"/>
    <m/>
    <m/>
    <m/>
    <m/>
    <m/>
    <m/>
    <m/>
    <m/>
    <m/>
    <m/>
    <m/>
    <m/>
    <m/>
    <m/>
    <s v="557995,09"/>
    <s v="6123672,62"/>
    <n v="0.20804599999999998"/>
    <n v="0"/>
    <n v="0"/>
  </r>
  <r>
    <n v="1787"/>
    <x v="847"/>
    <s v=""/>
    <x v="1919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0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1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2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3746"/>
    <n v="6.1199999999999997E-2"/>
    <n v="6.1199999999999997E-2"/>
    <n v="9.4320000000000001E-2"/>
    <n v="9.4320000000000001E-2"/>
    <n v="0.13984927356071788"/>
    <n v="0.86015072643928214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3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3746"/>
    <n v="6.0839999999999998E-2"/>
    <n v="6.0839999999999998E-2"/>
    <n v="9.3600000000000003E-2"/>
    <n v="9.3600000000000003E-2"/>
    <n v="0.13902663077506661"/>
    <n v="0.86097336922493339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4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3748"/>
    <n v="1.5444"/>
    <n v="0.9864000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1.5444"/>
    <s v="557995,09"/>
    <s v="6123672,62"/>
    <n v="0"/>
    <n v="0"/>
    <n v="1.5444"/>
  </r>
  <r>
    <n v="1787"/>
    <x v="848"/>
    <s v=""/>
    <x v="1925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6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7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8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9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0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1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2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9"/>
    <s v=""/>
    <x v="1933"/>
    <n v="2018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3750"/>
    <n v="0"/>
    <n v="0"/>
    <n v="0.2286"/>
    <n v="0.2286"/>
    <n v="0"/>
    <n v="1"/>
    <n v="0"/>
    <x v="0"/>
    <x v="0"/>
    <m/>
    <m/>
    <m/>
    <n v="0.581094"/>
    <m/>
    <m/>
    <m/>
    <m/>
    <m/>
    <m/>
    <m/>
    <m/>
    <m/>
    <m/>
    <m/>
    <m/>
    <m/>
    <m/>
    <s v="673649,62"/>
    <s v="6121285,12"/>
    <n v="0.581094"/>
    <n v="0"/>
    <n v="0"/>
  </r>
  <r>
    <n v="1787"/>
    <x v="850"/>
    <s v=""/>
    <x v="1934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3751"/>
    <n v="0.27216000000000001"/>
    <n v="0.27216000000000001"/>
    <n v="0.41868"/>
    <n v="0.10044"/>
    <n v="0.12773398889930812"/>
    <n v="0.87226601110069191"/>
    <n v="0"/>
    <x v="0"/>
    <x v="0"/>
    <m/>
    <m/>
    <m/>
    <n v="1.065339"/>
    <m/>
    <m/>
    <m/>
    <m/>
    <m/>
    <m/>
    <m/>
    <m/>
    <m/>
    <m/>
    <m/>
    <m/>
    <m/>
    <m/>
    <s v="586601,91"/>
    <s v="6138646,84"/>
    <n v="1.065339"/>
    <n v="0"/>
    <n v="0"/>
  </r>
  <r>
    <n v="1787"/>
    <x v="850"/>
    <s v=""/>
    <x v="1935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3751"/>
    <n v="0.27216000000000001"/>
    <n v="0.27216000000000001"/>
    <n v="0.41868"/>
    <n v="0.10044"/>
    <n v="0.12773398889930812"/>
    <n v="0.87226601110069191"/>
    <n v="0"/>
    <x v="0"/>
    <x v="0"/>
    <m/>
    <m/>
    <m/>
    <n v="1.065339"/>
    <m/>
    <m/>
    <m/>
    <m/>
    <m/>
    <m/>
    <m/>
    <m/>
    <m/>
    <m/>
    <m/>
    <m/>
    <m/>
    <m/>
    <s v="586601,91"/>
    <s v="6138646,84"/>
    <n v="1.065339"/>
    <n v="0"/>
    <n v="0"/>
  </r>
  <r>
    <n v="1787"/>
    <x v="850"/>
    <s v=""/>
    <x v="1936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3752"/>
    <n v="0.26676"/>
    <n v="0.26676"/>
    <n v="0.41039999999999999"/>
    <n v="0.10044"/>
    <n v="0.12778101908667899"/>
    <n v="0.87221898091332095"/>
    <n v="0"/>
    <x v="0"/>
    <x v="0"/>
    <m/>
    <m/>
    <m/>
    <n v="1.043817"/>
    <m/>
    <m/>
    <m/>
    <m/>
    <m/>
    <m/>
    <m/>
    <m/>
    <m/>
    <m/>
    <m/>
    <m/>
    <m/>
    <m/>
    <s v="586601,91"/>
    <s v="6138646,84"/>
    <n v="1.043817"/>
    <n v="0"/>
    <n v="0"/>
  </r>
  <r>
    <n v="1787"/>
    <x v="850"/>
    <s v=""/>
    <x v="1937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3750"/>
    <n v="0.14868000000000001"/>
    <n v="0.14868000000000001"/>
    <n v="0.2286"/>
    <n v="0.10044"/>
    <n v="0.12793110925254778"/>
    <n v="0.8720688907474522"/>
    <n v="0"/>
    <x v="0"/>
    <x v="0"/>
    <m/>
    <m/>
    <m/>
    <n v="0.581094"/>
    <m/>
    <m/>
    <m/>
    <m/>
    <m/>
    <m/>
    <m/>
    <m/>
    <m/>
    <m/>
    <m/>
    <m/>
    <m/>
    <m/>
    <s v="586601,91"/>
    <s v="6138646,84"/>
    <n v="0.581094"/>
    <n v="0"/>
    <n v="0"/>
  </r>
  <r>
    <n v="1787"/>
    <x v="850"/>
    <s v=""/>
    <x v="1938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3753"/>
    <n v="6.9120000000000001E-2"/>
    <n v="6.9120000000000001E-2"/>
    <n v="0.1062"/>
    <n v="0.10044"/>
    <n v="0.12846389740730416"/>
    <n v="0.87153610259269587"/>
    <n v="0"/>
    <x v="0"/>
    <x v="0"/>
    <m/>
    <m/>
    <m/>
    <n v="0.26902499999999996"/>
    <m/>
    <m/>
    <m/>
    <m/>
    <m/>
    <m/>
    <m/>
    <m/>
    <m/>
    <m/>
    <m/>
    <m/>
    <m/>
    <m/>
    <s v="586601,91"/>
    <s v="6138646,84"/>
    <n v="0.26902499999999996"/>
    <n v="0"/>
    <n v="0"/>
  </r>
  <r>
    <n v="1787"/>
    <x v="850"/>
    <s v=""/>
    <x v="1939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3754"/>
    <n v="6.5159999999999996E-2"/>
    <n v="6.5159999999999996E-2"/>
    <n v="0.10116"/>
    <n v="0.10116"/>
    <n v="0.1279267464278282"/>
    <n v="0.8720732535721718"/>
    <n v="0"/>
    <x v="0"/>
    <x v="0"/>
    <m/>
    <m/>
    <m/>
    <n v="0.25467699999999999"/>
    <m/>
    <m/>
    <m/>
    <m/>
    <m/>
    <m/>
    <m/>
    <m/>
    <m/>
    <m/>
    <m/>
    <m/>
    <m/>
    <m/>
    <s v="586601,91"/>
    <s v="6138646,84"/>
    <n v="0.25467699999999999"/>
    <n v="0"/>
    <n v="0"/>
  </r>
  <r>
    <n v="1787"/>
    <x v="850"/>
    <s v=""/>
    <x v="1940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3754"/>
    <n v="6.5159999999999996E-2"/>
    <n v="6.5159999999999996E-2"/>
    <n v="0.10044"/>
    <n v="0.10044"/>
    <n v="0.1279267464278282"/>
    <n v="0.8720732535721718"/>
    <n v="0"/>
    <x v="0"/>
    <x v="0"/>
    <m/>
    <m/>
    <m/>
    <n v="0.25467699999999999"/>
    <m/>
    <m/>
    <m/>
    <m/>
    <m/>
    <m/>
    <m/>
    <m/>
    <m/>
    <m/>
    <m/>
    <m/>
    <m/>
    <m/>
    <s v="586601,91"/>
    <s v="6138646,84"/>
    <n v="0.25467699999999999"/>
    <n v="0"/>
    <n v="0"/>
  </r>
  <r>
    <n v="1787"/>
    <x v="850"/>
    <s v=""/>
    <x v="1941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3682"/>
    <n v="5.5079999999999997E-2"/>
    <n v="5.5079999999999997E-2"/>
    <n v="8.4959999999999994E-2"/>
    <n v="8.4959999999999994E-2"/>
    <n v="0.12796208530805686"/>
    <n v="0.87203791469194314"/>
    <n v="0"/>
    <x v="0"/>
    <x v="0"/>
    <m/>
    <m/>
    <m/>
    <n v="0.21521999999999999"/>
    <m/>
    <m/>
    <m/>
    <m/>
    <m/>
    <m/>
    <m/>
    <m/>
    <m/>
    <m/>
    <m/>
    <m/>
    <m/>
    <m/>
    <s v="586601,91"/>
    <s v="6138646,84"/>
    <n v="0.21521999999999999"/>
    <n v="0"/>
    <n v="0"/>
  </r>
  <r>
    <n v="1794"/>
    <x v="851"/>
    <s v=""/>
    <x v="1942"/>
    <n v="2018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3755"/>
    <n v="0.95040000000000002"/>
    <n v="0.95040000000000002"/>
    <n v="0.92879999999999996"/>
    <n v="0.92879999999999996"/>
    <n v="0.22230091741230878"/>
    <n v="0.77769908258769127"/>
    <n v="0"/>
    <x v="0"/>
    <x v="0"/>
    <m/>
    <m/>
    <m/>
    <m/>
    <m/>
    <m/>
    <m/>
    <m/>
    <n v="2.1376430000000002"/>
    <m/>
    <m/>
    <m/>
    <m/>
    <m/>
    <m/>
    <m/>
    <m/>
    <m/>
    <s v="457745"/>
    <s v="6263824"/>
    <n v="0"/>
    <n v="2.1376430000000002"/>
    <n v="0"/>
  </r>
  <r>
    <n v="1794"/>
    <x v="851"/>
    <s v=""/>
    <x v="1943"/>
    <n v="2018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3756"/>
    <n v="16.642800000000001"/>
    <n v="16.642800000000001"/>
    <n v="16.26624"/>
    <n v="16.26624"/>
    <n v="0.22202721029990244"/>
    <n v="0.77797278970009753"/>
    <n v="0"/>
    <x v="0"/>
    <x v="0"/>
    <m/>
    <m/>
    <m/>
    <m/>
    <m/>
    <m/>
    <m/>
    <m/>
    <n v="37.479190000000003"/>
    <m/>
    <m/>
    <m/>
    <m/>
    <m/>
    <m/>
    <m/>
    <m/>
    <m/>
    <s v="457745"/>
    <s v="6263824"/>
    <n v="0"/>
    <n v="37.479190000000003"/>
    <n v="0"/>
  </r>
  <r>
    <n v="1795"/>
    <x v="852"/>
    <s v=""/>
    <x v="1944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3757"/>
    <n v="1.50084"/>
    <n v="1.50084"/>
    <n v="0"/>
    <n v="0"/>
    <n v="1"/>
    <n v="0"/>
    <n v="0"/>
    <x v="0"/>
    <x v="0"/>
    <m/>
    <m/>
    <m/>
    <m/>
    <m/>
    <m/>
    <m/>
    <m/>
    <m/>
    <m/>
    <n v="0"/>
    <m/>
    <n v="2.2531249999999998"/>
    <m/>
    <m/>
    <m/>
    <m/>
    <m/>
    <s v="578723,06"/>
    <s v="6234790,5"/>
    <n v="0"/>
    <n v="2.2531249999999998"/>
    <n v="0"/>
  </r>
  <r>
    <n v="1795"/>
    <x v="852"/>
    <s v=""/>
    <x v="1945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3758"/>
    <n v="2.370816"/>
    <n v="2.370816"/>
    <n v="0"/>
    <n v="0"/>
    <n v="1"/>
    <n v="0"/>
    <n v="0"/>
    <x v="0"/>
    <x v="0"/>
    <m/>
    <m/>
    <m/>
    <m/>
    <m/>
    <m/>
    <m/>
    <m/>
    <m/>
    <m/>
    <m/>
    <m/>
    <n v="2.4435250000000002"/>
    <m/>
    <m/>
    <m/>
    <m/>
    <m/>
    <s v="578723,06"/>
    <s v="6234790,5"/>
    <n v="0"/>
    <n v="2.4435250000000002"/>
    <n v="0"/>
  </r>
  <r>
    <n v="1795"/>
    <x v="852"/>
    <s v=""/>
    <x v="1946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78723,06"/>
    <s v="6234790,5"/>
    <n v="0"/>
    <n v="0"/>
    <n v="0"/>
  </r>
  <r>
    <n v="1795"/>
    <x v="852"/>
    <s v=""/>
    <x v="1947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3759"/>
    <n v="8.5877999999999996E-2"/>
    <n v="8.5877999999999996E-2"/>
    <n v="0"/>
    <n v="0"/>
    <n v="1"/>
    <n v="0"/>
    <n v="0"/>
    <x v="0"/>
    <x v="0"/>
    <m/>
    <m/>
    <m/>
    <m/>
    <m/>
    <m/>
    <m/>
    <m/>
    <m/>
    <m/>
    <m/>
    <m/>
    <m/>
    <m/>
    <m/>
    <n v="8.5877999999999996E-2"/>
    <m/>
    <m/>
    <s v="578723,06"/>
    <s v="6234790,5"/>
    <n v="0"/>
    <n v="8.5877999999999996E-2"/>
    <n v="0"/>
  </r>
  <r>
    <n v="1802"/>
    <x v="853"/>
    <s v=""/>
    <x v="1948"/>
    <n v="2018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3760"/>
    <n v="12.654"/>
    <n v="12.654"/>
    <n v="0"/>
    <n v="0"/>
    <n v="1"/>
    <n v="0"/>
    <n v="0"/>
    <x v="0"/>
    <x v="0"/>
    <m/>
    <m/>
    <m/>
    <m/>
    <m/>
    <m/>
    <m/>
    <m/>
    <m/>
    <m/>
    <n v="14.5908"/>
    <m/>
    <m/>
    <m/>
    <m/>
    <m/>
    <m/>
    <m/>
    <s v="472302"/>
    <s v="6104438"/>
    <n v="0"/>
    <n v="14.5908"/>
    <n v="0"/>
  </r>
  <r>
    <n v="1804"/>
    <x v="854"/>
    <s v=""/>
    <x v="1950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3761"/>
    <n v="8.2007999999999992"/>
    <n v="8.2007999999999992"/>
    <n v="0"/>
    <n v="0"/>
    <n v="1"/>
    <n v="0"/>
    <n v="0"/>
    <x v="0"/>
    <x v="0"/>
    <m/>
    <m/>
    <m/>
    <m/>
    <m/>
    <m/>
    <m/>
    <m/>
    <m/>
    <m/>
    <n v="9.4535999999999998"/>
    <n v="0"/>
    <m/>
    <m/>
    <m/>
    <m/>
    <m/>
    <m/>
    <s v="472302"/>
    <s v="6104438"/>
    <n v="0"/>
    <n v="9.4535999999999998"/>
    <n v="0"/>
  </r>
  <r>
    <n v="1804"/>
    <x v="854"/>
    <s v=""/>
    <x v="1951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2497"/>
    <n v="0.52200000000000002"/>
    <n v="0.52200000000000002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472302"/>
    <s v="6104438"/>
    <n v="0.50217999999999996"/>
    <n v="0"/>
    <n v="0"/>
  </r>
  <r>
    <n v="1806"/>
    <x v="855"/>
    <s v=""/>
    <x v="1952"/>
    <n v="2018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3762"/>
    <n v="0"/>
    <n v="0"/>
    <n v="7.5653999999999999E-2"/>
    <n v="7.5653999999999999E-2"/>
    <n v="0"/>
    <n v="1"/>
    <n v="0"/>
    <x v="0"/>
    <x v="0"/>
    <m/>
    <m/>
    <m/>
    <n v="0"/>
    <m/>
    <m/>
    <n v="0.3318084"/>
    <m/>
    <m/>
    <m/>
    <m/>
    <m/>
    <m/>
    <m/>
    <m/>
    <m/>
    <m/>
    <m/>
    <s v="589659,06"/>
    <s v="6135095,91"/>
    <n v="0.3318084"/>
    <n v="0"/>
    <n v="0"/>
  </r>
  <r>
    <n v="1810"/>
    <x v="856"/>
    <s v=""/>
    <x v="1953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3763"/>
    <n v="12.7296"/>
    <n v="12.7296"/>
    <n v="11.52018"/>
    <n v="11.52018"/>
    <n v="0.21820073845670979"/>
    <n v="0.78179926154329027"/>
    <n v="0"/>
    <x v="0"/>
    <x v="0"/>
    <m/>
    <m/>
    <m/>
    <m/>
    <m/>
    <m/>
    <n v="29.169470484000001"/>
    <m/>
    <m/>
    <m/>
    <m/>
    <m/>
    <m/>
    <m/>
    <m/>
    <m/>
    <m/>
    <m/>
    <s v="691615,73"/>
    <s v="6192924,48"/>
    <n v="29.169470484000001"/>
    <n v="0"/>
    <n v="0"/>
  </r>
  <r>
    <n v="1810"/>
    <x v="856"/>
    <s v=""/>
    <x v="1954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3763"/>
    <n v="12.7296"/>
    <n v="12.7296"/>
    <n v="11.52018"/>
    <n v="11.52018"/>
    <n v="0.21820073845670979"/>
    <n v="0.78179926154329027"/>
    <n v="0"/>
    <x v="0"/>
    <x v="0"/>
    <m/>
    <m/>
    <m/>
    <m/>
    <m/>
    <m/>
    <n v="29.169470484000001"/>
    <m/>
    <m/>
    <m/>
    <m/>
    <m/>
    <m/>
    <m/>
    <m/>
    <m/>
    <m/>
    <m/>
    <s v="691615,73"/>
    <s v="6192924,48"/>
    <n v="29.169470484000001"/>
    <n v="0"/>
    <n v="0"/>
  </r>
  <r>
    <n v="1810"/>
    <x v="856"/>
    <s v=""/>
    <x v="1955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3764"/>
    <n v="0.20916000000000001"/>
    <n v="0.20916000000000001"/>
    <n v="0"/>
    <n v="0"/>
    <n v="1"/>
    <n v="0"/>
    <n v="0"/>
    <x v="0"/>
    <x v="0"/>
    <m/>
    <m/>
    <m/>
    <m/>
    <m/>
    <m/>
    <n v="0.20540520000000001"/>
    <m/>
    <m/>
    <m/>
    <m/>
    <m/>
    <m/>
    <m/>
    <m/>
    <m/>
    <m/>
    <m/>
    <s v="691615,73"/>
    <s v="6192924,48"/>
    <n v="0.20540520000000001"/>
    <n v="0"/>
    <n v="0"/>
  </r>
  <r>
    <n v="1810"/>
    <x v="856"/>
    <s v=""/>
    <x v="1956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3765"/>
    <n v="4.1320800000000002"/>
    <n v="4.1320800000000002"/>
    <n v="0"/>
    <n v="0"/>
    <n v="1"/>
    <n v="0"/>
    <n v="0"/>
    <x v="0"/>
    <x v="0"/>
    <m/>
    <m/>
    <m/>
    <m/>
    <m/>
    <m/>
    <n v="4.0577328000000001"/>
    <m/>
    <m/>
    <m/>
    <m/>
    <m/>
    <m/>
    <m/>
    <m/>
    <m/>
    <m/>
    <m/>
    <s v="691615,73"/>
    <s v="6192924,48"/>
    <n v="4.0577328000000001"/>
    <n v="0"/>
    <n v="0"/>
  </r>
  <r>
    <n v="1810"/>
    <x v="856"/>
    <s v=""/>
    <x v="1957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3766"/>
    <n v="28.766843999999999"/>
    <n v="28.766843999999999"/>
    <n v="0"/>
    <n v="0"/>
    <n v="1"/>
    <n v="0"/>
    <n v="0"/>
    <x v="0"/>
    <x v="0"/>
    <m/>
    <m/>
    <m/>
    <m/>
    <m/>
    <m/>
    <n v="28.249333200000002"/>
    <m/>
    <m/>
    <m/>
    <m/>
    <m/>
    <m/>
    <m/>
    <m/>
    <m/>
    <m/>
    <m/>
    <s v="691615,73"/>
    <s v="6192924,48"/>
    <n v="28.249333200000002"/>
    <n v="0"/>
    <n v="0"/>
  </r>
  <r>
    <n v="1810"/>
    <x v="856"/>
    <s v=""/>
    <x v="1958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3767"/>
    <n v="51.36768"/>
    <n v="51.36768"/>
    <n v="0"/>
    <n v="0"/>
    <n v="1"/>
    <n v="0"/>
    <n v="0"/>
    <x v="0"/>
    <x v="0"/>
    <m/>
    <m/>
    <m/>
    <m/>
    <m/>
    <m/>
    <n v="45.540475200000003"/>
    <m/>
    <m/>
    <m/>
    <m/>
    <m/>
    <m/>
    <m/>
    <m/>
    <m/>
    <m/>
    <m/>
    <s v="691615,73"/>
    <s v="6192924,48"/>
    <n v="45.540475200000003"/>
    <n v="0"/>
    <n v="0"/>
  </r>
  <r>
    <n v="1810"/>
    <x v="856"/>
    <s v=""/>
    <x v="1959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3768"/>
    <n v="35.919719999999998"/>
    <n v="35.91971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6.016847999999996"/>
    <s v="691615,73"/>
    <s v="6192924,48"/>
    <n v="0"/>
    <n v="0"/>
    <n v="36.016847999999996"/>
  </r>
  <r>
    <n v="1810"/>
    <x v="857"/>
    <s v=""/>
    <x v="1960"/>
    <n v="2018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3769"/>
    <n v="4.8038400000000001"/>
    <n v="4.8038400000000001"/>
    <n v="2.6989200000000002"/>
    <n v="2.6989200000000002"/>
    <n v="0.28150477907102428"/>
    <n v="0.71849522092897566"/>
    <n v="0"/>
    <x v="0"/>
    <x v="0"/>
    <m/>
    <m/>
    <m/>
    <m/>
    <m/>
    <m/>
    <n v="8.5324306319999987"/>
    <m/>
    <m/>
    <m/>
    <m/>
    <m/>
    <m/>
    <m/>
    <m/>
    <m/>
    <m/>
    <m/>
    <s v="698253"/>
    <s v="6193907"/>
    <n v="8.5324306319999987"/>
    <n v="0"/>
    <n v="0"/>
  </r>
  <r>
    <n v="1810"/>
    <x v="859"/>
    <s v=""/>
    <x v="1962"/>
    <n v="2018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3770"/>
    <n v="6.3129600000000003"/>
    <n v="6.3129600000000003"/>
    <n v="4.2195600000000004"/>
    <n v="4.2195600000000004"/>
    <n v="0.26141067120338213"/>
    <n v="0.73858932879661787"/>
    <n v="0"/>
    <x v="0"/>
    <x v="0"/>
    <m/>
    <m/>
    <m/>
    <m/>
    <m/>
    <m/>
    <n v="12.074793983999999"/>
    <m/>
    <m/>
    <m/>
    <m/>
    <m/>
    <m/>
    <m/>
    <m/>
    <m/>
    <m/>
    <m/>
    <s v="720081,88"/>
    <s v="6207031,19"/>
    <n v="12.074793983999999"/>
    <n v="0"/>
    <n v="0"/>
  </r>
  <r>
    <n v="1810"/>
    <x v="860"/>
    <s v=""/>
    <x v="1963"/>
    <n v="2018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3771"/>
    <n v="3.2148000000000003E-2"/>
    <n v="0"/>
    <n v="2.0591999999999999E-2"/>
    <n v="2.052E-2"/>
    <n v="0.25050240740387497"/>
    <n v="0.74949759259612503"/>
    <n v="0"/>
    <x v="0"/>
    <x v="0"/>
    <m/>
    <m/>
    <m/>
    <m/>
    <m/>
    <m/>
    <n v="6.416704799999999E-2"/>
    <m/>
    <m/>
    <m/>
    <m/>
    <m/>
    <m/>
    <m/>
    <m/>
    <m/>
    <m/>
    <m/>
    <s v="700052"/>
    <s v="6149373"/>
    <n v="6.416704799999999E-2"/>
    <n v="0"/>
    <n v="0"/>
  </r>
  <r>
    <n v="1810"/>
    <x v="861"/>
    <s v=""/>
    <x v="1964"/>
    <n v="2018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3772"/>
    <n v="0.93988799999999995"/>
    <n v="0"/>
    <n v="0.56555999999999995"/>
    <n v="0.56555999999999995"/>
    <n v="0.2745030047817229"/>
    <n v="0.72549699521827704"/>
    <n v="0"/>
    <x v="0"/>
    <x v="0"/>
    <m/>
    <m/>
    <m/>
    <m/>
    <m/>
    <m/>
    <n v="1.7119812599999999"/>
    <m/>
    <m/>
    <m/>
    <m/>
    <m/>
    <m/>
    <m/>
    <m/>
    <m/>
    <m/>
    <m/>
    <s v="719318,25"/>
    <s v="6188732,61"/>
    <n v="1.7119812599999999"/>
    <n v="0"/>
    <n v="0"/>
  </r>
  <r>
    <n v="1810"/>
    <x v="862"/>
    <s v=""/>
    <x v="1965"/>
    <n v="2018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3773"/>
    <n v="1.6667999999999999E-2"/>
    <n v="0"/>
    <n v="7.5599999999999999E-3"/>
    <n v="7.5599999999999999E-3"/>
    <n v="0.29996371929097126"/>
    <n v="0.70003628070902879"/>
    <n v="0"/>
    <x v="0"/>
    <x v="0"/>
    <m/>
    <m/>
    <m/>
    <m/>
    <m/>
    <m/>
    <n v="2.778336E-2"/>
    <m/>
    <m/>
    <m/>
    <m/>
    <m/>
    <m/>
    <m/>
    <m/>
    <m/>
    <m/>
    <m/>
    <s v="711972"/>
    <s v="6183763"/>
    <n v="2.778336E-2"/>
    <n v="0"/>
    <n v="0"/>
  </r>
  <r>
    <n v="1810"/>
    <x v="863"/>
    <s v=""/>
    <x v="1966"/>
    <n v="2018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3774"/>
    <n v="5.5918799999999997"/>
    <n v="0"/>
    <n v="3.528"/>
    <n v="3.528"/>
    <n v="0.27211608454998698"/>
    <n v="0.72788391545001296"/>
    <n v="0"/>
    <x v="0"/>
    <x v="0"/>
    <m/>
    <m/>
    <m/>
    <m/>
    <m/>
    <m/>
    <n v="10.274806080000001"/>
    <m/>
    <m/>
    <m/>
    <m/>
    <m/>
    <m/>
    <m/>
    <m/>
    <m/>
    <m/>
    <m/>
    <s v="712091,82"/>
    <s v="6183307,18"/>
    <n v="10.274806080000001"/>
    <n v="0"/>
    <n v="0"/>
  </r>
  <r>
    <n v="1810"/>
    <x v="864"/>
    <s v=""/>
    <x v="1967"/>
    <n v="2018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3775"/>
    <n v="9.3373200000000001"/>
    <n v="0"/>
    <n v="5.41404"/>
    <n v="5.41404"/>
    <n v="0.28673730359124849"/>
    <n v="0.71326269640875151"/>
    <n v="0"/>
    <x v="0"/>
    <x v="0"/>
    <m/>
    <m/>
    <m/>
    <m/>
    <m/>
    <m/>
    <n v="16.282011239999999"/>
    <m/>
    <m/>
    <m/>
    <m/>
    <m/>
    <m/>
    <m/>
    <m/>
    <m/>
    <m/>
    <m/>
    <s v="721555,13"/>
    <s v="6189131,14"/>
    <n v="16.282011239999999"/>
    <n v="0"/>
    <n v="0"/>
  </r>
  <r>
    <n v="1810"/>
    <x v="865"/>
    <s v=""/>
    <x v="1968"/>
    <n v="2018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3776"/>
    <n v="2.2464000000000001E-2"/>
    <n v="0"/>
    <n v="1.3679999999999999E-2"/>
    <n v="1.3679999999999999E-2"/>
    <n v="0.26545284383375167"/>
    <n v="0.73454715616624833"/>
    <n v="0"/>
    <x v="0"/>
    <x v="0"/>
    <m/>
    <m/>
    <m/>
    <m/>
    <m/>
    <m/>
    <n v="4.2312600000000006E-2"/>
    <m/>
    <m/>
    <m/>
    <m/>
    <m/>
    <m/>
    <m/>
    <m/>
    <m/>
    <m/>
    <m/>
    <s v="720349"/>
    <s v="6186897"/>
    <n v="4.2312600000000006E-2"/>
    <n v="0"/>
    <n v="0"/>
  </r>
  <r>
    <n v="1810"/>
    <x v="866"/>
    <s v=""/>
    <x v="1969"/>
    <n v="2018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3777"/>
    <n v="3.456E-2"/>
    <n v="0"/>
    <n v="2.232E-2"/>
    <n v="2.232E-2"/>
    <n v="0.24640783576917744"/>
    <n v="0.75359216423082254"/>
    <n v="0"/>
    <x v="0"/>
    <x v="0"/>
    <m/>
    <m/>
    <m/>
    <m/>
    <m/>
    <m/>
    <n v="7.0127640000000005E-2"/>
    <m/>
    <m/>
    <m/>
    <m/>
    <m/>
    <m/>
    <m/>
    <m/>
    <m/>
    <m/>
    <m/>
    <s v="721005"/>
    <s v="6187323"/>
    <n v="7.0127640000000005E-2"/>
    <n v="0"/>
    <n v="0"/>
  </r>
  <r>
    <n v="1810"/>
    <x v="867"/>
    <s v=""/>
    <x v="1970"/>
    <n v="2018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3778"/>
    <n v="0.20980799999999999"/>
    <n v="0"/>
    <n v="0.14180400000000001"/>
    <n v="0.14180400000000001"/>
    <n v="0.25583957787347616"/>
    <n v="0.74416042212652389"/>
    <n v="0"/>
    <x v="0"/>
    <x v="0"/>
    <m/>
    <m/>
    <m/>
    <m/>
    <m/>
    <m/>
    <n v="0.41003820000000002"/>
    <m/>
    <m/>
    <m/>
    <m/>
    <m/>
    <m/>
    <m/>
    <m/>
    <m/>
    <m/>
    <m/>
    <s v="711114"/>
    <s v="6182500"/>
    <n v="0.41003820000000002"/>
    <n v="0"/>
    <n v="0"/>
  </r>
  <r>
    <n v="1810"/>
    <x v="867"/>
    <s v=""/>
    <x v="1971"/>
    <n v="2018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3779"/>
    <n v="0.21787200000000001"/>
    <n v="0"/>
    <n v="0.14727599999999999"/>
    <n v="0.14727599999999999"/>
    <n v="0.25582474736672128"/>
    <n v="0.74417525263327877"/>
    <n v="0"/>
    <x v="0"/>
    <x v="0"/>
    <m/>
    <m/>
    <m/>
    <m/>
    <m/>
    <m/>
    <n v="0.42582276000000002"/>
    <m/>
    <m/>
    <m/>
    <m/>
    <m/>
    <m/>
    <m/>
    <m/>
    <m/>
    <m/>
    <m/>
    <s v="711114"/>
    <s v="6182500"/>
    <n v="0.42582276000000002"/>
    <n v="0"/>
    <n v="0"/>
  </r>
  <r>
    <n v="1810"/>
    <x v="868"/>
    <s v=""/>
    <x v="1972"/>
    <n v="2018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3780"/>
    <n v="3.3253200000000001"/>
    <n v="0"/>
    <n v="2.0433599999999998"/>
    <n v="2.0433599999999998"/>
    <n v="0.27288731817032302"/>
    <n v="0.72711268182967692"/>
    <n v="0"/>
    <x v="0"/>
    <x v="0"/>
    <m/>
    <m/>
    <m/>
    <m/>
    <m/>
    <m/>
    <n v="6.0928445160000004"/>
    <m/>
    <m/>
    <m/>
    <m/>
    <m/>
    <m/>
    <m/>
    <m/>
    <m/>
    <m/>
    <m/>
    <s v="720059"/>
    <s v="6187588"/>
    <n v="6.0928445160000004"/>
    <n v="0"/>
    <n v="0"/>
  </r>
  <r>
    <n v="1810"/>
    <x v="869"/>
    <s v=""/>
    <x v="1973"/>
    <n v="2018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3781"/>
    <n v="9.0709199999999992"/>
    <n v="0"/>
    <n v="5.4345600000000003"/>
    <n v="5.4345600000000003"/>
    <n v="0.29012748100419189"/>
    <n v="0.70987251899580817"/>
    <n v="0"/>
    <x v="0"/>
    <x v="0"/>
    <m/>
    <m/>
    <m/>
    <m/>
    <m/>
    <m/>
    <n v="15.632645291999999"/>
    <m/>
    <m/>
    <m/>
    <m/>
    <m/>
    <m/>
    <m/>
    <m/>
    <m/>
    <m/>
    <m/>
    <s v="708500,62"/>
    <s v="6196867,38"/>
    <n v="15.632645291999999"/>
    <n v="0"/>
    <n v="0"/>
  </r>
  <r>
    <n v="1810"/>
    <x v="870"/>
    <s v=""/>
    <x v="1974"/>
    <n v="2018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3782"/>
    <n v="2.7015479999999998"/>
    <n v="0"/>
    <n v="1.72872"/>
    <n v="1.72872"/>
    <n v="0.26560154323617458"/>
    <n v="0.73439845676382542"/>
    <n v="0"/>
    <x v="0"/>
    <x v="0"/>
    <m/>
    <m/>
    <m/>
    <m/>
    <m/>
    <m/>
    <n v="5.0857159320000003"/>
    <m/>
    <m/>
    <m/>
    <m/>
    <m/>
    <m/>
    <m/>
    <m/>
    <m/>
    <m/>
    <m/>
    <s v="716902,29"/>
    <s v="6188169,19"/>
    <n v="5.0857159320000003"/>
    <n v="0"/>
    <n v="0"/>
  </r>
  <r>
    <n v="1810"/>
    <x v="871"/>
    <s v=""/>
    <x v="1975"/>
    <n v="2018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3783"/>
    <n v="2.463552"/>
    <n v="0"/>
    <n v="1.5426"/>
    <n v="1.5426"/>
    <n v="0.26674056238820554"/>
    <n v="0.73325943761179446"/>
    <n v="0"/>
    <x v="0"/>
    <x v="0"/>
    <m/>
    <m/>
    <m/>
    <m/>
    <m/>
    <m/>
    <n v="4.6178803440000005"/>
    <m/>
    <m/>
    <m/>
    <m/>
    <m/>
    <m/>
    <m/>
    <m/>
    <m/>
    <m/>
    <m/>
    <s v="699487"/>
    <s v="6193132"/>
    <n v="4.6178803440000005"/>
    <n v="0"/>
    <n v="0"/>
  </r>
  <r>
    <n v="1810"/>
    <x v="873"/>
    <s v=""/>
    <x v="1977"/>
    <n v="2018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3784"/>
    <n v="6.0516E-2"/>
    <n v="0"/>
    <n v="4.0680000000000001E-2"/>
    <n v="4.0680000000000001E-2"/>
    <n v="0.24597549844059435"/>
    <n v="0.75402450155940559"/>
    <n v="0"/>
    <x v="0"/>
    <x v="0"/>
    <m/>
    <m/>
    <m/>
    <m/>
    <m/>
    <m/>
    <n v="0.123012252"/>
    <m/>
    <m/>
    <m/>
    <m/>
    <m/>
    <m/>
    <m/>
    <m/>
    <m/>
    <m/>
    <m/>
    <s v="720973"/>
    <s v="6210411"/>
    <n v="0.123012252"/>
    <n v="0"/>
    <n v="0"/>
  </r>
  <r>
    <n v="1810"/>
    <x v="874"/>
    <s v=""/>
    <x v="1978"/>
    <n v="2018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3785"/>
    <n v="4.8995999999999998E-2"/>
    <n v="0"/>
    <n v="3.456E-2"/>
    <n v="3.456E-2"/>
    <n v="0.24829876124277087"/>
    <n v="0.75170123875722916"/>
    <n v="0"/>
    <x v="0"/>
    <x v="0"/>
    <m/>
    <m/>
    <m/>
    <m/>
    <m/>
    <m/>
    <n v="9.8663399999999998E-2"/>
    <m/>
    <m/>
    <m/>
    <m/>
    <m/>
    <m/>
    <m/>
    <m/>
    <m/>
    <m/>
    <m/>
    <s v="713224,42"/>
    <s v="6183491,76"/>
    <n v="9.8663399999999998E-2"/>
    <n v="0"/>
    <n v="0"/>
  </r>
  <r>
    <n v="1810"/>
    <x v="875"/>
    <s v=""/>
    <x v="1979"/>
    <n v="2018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3786"/>
    <n v="2.2313519999999998"/>
    <n v="0"/>
    <n v="1.32948"/>
    <n v="1.32948"/>
    <n v="0.27038025762594509"/>
    <n v="0.72961974237405491"/>
    <n v="0"/>
    <x v="0"/>
    <x v="0"/>
    <m/>
    <m/>
    <m/>
    <m/>
    <m/>
    <m/>
    <n v="4.1263219799999993"/>
    <m/>
    <m/>
    <m/>
    <m/>
    <m/>
    <m/>
    <m/>
    <m/>
    <m/>
    <m/>
    <m/>
    <s v="722857,03"/>
    <s v="6195739,48"/>
    <n v="4.1263219799999993"/>
    <n v="0"/>
    <n v="0"/>
  </r>
  <r>
    <n v="1810"/>
    <x v="876"/>
    <s v=""/>
    <x v="1980"/>
    <n v="2018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3787"/>
    <n v="0.16667999999999999"/>
    <n v="0"/>
    <n v="0.10944"/>
    <n v="0.10944"/>
    <n v="0.24519042823170251"/>
    <n v="0.75480957176829744"/>
    <n v="0"/>
    <x v="0"/>
    <x v="0"/>
    <m/>
    <m/>
    <m/>
    <m/>
    <m/>
    <m/>
    <n v="0.33989907599999997"/>
    <m/>
    <m/>
    <m/>
    <m/>
    <m/>
    <m/>
    <m/>
    <m/>
    <m/>
    <m/>
    <m/>
    <s v="710303,91"/>
    <s v="6181805,63"/>
    <n v="0.33989907599999997"/>
    <n v="0"/>
    <n v="0"/>
  </r>
  <r>
    <n v="1810"/>
    <x v="877"/>
    <s v=""/>
    <x v="1981"/>
    <n v="2018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3788"/>
    <n v="8.6040000000000005E-2"/>
    <n v="0"/>
    <n v="5.1839999999999997E-2"/>
    <n v="5.1839999999999997E-2"/>
    <n v="0.28830924121591711"/>
    <n v="0.71169075878408283"/>
    <n v="0"/>
    <x v="0"/>
    <x v="0"/>
    <m/>
    <m/>
    <m/>
    <m/>
    <m/>
    <m/>
    <n v="0.14921477999999999"/>
    <m/>
    <m/>
    <m/>
    <m/>
    <m/>
    <m/>
    <m/>
    <m/>
    <m/>
    <m/>
    <m/>
    <s v="720689"/>
    <s v="6187117"/>
    <n v="0.14921477999999999"/>
    <n v="0"/>
    <n v="0"/>
  </r>
  <r>
    <n v="1810"/>
    <x v="878"/>
    <s v=""/>
    <x v="1982"/>
    <n v="2018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3789"/>
    <n v="0.1512"/>
    <n v="0"/>
    <n v="9.2880000000000004E-2"/>
    <n v="9.2880000000000004E-2"/>
    <n v="0.27147924386049693"/>
    <n v="0.72852075613950307"/>
    <n v="0"/>
    <x v="0"/>
    <x v="0"/>
    <m/>
    <m/>
    <m/>
    <m/>
    <m/>
    <m/>
    <n v="0.27847432799999999"/>
    <m/>
    <m/>
    <m/>
    <m/>
    <m/>
    <m/>
    <m/>
    <m/>
    <m/>
    <m/>
    <m/>
    <s v="720810,35"/>
    <s v="6193648,21"/>
    <n v="0.27847432799999999"/>
    <n v="0"/>
    <n v="0"/>
  </r>
  <r>
    <n v="1810"/>
    <x v="879"/>
    <s v=""/>
    <x v="1983"/>
    <n v="2018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3790"/>
    <n v="2.3475600000000001"/>
    <n v="0"/>
    <n v="1.5948"/>
    <n v="1.5948"/>
    <n v="0.25489151913101765"/>
    <n v="0.74510848086898229"/>
    <n v="0"/>
    <x v="0"/>
    <x v="0"/>
    <m/>
    <m/>
    <m/>
    <m/>
    <m/>
    <m/>
    <n v="4.605017868"/>
    <m/>
    <m/>
    <m/>
    <m/>
    <m/>
    <m/>
    <m/>
    <m/>
    <m/>
    <m/>
    <m/>
    <s v="700670,18"/>
    <s v="6166035,5"/>
    <n v="4.605017868"/>
    <n v="0"/>
    <n v="0"/>
  </r>
  <r>
    <n v="1810"/>
    <x v="880"/>
    <s v=""/>
    <x v="1984"/>
    <n v="2018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3791"/>
    <n v="1.8064439999999999"/>
    <n v="0"/>
    <n v="0.98531999999999997"/>
    <n v="0.98531999999999997"/>
    <n v="0.29562695277924567"/>
    <n v="0.70437304722075433"/>
    <n v="0"/>
    <x v="0"/>
    <x v="0"/>
    <m/>
    <m/>
    <m/>
    <m/>
    <m/>
    <m/>
    <n v="3.055276224"/>
    <m/>
    <m/>
    <m/>
    <m/>
    <m/>
    <m/>
    <m/>
    <m/>
    <m/>
    <m/>
    <m/>
    <s v="720163,63"/>
    <s v="6207869,91"/>
    <n v="3.055276224"/>
    <n v="0"/>
    <n v="0"/>
  </r>
  <r>
    <n v="1810"/>
    <x v="881"/>
    <s v=""/>
    <x v="1985"/>
    <n v="2018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3792"/>
    <n v="2.016864"/>
    <n v="0"/>
    <n v="1.1019600000000001"/>
    <n v="1.1019600000000001"/>
    <n v="0.27740264414472504"/>
    <n v="0.72259735585527496"/>
    <n v="0"/>
    <x v="0"/>
    <x v="0"/>
    <m/>
    <m/>
    <m/>
    <m/>
    <m/>
    <m/>
    <n v="3.6352645560000001"/>
    <m/>
    <m/>
    <m/>
    <m/>
    <m/>
    <m/>
    <m/>
    <m/>
    <m/>
    <m/>
    <m/>
    <s v="718273,04"/>
    <s v="6189075,85"/>
    <n v="3.6352645560000001"/>
    <n v="0"/>
    <n v="0"/>
  </r>
  <r>
    <n v="1810"/>
    <x v="882"/>
    <s v=""/>
    <x v="1986"/>
    <n v="2018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3793"/>
    <n v="4.76532"/>
    <n v="0"/>
    <n v="3.3119999999999998"/>
    <n v="3.3119999999999998"/>
    <n v="0.24840588054879759"/>
    <n v="0.75159411945120236"/>
    <n v="0"/>
    <x v="0"/>
    <x v="0"/>
    <m/>
    <m/>
    <m/>
    <m/>
    <m/>
    <m/>
    <n v="9.5918019120000011"/>
    <m/>
    <m/>
    <m/>
    <m/>
    <m/>
    <m/>
    <m/>
    <m/>
    <m/>
    <m/>
    <m/>
    <s v="719421,55"/>
    <s v="6190455,32"/>
    <n v="9.5918019120000011"/>
    <n v="0"/>
    <n v="0"/>
  </r>
  <r>
    <n v="1810"/>
    <x v="883"/>
    <s v=""/>
    <x v="1987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3794"/>
    <n v="3.0171600000000001"/>
    <n v="3.0171600000000001"/>
    <n v="2.64276"/>
    <n v="2.64276"/>
    <n v="0.2284540316960193"/>
    <n v="0.7715459683039807"/>
    <n v="0"/>
    <x v="0"/>
    <x v="0"/>
    <m/>
    <m/>
    <m/>
    <m/>
    <m/>
    <m/>
    <n v="6.6034290960000002"/>
    <m/>
    <m/>
    <m/>
    <m/>
    <m/>
    <m/>
    <m/>
    <m/>
    <m/>
    <m/>
    <m/>
    <s v="688306,88"/>
    <s v="6140261,42"/>
    <n v="6.6034290960000002"/>
    <n v="0"/>
    <n v="0"/>
  </r>
  <r>
    <n v="1810"/>
    <x v="883"/>
    <s v=""/>
    <x v="1988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3795"/>
    <n v="3.6152280000000001"/>
    <n v="3.6152280000000001"/>
    <n v="0"/>
    <n v="0"/>
    <n v="1"/>
    <n v="0"/>
    <n v="0"/>
    <x v="0"/>
    <x v="0"/>
    <m/>
    <m/>
    <m/>
    <m/>
    <m/>
    <m/>
    <n v="3.9332303999999998"/>
    <m/>
    <m/>
    <m/>
    <m/>
    <m/>
    <m/>
    <m/>
    <m/>
    <m/>
    <m/>
    <m/>
    <s v="688306,88"/>
    <s v="6140261,42"/>
    <n v="3.9332303999999998"/>
    <n v="0"/>
    <n v="0"/>
  </r>
  <r>
    <n v="1810"/>
    <x v="883"/>
    <s v=""/>
    <x v="1989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3796"/>
    <n v="18.871200000000002"/>
    <n v="18.871200000000002"/>
    <n v="0"/>
    <n v="0"/>
    <n v="1"/>
    <n v="0"/>
    <n v="0"/>
    <x v="0"/>
    <x v="0"/>
    <m/>
    <m/>
    <m/>
    <m/>
    <m/>
    <m/>
    <m/>
    <m/>
    <m/>
    <m/>
    <m/>
    <m/>
    <n v="19.886400000000002"/>
    <m/>
    <m/>
    <m/>
    <m/>
    <m/>
    <s v="688306,88"/>
    <s v="6140261,42"/>
    <n v="0"/>
    <n v="19.886400000000002"/>
    <n v="0"/>
  </r>
  <r>
    <n v="1810"/>
    <x v="884"/>
    <s v=""/>
    <x v="1990"/>
    <n v="2018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3797"/>
    <n v="2.7495720000000001"/>
    <n v="0"/>
    <n v="1.5847199999999999"/>
    <n v="1.5847199999999999"/>
    <n v="0.28276550939775025"/>
    <n v="0.71723449060224975"/>
    <n v="0"/>
    <x v="0"/>
    <x v="0"/>
    <m/>
    <m/>
    <m/>
    <m/>
    <m/>
    <m/>
    <n v="4.8619296000000007"/>
    <m/>
    <m/>
    <m/>
    <m/>
    <m/>
    <m/>
    <m/>
    <m/>
    <m/>
    <m/>
    <m/>
    <s v="723928,08"/>
    <s v="6191698,63"/>
    <n v="4.8619296000000007"/>
    <n v="0"/>
    <n v="0"/>
  </r>
  <r>
    <n v="1810"/>
    <x v="885"/>
    <s v=""/>
    <x v="1991"/>
    <n v="2018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3798"/>
    <n v="5.1406919999999996"/>
    <n v="0"/>
    <n v="2.9955599999999998"/>
    <n v="2.9955599999999998"/>
    <n v="0.28425984121676084"/>
    <n v="0.71574015878323916"/>
    <n v="0"/>
    <x v="0"/>
    <x v="0"/>
    <m/>
    <m/>
    <m/>
    <m/>
    <m/>
    <m/>
    <n v="9.0422410319999997"/>
    <m/>
    <m/>
    <m/>
    <m/>
    <m/>
    <m/>
    <m/>
    <m/>
    <m/>
    <m/>
    <m/>
    <s v="719010,98"/>
    <s v="6220584,91"/>
    <n v="9.0422410319999997"/>
    <n v="0"/>
    <n v="0"/>
  </r>
  <r>
    <n v="1810"/>
    <x v="886"/>
    <s v=""/>
    <x v="1992"/>
    <n v="2018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3799"/>
    <n v="2.1881879999999998"/>
    <n v="0"/>
    <n v="1.38276"/>
    <n v="1.38276"/>
    <n v="0.26373611153825943"/>
    <n v="0.73626388846174051"/>
    <n v="0"/>
    <x v="0"/>
    <x v="0"/>
    <m/>
    <m/>
    <m/>
    <m/>
    <m/>
    <m/>
    <n v="4.1484421439999997"/>
    <m/>
    <m/>
    <m/>
    <m/>
    <m/>
    <m/>
    <m/>
    <m/>
    <m/>
    <m/>
    <m/>
    <s v="721657"/>
    <s v="6188642"/>
    <n v="4.1484421439999997"/>
    <n v="0"/>
    <n v="0"/>
  </r>
  <r>
    <n v="1810"/>
    <x v="887"/>
    <s v=""/>
    <x v="1993"/>
    <n v="2018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3800"/>
    <n v="2.2149719999999999"/>
    <n v="0"/>
    <n v="1.4137200000000001"/>
    <n v="1.4137200000000001"/>
    <n v="0.26979763532964668"/>
    <n v="0.73020236467035327"/>
    <n v="0"/>
    <x v="0"/>
    <x v="0"/>
    <m/>
    <m/>
    <m/>
    <m/>
    <m/>
    <m/>
    <n v="4.1048765999999999"/>
    <m/>
    <m/>
    <m/>
    <m/>
    <m/>
    <m/>
    <m/>
    <m/>
    <m/>
    <m/>
    <m/>
    <s v="713368"/>
    <s v="6185490"/>
    <n v="4.1048765999999999"/>
    <n v="0"/>
    <n v="0"/>
  </r>
  <r>
    <n v="1810"/>
    <x v="888"/>
    <s v=""/>
    <x v="1994"/>
    <n v="2018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3801"/>
    <n v="8.8920000000000006E-3"/>
    <n v="0"/>
    <n v="5.4000000000000003E-3"/>
    <n v="5.4000000000000003E-3"/>
    <n v="0.26049356675806795"/>
    <n v="0.7395064332419321"/>
    <n v="0"/>
    <x v="0"/>
    <x v="0"/>
    <m/>
    <m/>
    <m/>
    <m/>
    <m/>
    <m/>
    <n v="1.7067599999999999E-2"/>
    <m/>
    <m/>
    <m/>
    <m/>
    <m/>
    <m/>
    <m/>
    <m/>
    <m/>
    <m/>
    <m/>
    <s v="720930,86"/>
    <s v="6193009,06"/>
    <n v="1.7067599999999999E-2"/>
    <n v="0"/>
    <n v="0"/>
  </r>
  <r>
    <n v="1810"/>
    <x v="888"/>
    <s v=""/>
    <x v="1995"/>
    <n v="2018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3801"/>
    <n v="8.8920000000000006E-3"/>
    <n v="0"/>
    <n v="5.4000000000000003E-3"/>
    <n v="5.4000000000000003E-3"/>
    <n v="0.26049356675806795"/>
    <n v="0.7395064332419321"/>
    <n v="0"/>
    <x v="0"/>
    <x v="0"/>
    <m/>
    <m/>
    <m/>
    <m/>
    <m/>
    <m/>
    <n v="1.7067599999999999E-2"/>
    <m/>
    <m/>
    <m/>
    <m/>
    <m/>
    <m/>
    <m/>
    <m/>
    <m/>
    <m/>
    <m/>
    <s v="720930,86"/>
    <s v="6193009,06"/>
    <n v="1.7067599999999999E-2"/>
    <n v="0"/>
    <n v="0"/>
  </r>
  <r>
    <n v="1810"/>
    <x v="889"/>
    <s v=""/>
    <x v="1996"/>
    <n v="2018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3802"/>
    <n v="15.889644000000001"/>
    <n v="0"/>
    <n v="0"/>
    <n v="0"/>
    <n v="1"/>
    <n v="0"/>
    <n v="0"/>
    <x v="0"/>
    <x v="0"/>
    <m/>
    <m/>
    <m/>
    <m/>
    <m/>
    <m/>
    <n v="15.734466000000001"/>
    <m/>
    <m/>
    <m/>
    <m/>
    <m/>
    <m/>
    <m/>
    <m/>
    <m/>
    <m/>
    <m/>
    <s v="699779"/>
    <s v="6148231"/>
    <n v="15.734466000000001"/>
    <n v="0"/>
    <n v="0"/>
  </r>
  <r>
    <n v="1810"/>
    <x v="889"/>
    <s v=""/>
    <x v="1997"/>
    <n v="2018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3803"/>
    <n v="3.3641999999999999"/>
    <n v="0"/>
    <n v="2.8360799999999999"/>
    <n v="2.8360799999999999"/>
    <n v="0.23712198011392815"/>
    <n v="0.76287801988607185"/>
    <n v="0"/>
    <x v="0"/>
    <x v="0"/>
    <m/>
    <m/>
    <m/>
    <m/>
    <m/>
    <m/>
    <n v="7.0938172800000006"/>
    <m/>
    <m/>
    <m/>
    <m/>
    <m/>
    <m/>
    <m/>
    <m/>
    <m/>
    <m/>
    <m/>
    <s v="699779"/>
    <s v="6148231"/>
    <n v="7.0938172800000006"/>
    <n v="0"/>
    <n v="0"/>
  </r>
  <r>
    <n v="1810"/>
    <x v="890"/>
    <s v=""/>
    <x v="1998"/>
    <n v="2018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3804"/>
    <n v="2.2416839999999998"/>
    <n v="0"/>
    <n v="1.67652"/>
    <n v="1.67652"/>
    <n v="0.25055406856125656"/>
    <n v="0.74944593143874338"/>
    <n v="0"/>
    <x v="0"/>
    <x v="0"/>
    <m/>
    <m/>
    <m/>
    <m/>
    <m/>
    <m/>
    <n v="4.4734536"/>
    <m/>
    <m/>
    <m/>
    <m/>
    <m/>
    <m/>
    <m/>
    <m/>
    <m/>
    <m/>
    <m/>
    <s v="646386"/>
    <s v="6125024"/>
    <n v="4.4734536"/>
    <n v="0"/>
    <n v="0"/>
  </r>
  <r>
    <n v="1810"/>
    <x v="890"/>
    <s v=""/>
    <x v="1999"/>
    <n v="2018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3805"/>
    <n v="11.921436"/>
    <n v="0"/>
    <n v="0"/>
    <n v="0"/>
    <n v="1"/>
    <n v="0"/>
    <n v="0"/>
    <x v="0"/>
    <x v="0"/>
    <m/>
    <m/>
    <m/>
    <m/>
    <m/>
    <m/>
    <n v="13.841625599999999"/>
    <m/>
    <m/>
    <m/>
    <m/>
    <m/>
    <m/>
    <m/>
    <m/>
    <m/>
    <m/>
    <m/>
    <s v="646386"/>
    <s v="6125024"/>
    <n v="13.841625599999999"/>
    <n v="0"/>
    <n v="0"/>
  </r>
  <r>
    <n v="1810"/>
    <x v="891"/>
    <s v=""/>
    <x v="2000"/>
    <n v="2018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3806"/>
    <n v="9.1079999999999994E-2"/>
    <n v="0"/>
    <n v="5.5440000000000003E-2"/>
    <n v="5.5440000000000003E-2"/>
    <n v="0.25229035768191227"/>
    <n v="0.74770964231808779"/>
    <n v="0"/>
    <x v="0"/>
    <x v="0"/>
    <m/>
    <m/>
    <m/>
    <m/>
    <m/>
    <m/>
    <n v="0.18050630400000001"/>
    <m/>
    <m/>
    <m/>
    <m/>
    <m/>
    <m/>
    <m/>
    <m/>
    <m/>
    <m/>
    <m/>
    <s v="709257,31"/>
    <s v="6183314,51"/>
    <n v="0.18050630400000001"/>
    <n v="0"/>
    <n v="0"/>
  </r>
  <r>
    <n v="1810"/>
    <x v="892"/>
    <s v=""/>
    <x v="2001"/>
    <n v="2018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3807"/>
    <n v="34.398000000000003"/>
    <n v="34.398000000000003"/>
    <n v="0"/>
    <n v="0"/>
    <n v="1"/>
    <n v="0"/>
    <n v="0"/>
    <x v="0"/>
    <x v="0"/>
    <m/>
    <n v="3.0220199999999999"/>
    <m/>
    <m/>
    <m/>
    <m/>
    <m/>
    <m/>
    <m/>
    <m/>
    <n v="34.884900000000002"/>
    <m/>
    <m/>
    <m/>
    <m/>
    <m/>
    <m/>
    <m/>
    <s v="709060,06"/>
    <s v="6097201,51"/>
    <n v="3.0220199999999999"/>
    <n v="34.884900000000002"/>
    <n v="0"/>
  </r>
  <r>
    <n v="1822"/>
    <x v="894"/>
    <s v=""/>
    <x v="2003"/>
    <n v="2018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3808"/>
    <n v="0"/>
    <n v="0"/>
    <n v="0.41603760000000001"/>
    <n v="0.41603760000000001"/>
    <n v="0"/>
    <n v="1"/>
    <n v="0"/>
    <x v="0"/>
    <x v="0"/>
    <m/>
    <m/>
    <m/>
    <m/>
    <m/>
    <m/>
    <m/>
    <m/>
    <n v="1.300006"/>
    <m/>
    <m/>
    <m/>
    <m/>
    <m/>
    <m/>
    <m/>
    <m/>
    <m/>
    <s v="498697"/>
    <s v="6278069"/>
    <n v="0"/>
    <n v="1.300006"/>
    <n v="0"/>
  </r>
  <r>
    <n v="1823"/>
    <x v="895"/>
    <s v=""/>
    <x v="2004"/>
    <n v="2018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8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3809"/>
    <n v="13.282"/>
    <n v="13.282"/>
    <n v="0"/>
    <n v="0"/>
    <n v="1"/>
    <n v="0"/>
    <n v="0"/>
    <x v="0"/>
    <x v="0"/>
    <m/>
    <m/>
    <m/>
    <m/>
    <m/>
    <m/>
    <m/>
    <m/>
    <m/>
    <m/>
    <m/>
    <m/>
    <m/>
    <m/>
    <n v="13.282"/>
    <m/>
    <m/>
    <m/>
    <s v="727935"/>
    <s v="6176937"/>
    <n v="0"/>
    <n v="13.282"/>
    <n v="0"/>
  </r>
  <r>
    <n v="1836"/>
    <x v="897"/>
    <s v=""/>
    <x v="2006"/>
    <n v="2018"/>
    <n v="17335707"/>
    <x v="463"/>
    <x v="895"/>
    <x v="874"/>
    <n v="5550"/>
    <s v="Langeskov"/>
    <n v="440"/>
    <m/>
    <x v="18"/>
    <m/>
    <s v="ER"/>
    <s v="Erhvervsværk"/>
    <m/>
    <m/>
    <x v="952"/>
    <x v="1"/>
    <s v="pev"/>
    <d v="2006-12-08T00:00:00"/>
    <m/>
    <n v="0.15"/>
    <n v="0.06"/>
    <n v="0.09"/>
    <x v="3810"/>
    <n v="0.20880000000000001"/>
    <n v="0"/>
    <n v="0.12515760000000001"/>
    <n v="0.12515760000000001"/>
    <n v="0"/>
    <n v="0.73394495412844041"/>
    <n v="0.26605504587155959"/>
    <x v="0"/>
    <x v="0"/>
    <m/>
    <m/>
    <m/>
    <m/>
    <m/>
    <m/>
    <m/>
    <m/>
    <n v="0.39239999999999997"/>
    <m/>
    <m/>
    <m/>
    <m/>
    <m/>
    <m/>
    <m/>
    <m/>
    <m/>
    <s v="599089"/>
    <s v="6138408"/>
    <n v="0"/>
    <n v="0.39239999999999997"/>
    <n v="0"/>
  </r>
  <r>
    <n v="1841"/>
    <x v="898"/>
    <s v=""/>
    <x v="2007"/>
    <n v="2018"/>
    <n v="28719310"/>
    <x v="701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3811"/>
    <n v="30.178799999999999"/>
    <n v="25.5168"/>
    <n v="34.357035600000003"/>
    <n v="34.357035600000003"/>
    <n v="0.13469445663943408"/>
    <n v="0.86530554336056587"/>
    <n v="0"/>
    <x v="0"/>
    <x v="0"/>
    <m/>
    <m/>
    <m/>
    <m/>
    <m/>
    <m/>
    <m/>
    <m/>
    <n v="112.026882"/>
    <m/>
    <m/>
    <m/>
    <m/>
    <m/>
    <m/>
    <m/>
    <m/>
    <m/>
    <s v="875226,2"/>
    <s v="6119543,03"/>
    <n v="0"/>
    <n v="112.026882"/>
    <n v="0"/>
  </r>
  <r>
    <n v="1853"/>
    <x v="899"/>
    <s v=""/>
    <x v="2008"/>
    <n v="2018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0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1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2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3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4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3812"/>
    <n v="472.55759999999998"/>
    <n v="472.55759999999998"/>
    <n v="0"/>
    <n v="0"/>
    <n v="1"/>
    <n v="0"/>
    <n v="0"/>
    <x v="0"/>
    <x v="0"/>
    <m/>
    <m/>
    <m/>
    <m/>
    <m/>
    <m/>
    <n v="451.79671680000001"/>
    <m/>
    <m/>
    <m/>
    <m/>
    <m/>
    <m/>
    <m/>
    <m/>
    <m/>
    <m/>
    <m/>
    <s v="591100,74"/>
    <s v="6368298,64"/>
    <n v="451.79671680000001"/>
    <n v="0"/>
    <n v="0"/>
  </r>
  <r>
    <n v="1858"/>
    <x v="901"/>
    <s v=""/>
    <x v="2015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3813"/>
    <n v="87.9084"/>
    <n v="87.9084"/>
    <n v="0"/>
    <n v="0"/>
    <n v="1"/>
    <n v="0"/>
    <n v="0"/>
    <x v="0"/>
    <x v="0"/>
    <m/>
    <m/>
    <m/>
    <m/>
    <m/>
    <m/>
    <n v="95.193291599999995"/>
    <m/>
    <m/>
    <m/>
    <m/>
    <m/>
    <m/>
    <m/>
    <m/>
    <m/>
    <m/>
    <m/>
    <s v="591130,09"/>
    <s v="6366157,52"/>
    <n v="95.193291599999995"/>
    <n v="0"/>
    <n v="0"/>
  </r>
  <r>
    <n v="1858"/>
    <x v="901"/>
    <s v=""/>
    <x v="2016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8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3814"/>
    <n v="2.5524"/>
    <n v="2.5524"/>
    <n v="1.38096"/>
    <n v="1.3791599999999999"/>
    <n v="0.26728875705827043"/>
    <n v="0.73271124294172951"/>
    <n v="0"/>
    <x v="0"/>
    <x v="0"/>
    <m/>
    <m/>
    <m/>
    <m/>
    <m/>
    <m/>
    <n v="4.7746116000000001"/>
    <m/>
    <m/>
    <m/>
    <m/>
    <m/>
    <m/>
    <m/>
    <m/>
    <m/>
    <m/>
    <m/>
    <s v="591229,69"/>
    <s v="6369296,13"/>
    <n v="4.7746116000000001"/>
    <n v="0"/>
    <n v="0"/>
  </r>
  <r>
    <n v="1858"/>
    <x v="903"/>
    <s v=""/>
    <x v="2020"/>
    <n v="2018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922"/>
    <n v="8.0244"/>
    <n v="8.0244"/>
    <n v="0"/>
    <n v="0"/>
    <n v="1"/>
    <n v="0"/>
    <n v="0"/>
    <x v="0"/>
    <x v="0"/>
    <m/>
    <m/>
    <m/>
    <m/>
    <m/>
    <m/>
    <m/>
    <m/>
    <m/>
    <m/>
    <m/>
    <m/>
    <m/>
    <m/>
    <n v="8.0244"/>
    <m/>
    <m/>
    <m/>
    <s v="591109,12"/>
    <s v="6368130,84"/>
    <n v="0"/>
    <n v="8.0244"/>
    <n v="0"/>
  </r>
  <r>
    <n v="1859"/>
    <x v="904"/>
    <s v=""/>
    <x v="2021"/>
    <n v="2018"/>
    <n v="15181443"/>
    <x v="467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3815"/>
    <n v="15.696"/>
    <n v="15.696"/>
    <n v="0"/>
    <n v="0"/>
    <n v="1"/>
    <n v="0"/>
    <n v="0"/>
    <x v="0"/>
    <x v="0"/>
    <m/>
    <m/>
    <m/>
    <m/>
    <m/>
    <m/>
    <m/>
    <m/>
    <m/>
    <m/>
    <m/>
    <m/>
    <m/>
    <m/>
    <n v="15.696"/>
    <m/>
    <m/>
    <m/>
    <s v="579938"/>
    <s v="6318662"/>
    <n v="0"/>
    <n v="15.696"/>
    <n v="0"/>
  </r>
  <r>
    <n v="1864"/>
    <x v="905"/>
    <s v=""/>
    <x v="2022"/>
    <n v="2018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227"/>
    <s v="6127570"/>
    <n v="0"/>
    <n v="0"/>
    <n v="0"/>
  </r>
  <r>
    <n v="1866"/>
    <x v="906"/>
    <s v=""/>
    <x v="2023"/>
    <n v="2018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5598"/>
    <s v="6115974"/>
    <n v="0"/>
    <n v="0"/>
    <n v="0"/>
  </r>
  <r>
    <n v="1867"/>
    <x v="907"/>
    <s v=""/>
    <x v="2024"/>
    <n v="2018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68"/>
    <x v="908"/>
    <s v=""/>
    <x v="2025"/>
    <n v="2018"/>
    <n v="30082680"/>
    <x v="471"/>
    <x v="906"/>
    <x v="885"/>
    <n v="6400"/>
    <s v="Sønderborg"/>
    <n v="540"/>
    <m/>
    <x v="18"/>
    <n v="1"/>
    <s v="DC"/>
    <s v="Decentralt værk"/>
    <n v="351100"/>
    <n v="350010"/>
    <x v="1003"/>
    <x v="1"/>
    <s v="kvt"/>
    <d v="2007-10-01T00:00:00"/>
    <d v="2018-11-19T00:00:00"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0315,43"/>
    <s v="6086709,33"/>
    <n v="0"/>
    <n v="0"/>
    <n v="0"/>
  </r>
  <r>
    <n v="1878"/>
    <x v="909"/>
    <s v=""/>
    <x v="2026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3816"/>
    <n v="8.5787999999999993"/>
    <n v="6.4763999999999999"/>
    <n v="7.9379999999999997"/>
    <n v="7.9379999999999997"/>
    <n v="0.20726344984875866"/>
    <n v="0.79273655015124134"/>
    <n v="0"/>
    <x v="0"/>
    <x v="0"/>
    <m/>
    <m/>
    <m/>
    <m/>
    <m/>
    <m/>
    <m/>
    <m/>
    <n v="20.695400000000003"/>
    <m/>
    <m/>
    <m/>
    <m/>
    <m/>
    <m/>
    <m/>
    <m/>
    <m/>
    <s v="570643,57"/>
    <s v="6238210"/>
    <n v="0"/>
    <n v="20.695400000000003"/>
    <n v="0"/>
  </r>
  <r>
    <n v="1878"/>
    <x v="909"/>
    <s v=""/>
    <x v="2027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3817"/>
    <n v="16.640999999999998"/>
    <n v="12.563280000000001"/>
    <n v="15.39504"/>
    <n v="15.39504"/>
    <n v="0.20935235507246375"/>
    <n v="0.79064764492753625"/>
    <n v="0"/>
    <x v="0"/>
    <x v="0"/>
    <m/>
    <m/>
    <m/>
    <m/>
    <m/>
    <m/>
    <m/>
    <m/>
    <n v="39.744"/>
    <m/>
    <m/>
    <m/>
    <m/>
    <m/>
    <m/>
    <m/>
    <m/>
    <m/>
    <s v="570643,57"/>
    <s v="6238210"/>
    <n v="0"/>
    <n v="39.744"/>
    <n v="0"/>
  </r>
  <r>
    <n v="1878"/>
    <x v="909"/>
    <s v=""/>
    <x v="2028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3818"/>
    <n v="41.749200000000002"/>
    <n v="32.3352"/>
    <n v="39.6252"/>
    <n v="39.6252"/>
    <n v="0.21279983689280801"/>
    <n v="0.78720016310719199"/>
    <n v="0"/>
    <x v="0"/>
    <x v="0"/>
    <m/>
    <m/>
    <m/>
    <m/>
    <m/>
    <m/>
    <m/>
    <m/>
    <n v="98.094999999999999"/>
    <m/>
    <m/>
    <m/>
    <m/>
    <m/>
    <m/>
    <m/>
    <m/>
    <m/>
    <s v="570643,57"/>
    <s v="6238210"/>
    <n v="0"/>
    <n v="98.094999999999999"/>
    <n v="0"/>
  </r>
  <r>
    <n v="1880"/>
    <x v="910"/>
    <s v=""/>
    <x v="2029"/>
    <n v="2018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3819"/>
    <n v="1.03104"/>
    <n v="0"/>
    <n v="0.62241948000000002"/>
    <n v="0.62241948000000002"/>
    <n v="0"/>
    <n v="0.73496614587349818"/>
    <n v="0.26503385412650182"/>
    <x v="0"/>
    <x v="0"/>
    <m/>
    <m/>
    <m/>
    <m/>
    <m/>
    <m/>
    <m/>
    <m/>
    <n v="1.9451099999999999"/>
    <m/>
    <m/>
    <m/>
    <m/>
    <m/>
    <m/>
    <m/>
    <m/>
    <m/>
    <s v="481367"/>
    <s v="6316491"/>
    <n v="0"/>
    <n v="1.9451099999999999"/>
    <n v="0"/>
  </r>
  <r>
    <n v="1880"/>
    <x v="911"/>
    <s v=""/>
    <x v="2030"/>
    <n v="2018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3820"/>
    <n v="13.595039999999999"/>
    <n v="0"/>
    <n v="9.0633923999999997"/>
    <n v="9.0633923999999997"/>
    <n v="0"/>
    <n v="0.74499968263385985"/>
    <n v="0.25500031736614015"/>
    <x v="0"/>
    <x v="0"/>
    <m/>
    <m/>
    <m/>
    <m/>
    <m/>
    <m/>
    <m/>
    <m/>
    <n v="26.656907999999998"/>
    <m/>
    <m/>
    <m/>
    <m/>
    <m/>
    <m/>
    <m/>
    <m/>
    <m/>
    <s v="481281"/>
    <s v="6316176"/>
    <n v="0"/>
    <n v="26.656907999999998"/>
    <n v="0"/>
  </r>
  <r>
    <n v="1883"/>
    <x v="912"/>
    <s v=""/>
    <x v="2031"/>
    <n v="2018"/>
    <n v="29412006"/>
    <x v="474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5"/>
    <x v="913"/>
    <s v=""/>
    <x v="2033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5"/>
    <x v="913"/>
    <s v=""/>
    <x v="2034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8"/>
    <x v="914"/>
    <s v=""/>
    <x v="2035"/>
    <n v="2018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9998,62"/>
    <s v="6222065,09"/>
    <n v="0"/>
    <n v="0"/>
    <n v="0"/>
  </r>
  <r>
    <n v="1892"/>
    <x v="915"/>
    <s v=""/>
    <x v="2036"/>
    <n v="2018"/>
    <n v="27326773"/>
    <x v="477"/>
    <x v="913"/>
    <x v="892"/>
    <n v="7100"/>
    <s v="Vejle"/>
    <n v="630"/>
    <m/>
    <x v="18"/>
    <m/>
    <s v="ER"/>
    <s v="Erhvervsværk"/>
    <n v="14300"/>
    <n v="10000"/>
    <x v="1010"/>
    <x v="1"/>
    <s v="pev"/>
    <d v="1995-01-01T00:00:00"/>
    <d v="2018-12-31T00:00:00"/>
    <n v="2.4"/>
    <n v="0.92"/>
    <n v="1.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9870,81"/>
    <s v="6175869,1"/>
    <n v="0"/>
    <n v="0"/>
    <n v="0"/>
  </r>
  <r>
    <n v="1894"/>
    <x v="916"/>
    <s v=""/>
    <x v="2037"/>
    <n v="2018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8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8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1"/>
    <n v="2018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3822"/>
    <n v="6.3971999999999998"/>
    <n v="0"/>
    <n v="5.19876"/>
    <n v="5.19876"/>
    <n v="0"/>
    <n v="0.76551732328193933"/>
    <n v="0.23448267671806067"/>
    <x v="0"/>
    <x v="0"/>
    <m/>
    <m/>
    <m/>
    <m/>
    <m/>
    <m/>
    <m/>
    <m/>
    <n v="13.641093000000001"/>
    <m/>
    <m/>
    <m/>
    <m/>
    <m/>
    <m/>
    <m/>
    <m/>
    <m/>
    <s v="558589,78"/>
    <s v="6364708,25"/>
    <n v="0"/>
    <n v="13.641093000000001"/>
    <n v="0"/>
  </r>
  <r>
    <n v="1898"/>
    <x v="920"/>
    <s v=""/>
    <x v="2042"/>
    <n v="2018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3823"/>
    <n v="0.18"/>
    <n v="0"/>
    <n v="0.10872"/>
    <n v="0.10872"/>
    <n v="0"/>
    <n v="0.73516949152542366"/>
    <n v="0.26483050847457634"/>
    <x v="0"/>
    <x v="0"/>
    <m/>
    <m/>
    <m/>
    <m/>
    <m/>
    <m/>
    <n v="0.33983999999999998"/>
    <m/>
    <m/>
    <m/>
    <m/>
    <m/>
    <m/>
    <m/>
    <m/>
    <m/>
    <m/>
    <m/>
    <s v="657542,71"/>
    <s v="6155599,56"/>
    <n v="0.33983999999999998"/>
    <n v="0"/>
    <n v="0"/>
  </r>
  <r>
    <n v="2005"/>
    <x v="921"/>
    <s v=""/>
    <x v="2043"/>
    <n v="2018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75986"/>
    <s v="6144985"/>
    <n v="0"/>
    <n v="0"/>
    <n v="0"/>
  </r>
  <r>
    <n v="2006"/>
    <x v="922"/>
    <s v=""/>
    <x v="2044"/>
    <n v="2018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3824"/>
    <n v="1.1448"/>
    <n v="0"/>
    <n v="0.75960000000000005"/>
    <n v="0"/>
    <n v="0"/>
    <n v="0.74349998306131959"/>
    <n v="0.25650001693868041"/>
    <x v="0"/>
    <x v="0"/>
    <m/>
    <m/>
    <m/>
    <m/>
    <m/>
    <m/>
    <n v="2.2315787999999999"/>
    <m/>
    <m/>
    <m/>
    <m/>
    <m/>
    <m/>
    <m/>
    <m/>
    <m/>
    <m/>
    <m/>
    <s v="501903,67"/>
    <s v="6265837,61"/>
    <n v="2.2315787999999999"/>
    <n v="0"/>
    <n v="0"/>
  </r>
  <r>
    <n v="2007"/>
    <x v="923"/>
    <s v=""/>
    <x v="2045"/>
    <n v="2018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3825"/>
    <n v="2.4371999999999998"/>
    <n v="0"/>
    <n v="1.62"/>
    <n v="1.62"/>
    <n v="0.2550866616428033"/>
    <n v="0.74491333835719664"/>
    <n v="0"/>
    <x v="0"/>
    <x v="0"/>
    <m/>
    <m/>
    <m/>
    <m/>
    <m/>
    <m/>
    <m/>
    <m/>
    <n v="4.7771999999999997"/>
    <m/>
    <m/>
    <m/>
    <m/>
    <m/>
    <m/>
    <m/>
    <m/>
    <m/>
    <s v="545900,49"/>
    <s v="6349157,24"/>
    <n v="0"/>
    <n v="4.7771999999999997"/>
    <n v="0"/>
  </r>
  <r>
    <n v="2007"/>
    <x v="923"/>
    <s v=""/>
    <x v="2046"/>
    <n v="2018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3826"/>
    <n v="4.4279999999999999"/>
    <n v="0"/>
    <n v="3.2536800000000001"/>
    <n v="3.2536800000000001"/>
    <n v="0.2450199203187251"/>
    <n v="0.7549800796812749"/>
    <n v="0"/>
    <x v="0"/>
    <x v="0"/>
    <m/>
    <m/>
    <m/>
    <m/>
    <m/>
    <m/>
    <m/>
    <m/>
    <n v="9.0359999999999996"/>
    <m/>
    <m/>
    <m/>
    <m/>
    <m/>
    <m/>
    <m/>
    <m/>
    <m/>
    <s v="545900,49"/>
    <s v="6349157,24"/>
    <n v="0"/>
    <n v="9.0359999999999996"/>
    <n v="0"/>
  </r>
  <r>
    <n v="2007"/>
    <x v="924"/>
    <s v=""/>
    <x v="2047"/>
    <n v="2018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3827"/>
    <n v="8.7948000000000004"/>
    <n v="8.7948000000000004"/>
    <n v="0"/>
    <n v="0"/>
    <n v="1"/>
    <n v="0"/>
    <n v="0"/>
    <x v="0"/>
    <x v="0"/>
    <m/>
    <m/>
    <m/>
    <m/>
    <m/>
    <m/>
    <n v="8.1751427999999997"/>
    <m/>
    <m/>
    <m/>
    <m/>
    <m/>
    <m/>
    <m/>
    <m/>
    <m/>
    <m/>
    <m/>
    <s v="533951,86"/>
    <s v="6224606,27"/>
    <n v="8.1751427999999997"/>
    <n v="0"/>
    <n v="0"/>
  </r>
  <r>
    <n v="2008"/>
    <x v="925"/>
    <s v=""/>
    <x v="2049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3828"/>
    <n v="0"/>
    <n v="0"/>
    <n v="1.6780190399999999E-2"/>
    <n v="1.6780190399999999E-2"/>
    <n v="0"/>
    <n v="1"/>
    <n v="0"/>
    <x v="0"/>
    <x v="0"/>
    <m/>
    <m/>
    <m/>
    <n v="4.1250500000000002E-2"/>
    <m/>
    <m/>
    <m/>
    <m/>
    <m/>
    <m/>
    <m/>
    <m/>
    <m/>
    <m/>
    <m/>
    <m/>
    <m/>
    <m/>
    <s v="533951,86"/>
    <s v="6224606,27"/>
    <n v="4.1250500000000002E-2"/>
    <n v="0"/>
    <n v="0"/>
  </r>
  <r>
    <n v="2008"/>
    <x v="925"/>
    <s v=""/>
    <x v="2050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3829"/>
    <n v="16.333200000000001"/>
    <n v="16.333200000000001"/>
    <n v="0"/>
    <n v="0"/>
    <n v="1"/>
    <n v="0"/>
    <n v="0"/>
    <x v="0"/>
    <x v="0"/>
    <m/>
    <m/>
    <m/>
    <m/>
    <m/>
    <m/>
    <n v="15.182798399999999"/>
    <m/>
    <m/>
    <m/>
    <m/>
    <m/>
    <m/>
    <m/>
    <m/>
    <m/>
    <m/>
    <m/>
    <s v="533951,86"/>
    <s v="6224606,27"/>
    <n v="15.182798399999999"/>
    <n v="0"/>
    <n v="0"/>
  </r>
  <r>
    <n v="2008"/>
    <x v="925"/>
    <s v=""/>
    <x v="2051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3830"/>
    <n v="22.1508"/>
    <n v="22.1508"/>
    <n v="0"/>
    <n v="0"/>
    <n v="1"/>
    <n v="0"/>
    <n v="0"/>
    <x v="0"/>
    <x v="0"/>
    <m/>
    <m/>
    <m/>
    <m/>
    <m/>
    <m/>
    <n v="20.5905348"/>
    <m/>
    <m/>
    <m/>
    <m/>
    <m/>
    <m/>
    <m/>
    <m/>
    <m/>
    <m/>
    <m/>
    <s v="533951,86"/>
    <s v="6224606,27"/>
    <n v="20.5905348"/>
    <n v="0"/>
    <n v="0"/>
  </r>
  <r>
    <n v="2008"/>
    <x v="925"/>
    <s v=""/>
    <x v="2052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3831"/>
    <n v="17.236799999999999"/>
    <n v="17.236799999999999"/>
    <n v="0"/>
    <n v="0"/>
    <n v="1"/>
    <n v="0"/>
    <n v="0"/>
    <x v="0"/>
    <x v="0"/>
    <m/>
    <m/>
    <m/>
    <m/>
    <m/>
    <m/>
    <n v="16.020694799999998"/>
    <m/>
    <m/>
    <m/>
    <m/>
    <m/>
    <m/>
    <m/>
    <m/>
    <m/>
    <m/>
    <m/>
    <s v="533951,86"/>
    <s v="6224606,27"/>
    <n v="16.020694799999998"/>
    <n v="0"/>
    <n v="0"/>
  </r>
  <r>
    <n v="2008"/>
    <x v="925"/>
    <s v=""/>
    <x v="2053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3828"/>
    <n v="0"/>
    <n v="0"/>
    <n v="1.6780190399999999E-2"/>
    <n v="1.6780190399999999E-2"/>
    <n v="0"/>
    <n v="1"/>
    <n v="0"/>
    <x v="0"/>
    <x v="0"/>
    <m/>
    <m/>
    <m/>
    <n v="4.1250500000000002E-2"/>
    <m/>
    <m/>
    <m/>
    <m/>
    <m/>
    <m/>
    <m/>
    <m/>
    <m/>
    <m/>
    <m/>
    <m/>
    <m/>
    <m/>
    <s v="533951,86"/>
    <s v="6224606,27"/>
    <n v="4.1250500000000002E-2"/>
    <n v="0"/>
    <n v="0"/>
  </r>
  <r>
    <n v="2008"/>
    <x v="926"/>
    <s v=""/>
    <x v="2058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3832"/>
    <n v="3.7296000000000003E-2"/>
    <n v="3.7296000000000003E-2"/>
    <n v="0"/>
    <n v="0"/>
    <n v="1"/>
    <n v="0"/>
    <n v="0"/>
    <x v="0"/>
    <x v="0"/>
    <m/>
    <m/>
    <m/>
    <n v="4.1967900000000002E-2"/>
    <m/>
    <m/>
    <m/>
    <m/>
    <m/>
    <m/>
    <m/>
    <m/>
    <m/>
    <m/>
    <m/>
    <m/>
    <m/>
    <m/>
    <s v="534568,67"/>
    <s v="6226475,31"/>
    <n v="4.1967900000000002E-2"/>
    <n v="0"/>
    <n v="0"/>
  </r>
  <r>
    <n v="2008"/>
    <x v="926"/>
    <s v=""/>
    <x v="2060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3833"/>
    <n v="33.062759999999997"/>
    <n v="33.062759999999997"/>
    <n v="0"/>
    <n v="0"/>
    <n v="1"/>
    <n v="0"/>
    <n v="0"/>
    <x v="0"/>
    <x v="0"/>
    <m/>
    <m/>
    <n v="0"/>
    <n v="0"/>
    <m/>
    <m/>
    <n v="32.170248000000001"/>
    <m/>
    <m/>
    <m/>
    <m/>
    <m/>
    <m/>
    <m/>
    <m/>
    <m/>
    <m/>
    <m/>
    <s v="534568,67"/>
    <s v="6226475,31"/>
    <n v="32.170248000000001"/>
    <n v="0"/>
    <n v="0"/>
  </r>
  <r>
    <n v="2008"/>
    <x v="926"/>
    <s v=""/>
    <x v="2064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3834"/>
    <n v="36.315359999999998"/>
    <n v="36.315359999999998"/>
    <n v="0"/>
    <n v="0"/>
    <n v="1"/>
    <n v="0"/>
    <n v="0"/>
    <x v="0"/>
    <x v="0"/>
    <m/>
    <m/>
    <n v="0"/>
    <n v="0"/>
    <m/>
    <m/>
    <n v="35.335080000000005"/>
    <m/>
    <m/>
    <m/>
    <m/>
    <m/>
    <m/>
    <m/>
    <m/>
    <m/>
    <m/>
    <m/>
    <s v="534568,67"/>
    <s v="6226475,31"/>
    <n v="35.335080000000005"/>
    <n v="0"/>
    <n v="0"/>
  </r>
  <r>
    <n v="2008"/>
    <x v="926"/>
    <s v=""/>
    <x v="2065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3835"/>
    <n v="0"/>
    <n v="0"/>
    <n v="5.7164399999999997E-2"/>
    <n v="5.7164399999999997E-2"/>
    <n v="0"/>
    <n v="1"/>
    <n v="0"/>
    <x v="0"/>
    <x v="0"/>
    <m/>
    <m/>
    <m/>
    <n v="0.14096909999999999"/>
    <m/>
    <m/>
    <m/>
    <m/>
    <m/>
    <m/>
    <m/>
    <m/>
    <m/>
    <m/>
    <m/>
    <m/>
    <m/>
    <m/>
    <s v="534568,67"/>
    <s v="6226475,31"/>
    <n v="0.14096909999999999"/>
    <n v="0"/>
    <n v="0"/>
  </r>
  <r>
    <n v="2008"/>
    <x v="926"/>
    <s v=""/>
    <x v="2066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3835"/>
    <n v="0"/>
    <n v="0"/>
    <n v="5.7164399999999997E-2"/>
    <n v="5.7164399999999997E-2"/>
    <n v="0"/>
    <n v="1"/>
    <n v="0"/>
    <x v="0"/>
    <x v="0"/>
    <m/>
    <m/>
    <m/>
    <n v="0.14096909999999999"/>
    <m/>
    <m/>
    <m/>
    <m/>
    <m/>
    <m/>
    <m/>
    <m/>
    <m/>
    <m/>
    <m/>
    <m/>
    <m/>
    <m/>
    <s v="534568,67"/>
    <s v="6226475,31"/>
    <n v="0.14096909999999999"/>
    <n v="0"/>
    <n v="0"/>
  </r>
  <r>
    <n v="2008"/>
    <x v="927"/>
    <s v=""/>
    <x v="2067"/>
    <n v="2018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3836"/>
    <n v="20.289636000000002"/>
    <n v="20.289636000000002"/>
    <n v="0"/>
    <n v="0"/>
    <n v="1"/>
    <n v="0"/>
    <n v="0"/>
    <x v="0"/>
    <x v="0"/>
    <m/>
    <m/>
    <m/>
    <n v="0"/>
    <m/>
    <m/>
    <n v="19.7599248"/>
    <m/>
    <m/>
    <m/>
    <m/>
    <m/>
    <m/>
    <m/>
    <m/>
    <m/>
    <m/>
    <m/>
    <s v="537315,19"/>
    <s v="6227919,26"/>
    <n v="19.7599248"/>
    <n v="0"/>
    <n v="0"/>
  </r>
  <r>
    <n v="2008"/>
    <x v="927"/>
    <s v=""/>
    <x v="2068"/>
    <n v="2018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3837"/>
    <n v="1.8394919999999999"/>
    <n v="1.8394919999999999"/>
    <n v="0"/>
    <n v="0"/>
    <n v="1"/>
    <n v="0"/>
    <n v="0"/>
    <x v="0"/>
    <x v="0"/>
    <m/>
    <m/>
    <m/>
    <m/>
    <m/>
    <m/>
    <n v="1.7914644000000002"/>
    <m/>
    <m/>
    <m/>
    <m/>
    <m/>
    <m/>
    <m/>
    <m/>
    <m/>
    <m/>
    <m/>
    <s v="537315,19"/>
    <s v="6227919,26"/>
    <n v="1.7914644000000002"/>
    <n v="0"/>
    <n v="0"/>
  </r>
  <r>
    <n v="2008"/>
    <x v="928"/>
    <s v=""/>
    <x v="2069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3838"/>
    <n v="511.40159999999997"/>
    <n v="511.40159999999997"/>
    <n v="533.4588"/>
    <n v="522.32759999999996"/>
    <n v="0.22925377222560983"/>
    <n v="0.77074622777439017"/>
    <n v="0"/>
    <x v="0"/>
    <x v="0"/>
    <m/>
    <m/>
    <m/>
    <m/>
    <m/>
    <m/>
    <n v="1115.3613636"/>
    <m/>
    <m/>
    <m/>
    <m/>
    <m/>
    <m/>
    <m/>
    <m/>
    <m/>
    <m/>
    <m/>
    <s v="534735,77"/>
    <s v="6228560,03"/>
    <n v="1115.3613636"/>
    <n v="0"/>
    <n v="0"/>
  </r>
  <r>
    <n v="2008"/>
    <x v="928"/>
    <s v=""/>
    <x v="2070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3839"/>
    <n v="477.61559999999997"/>
    <n v="477.61559999999997"/>
    <n v="498.21480000000003"/>
    <n v="487.82159999999999"/>
    <n v="0.22925322903771844"/>
    <n v="0.7707467709622815"/>
    <n v="0"/>
    <x v="0"/>
    <x v="0"/>
    <m/>
    <m/>
    <m/>
    <m/>
    <m/>
    <m/>
    <n v="1041.6769308"/>
    <m/>
    <m/>
    <m/>
    <m/>
    <m/>
    <m/>
    <m/>
    <m/>
    <m/>
    <m/>
    <m/>
    <s v="534735,77"/>
    <s v="6228560,03"/>
    <n v="1041.6769308"/>
    <n v="0"/>
    <n v="0"/>
  </r>
  <r>
    <n v="2008"/>
    <x v="928"/>
    <s v=""/>
    <x v="2071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4735,77"/>
    <s v="6228560,03"/>
    <n v="1.7935000000000002E-4"/>
    <n v="0"/>
    <n v="0"/>
  </r>
  <r>
    <n v="2008"/>
    <x v="928"/>
    <s v=""/>
    <x v="2072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3840"/>
    <n v="0"/>
    <n v="0"/>
    <n v="0"/>
    <n v="0"/>
    <n v="1"/>
    <n v="0"/>
    <n v="0"/>
    <x v="0"/>
    <x v="0"/>
    <m/>
    <m/>
    <m/>
    <m/>
    <m/>
    <m/>
    <n v="6.3637992000000008"/>
    <m/>
    <m/>
    <m/>
    <m/>
    <m/>
    <m/>
    <m/>
    <m/>
    <m/>
    <m/>
    <m/>
    <s v="534735,77"/>
    <s v="6228560,03"/>
    <n v="6.3637992000000008"/>
    <n v="0"/>
    <n v="0"/>
  </r>
  <r>
    <n v="2008"/>
    <x v="928"/>
    <s v=""/>
    <x v="2073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3841"/>
    <n v="50.493600000000001"/>
    <n v="50.4936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9.548347999999997"/>
    <s v="534735,77"/>
    <s v="6228560,03"/>
    <n v="0"/>
    <n v="0"/>
    <n v="49.548347999999997"/>
  </r>
  <r>
    <n v="2008"/>
    <x v="928"/>
    <s v=""/>
    <x v="2074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3842"/>
    <n v="34.995600000000003"/>
    <n v="34.995600000000003"/>
    <n v="0"/>
    <n v="0"/>
    <n v="1"/>
    <n v="0"/>
    <n v="0"/>
    <x v="0"/>
    <x v="0"/>
    <m/>
    <m/>
    <m/>
    <m/>
    <m/>
    <m/>
    <n v="32.815371599999999"/>
    <m/>
    <m/>
    <m/>
    <m/>
    <m/>
    <m/>
    <m/>
    <m/>
    <m/>
    <m/>
    <m/>
    <s v="534735,77"/>
    <s v="6228560,03"/>
    <n v="32.815371599999999"/>
    <n v="0"/>
    <n v="0"/>
  </r>
  <r>
    <n v="2008"/>
    <x v="929"/>
    <s v=""/>
    <x v="2075"/>
    <n v="2018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3843"/>
    <n v="1.09836"/>
    <n v="1.09836"/>
    <n v="0"/>
    <n v="0"/>
    <n v="1"/>
    <n v="0"/>
    <n v="0"/>
    <x v="0"/>
    <x v="0"/>
    <m/>
    <m/>
    <m/>
    <m/>
    <m/>
    <m/>
    <n v="1.0546667999999999"/>
    <m/>
    <m/>
    <m/>
    <m/>
    <m/>
    <m/>
    <m/>
    <m/>
    <m/>
    <m/>
    <m/>
    <s v="529069,37"/>
    <s v="6222568,08"/>
    <n v="1.0546667999999999"/>
    <n v="0"/>
    <n v="0"/>
  </r>
  <r>
    <n v="2008"/>
    <x v="929"/>
    <s v=""/>
    <x v="2076"/>
    <n v="2018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3844"/>
    <n v="2.34972"/>
    <n v="2.34972"/>
    <n v="0"/>
    <n v="0"/>
    <n v="1"/>
    <n v="0"/>
    <n v="0"/>
    <x v="0"/>
    <x v="0"/>
    <m/>
    <m/>
    <m/>
    <m/>
    <m/>
    <m/>
    <n v="2.2562892000000003"/>
    <m/>
    <m/>
    <m/>
    <m/>
    <m/>
    <m/>
    <m/>
    <m/>
    <m/>
    <m/>
    <m/>
    <s v="529069,37"/>
    <s v="6222568,08"/>
    <n v="2.2562892000000003"/>
    <n v="0"/>
    <n v="0"/>
  </r>
  <r>
    <n v="2008"/>
    <x v="930"/>
    <s v=""/>
    <x v="2077"/>
    <n v="2018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3845"/>
    <n v="239.56200000000001"/>
    <n v="239.56200000000001"/>
    <n v="0"/>
    <n v="0"/>
    <n v="1"/>
    <n v="0"/>
    <n v="0"/>
    <x v="0"/>
    <x v="0"/>
    <m/>
    <m/>
    <m/>
    <m/>
    <m/>
    <m/>
    <m/>
    <m/>
    <m/>
    <m/>
    <m/>
    <m/>
    <m/>
    <m/>
    <m/>
    <n v="239.56200000000001"/>
    <m/>
    <m/>
    <s v="534396,88"/>
    <s v="6229294,83"/>
    <n v="0"/>
    <n v="239.56200000000001"/>
    <n v="0"/>
  </r>
  <r>
    <n v="2010"/>
    <x v="931"/>
    <s v=""/>
    <x v="2078"/>
    <n v="2018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3846"/>
    <n v="14.4"/>
    <n v="0"/>
    <n v="7.5528000000000004"/>
    <n v="0"/>
    <n v="0"/>
    <n v="0.65108170776662466"/>
    <n v="0.34891829223337534"/>
    <x v="0"/>
    <x v="0"/>
    <m/>
    <m/>
    <m/>
    <m/>
    <m/>
    <m/>
    <n v="20.635203600000001"/>
    <m/>
    <m/>
    <m/>
    <m/>
    <m/>
    <m/>
    <m/>
    <m/>
    <m/>
    <m/>
    <m/>
    <s v="517507,54"/>
    <s v="6093524,7"/>
    <n v="20.635203600000001"/>
    <n v="0"/>
    <n v="0"/>
  </r>
  <r>
    <n v="2014"/>
    <x v="932"/>
    <s v=""/>
    <x v="2079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3847"/>
    <n v="27.029"/>
    <n v="27.029"/>
    <n v="0"/>
    <n v="0"/>
    <n v="1"/>
    <n v="0"/>
    <n v="0"/>
    <x v="0"/>
    <x v="0"/>
    <m/>
    <m/>
    <m/>
    <m/>
    <m/>
    <m/>
    <n v="28.155124800000003"/>
    <m/>
    <m/>
    <m/>
    <m/>
    <m/>
    <m/>
    <m/>
    <m/>
    <m/>
    <m/>
    <m/>
    <s v="706113,6"/>
    <s v="6203036,49"/>
    <n v="28.155124800000003"/>
    <n v="0"/>
    <n v="0"/>
  </r>
  <r>
    <n v="2014"/>
    <x v="932"/>
    <s v=""/>
    <x v="2080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3848"/>
    <n v="8.94"/>
    <n v="8.94"/>
    <n v="0"/>
    <n v="0"/>
    <n v="1"/>
    <n v="0"/>
    <n v="0"/>
    <x v="0"/>
    <x v="0"/>
    <m/>
    <m/>
    <m/>
    <m/>
    <m/>
    <m/>
    <n v="9.3124547999999994"/>
    <m/>
    <m/>
    <m/>
    <m/>
    <m/>
    <m/>
    <m/>
    <m/>
    <m/>
    <m/>
    <m/>
    <s v="704336,54"/>
    <s v="6204597,4"/>
    <n v="9.3124547999999994"/>
    <n v="0"/>
    <n v="0"/>
  </r>
  <r>
    <n v="2014"/>
    <x v="933"/>
    <s v=""/>
    <x v="2085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3849"/>
    <n v="1.652004"/>
    <n v="1.652004"/>
    <n v="0"/>
    <n v="0"/>
    <n v="1"/>
    <n v="0"/>
    <n v="0"/>
    <x v="0"/>
    <x v="0"/>
    <m/>
    <m/>
    <m/>
    <m/>
    <m/>
    <m/>
    <m/>
    <m/>
    <m/>
    <m/>
    <m/>
    <m/>
    <m/>
    <m/>
    <m/>
    <n v="1.6520039999999998"/>
    <m/>
    <m/>
    <s v="704336,54"/>
    <s v="6204597,4"/>
    <n v="0"/>
    <n v="1.6520039999999998"/>
    <n v="0"/>
  </r>
  <r>
    <n v="2014"/>
    <x v="934"/>
    <s v=""/>
    <x v="2088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3850"/>
    <n v="23.911999999999999"/>
    <n v="23.911999999999999"/>
    <n v="0"/>
    <n v="0"/>
    <n v="1"/>
    <n v="0"/>
    <n v="0"/>
    <x v="0"/>
    <x v="0"/>
    <m/>
    <m/>
    <m/>
    <m/>
    <m/>
    <m/>
    <n v="24.908162400000002"/>
    <m/>
    <m/>
    <m/>
    <m/>
    <m/>
    <m/>
    <m/>
    <m/>
    <m/>
    <m/>
    <m/>
    <s v="709036,11"/>
    <s v="6203432,51"/>
    <n v="24.908162400000002"/>
    <n v="0"/>
    <n v="0"/>
  </r>
  <r>
    <n v="2014"/>
    <x v="934"/>
    <s v=""/>
    <x v="2089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9036,11"/>
    <s v="6203432,51"/>
    <n v="0"/>
    <n v="0"/>
    <n v="0"/>
  </r>
  <r>
    <n v="2014"/>
    <x v="935"/>
    <s v=""/>
    <x v="2092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3850"/>
    <n v="23.911999999999999"/>
    <n v="23.911999999999999"/>
    <n v="0"/>
    <n v="0"/>
    <n v="1"/>
    <n v="0"/>
    <n v="0"/>
    <x v="0"/>
    <x v="0"/>
    <m/>
    <m/>
    <m/>
    <m/>
    <m/>
    <m/>
    <n v="24.908162400000002"/>
    <m/>
    <m/>
    <m/>
    <m/>
    <m/>
    <m/>
    <m/>
    <m/>
    <m/>
    <m/>
    <m/>
    <s v="707401,61"/>
    <s v="6204169,13"/>
    <n v="24.908162400000002"/>
    <n v="0"/>
    <n v="0"/>
  </r>
  <r>
    <n v="2014"/>
    <x v="935"/>
    <s v=""/>
    <x v="2093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7401,61"/>
    <s v="6204169,13"/>
    <n v="0"/>
    <n v="0"/>
    <n v="0"/>
  </r>
  <r>
    <n v="2014"/>
    <x v="936"/>
    <s v=""/>
    <x v="2097"/>
    <n v="2018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3851"/>
    <n v="40.889000000000003"/>
    <n v="40.889000000000003"/>
    <n v="0"/>
    <n v="0"/>
    <n v="1"/>
    <n v="0"/>
    <n v="0"/>
    <x v="0"/>
    <x v="0"/>
    <m/>
    <m/>
    <m/>
    <m/>
    <m/>
    <m/>
    <n v="2.8796328"/>
    <m/>
    <m/>
    <m/>
    <n v="0"/>
    <m/>
    <n v="42.5929"/>
    <m/>
    <m/>
    <m/>
    <m/>
    <m/>
    <s v="704157"/>
    <s v="6203077"/>
    <n v="2.8796328"/>
    <n v="42.5929"/>
    <n v="0"/>
  </r>
  <r>
    <n v="2014"/>
    <x v="937"/>
    <s v=""/>
    <x v="2098"/>
    <n v="2018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3852"/>
    <n v="5.5439999999999996"/>
    <n v="5.5439999999999996"/>
    <n v="0"/>
    <n v="0"/>
    <n v="1"/>
    <n v="0"/>
    <n v="0"/>
    <x v="0"/>
    <x v="0"/>
    <m/>
    <m/>
    <m/>
    <m/>
    <m/>
    <m/>
    <m/>
    <m/>
    <m/>
    <m/>
    <m/>
    <m/>
    <m/>
    <m/>
    <m/>
    <n v="5.5439999999999996"/>
    <m/>
    <m/>
    <s v="703170"/>
    <s v="6203650"/>
    <n v="0"/>
    <n v="5.5439999999999996"/>
    <n v="0"/>
  </r>
  <r>
    <n v="2014"/>
    <x v="938"/>
    <s v=""/>
    <x v="2099"/>
    <n v="2018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3853"/>
    <n v="130.69399999999999"/>
    <n v="130.69399999999999"/>
    <n v="0"/>
    <n v="0"/>
    <n v="1"/>
    <n v="0"/>
    <n v="0"/>
    <x v="0"/>
    <x v="0"/>
    <m/>
    <m/>
    <m/>
    <m/>
    <m/>
    <m/>
    <m/>
    <m/>
    <m/>
    <m/>
    <n v="133.71539999999999"/>
    <m/>
    <m/>
    <m/>
    <m/>
    <m/>
    <m/>
    <m/>
    <s v="704219,09"/>
    <s v="6203121,63"/>
    <n v="0"/>
    <n v="133.71539999999999"/>
    <n v="0"/>
  </r>
  <r>
    <n v="2015"/>
    <x v="939"/>
    <s v=""/>
    <x v="2100"/>
    <n v="2018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8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3854"/>
    <n v="0.76824000000000003"/>
    <n v="0"/>
    <n v="0.46394964"/>
    <n v="0.46394964"/>
    <n v="0"/>
    <n v="0.73503300705668106"/>
    <n v="0.26496699294331894"/>
    <x v="0"/>
    <x v="0"/>
    <m/>
    <m/>
    <m/>
    <m/>
    <m/>
    <m/>
    <m/>
    <m/>
    <n v="1.4496900000000001"/>
    <m/>
    <m/>
    <m/>
    <m/>
    <m/>
    <m/>
    <m/>
    <m/>
    <m/>
    <s v="543626,9"/>
    <s v="6122267,45"/>
    <n v="0"/>
    <n v="1.4496900000000001"/>
    <n v="0"/>
  </r>
  <r>
    <n v="2019"/>
    <x v="941"/>
    <s v=""/>
    <x v="2102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3855"/>
    <n v="8.0909999999999993"/>
    <n v="8.0909999999999993"/>
    <n v="0"/>
    <n v="0"/>
    <n v="1"/>
    <n v="0"/>
    <n v="0"/>
    <x v="0"/>
    <x v="0"/>
    <m/>
    <m/>
    <m/>
    <m/>
    <m/>
    <m/>
    <m/>
    <m/>
    <m/>
    <n v="8.0909999999999993"/>
    <m/>
    <m/>
    <m/>
    <m/>
    <m/>
    <m/>
    <m/>
    <m/>
    <s v="890622"/>
    <s v="6118794"/>
    <n v="0"/>
    <n v="8.0909999999999993"/>
    <n v="0"/>
  </r>
  <r>
    <n v="2019"/>
    <x v="941"/>
    <s v=""/>
    <x v="2103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3856"/>
    <n v="195.9385"/>
    <n v="195.9385"/>
    <n v="0"/>
    <n v="0"/>
    <n v="1"/>
    <n v="0"/>
    <n v="0"/>
    <x v="0"/>
    <x v="0"/>
    <m/>
    <m/>
    <m/>
    <m/>
    <m/>
    <m/>
    <m/>
    <m/>
    <m/>
    <n v="195.9385"/>
    <m/>
    <m/>
    <m/>
    <m/>
    <m/>
    <m/>
    <m/>
    <m/>
    <s v="890622"/>
    <s v="6118794"/>
    <n v="0"/>
    <n v="195.9385"/>
    <n v="0"/>
  </r>
  <r>
    <n v="2019"/>
    <x v="942"/>
    <s v=""/>
    <x v="2105"/>
    <n v="2018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8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3857"/>
    <n v="4.6725000000000003"/>
    <n v="4.6725000000000003"/>
    <n v="0"/>
    <n v="0"/>
    <n v="1"/>
    <n v="0"/>
    <n v="0"/>
    <x v="0"/>
    <x v="0"/>
    <m/>
    <m/>
    <m/>
    <m/>
    <m/>
    <m/>
    <m/>
    <m/>
    <m/>
    <m/>
    <m/>
    <m/>
    <n v="4.6725000000000003"/>
    <m/>
    <m/>
    <m/>
    <m/>
    <m/>
    <s v="872868"/>
    <s v="6118898"/>
    <n v="0"/>
    <n v="4.6725000000000003"/>
    <n v="0"/>
  </r>
  <r>
    <n v="2019"/>
    <x v="943"/>
    <s v=""/>
    <x v="2107"/>
    <n v="2018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3858"/>
    <n v="33.683500000000002"/>
    <n v="33.683500000000002"/>
    <n v="0"/>
    <n v="0"/>
    <n v="1"/>
    <n v="0"/>
    <n v="0"/>
    <x v="0"/>
    <x v="0"/>
    <m/>
    <m/>
    <m/>
    <m/>
    <m/>
    <m/>
    <m/>
    <m/>
    <m/>
    <n v="33.683500000000002"/>
    <m/>
    <m/>
    <m/>
    <m/>
    <m/>
    <m/>
    <m/>
    <m/>
    <s v="869921,76"/>
    <s v="6129957,95"/>
    <n v="0"/>
    <n v="33.683500000000002"/>
    <n v="0"/>
  </r>
  <r>
    <n v="2019"/>
    <x v="943"/>
    <s v=""/>
    <x v="2108"/>
    <n v="2018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8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3859"/>
    <n v="26.9925"/>
    <n v="26.9925"/>
    <n v="0"/>
    <n v="0"/>
    <n v="1"/>
    <n v="0"/>
    <n v="0"/>
    <x v="0"/>
    <x v="0"/>
    <m/>
    <m/>
    <m/>
    <m/>
    <m/>
    <m/>
    <m/>
    <m/>
    <m/>
    <n v="23.5625"/>
    <m/>
    <m/>
    <n v="3.43"/>
    <m/>
    <m/>
    <m/>
    <m/>
    <m/>
    <s v="863883"/>
    <s v="6130170"/>
    <n v="0"/>
    <n v="26.9925"/>
    <n v="0"/>
  </r>
  <r>
    <n v="2019"/>
    <x v="944"/>
    <s v=""/>
    <x v="2110"/>
    <n v="2018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3860"/>
    <n v="110.66070000000001"/>
    <n v="110.66070000000001"/>
    <n v="0"/>
    <n v="0"/>
    <n v="1"/>
    <n v="0"/>
    <n v="0"/>
    <x v="0"/>
    <x v="0"/>
    <m/>
    <m/>
    <m/>
    <m/>
    <m/>
    <m/>
    <m/>
    <m/>
    <m/>
    <m/>
    <n v="110.66069999999999"/>
    <m/>
    <m/>
    <m/>
    <m/>
    <m/>
    <m/>
    <m/>
    <s v="863883"/>
    <s v="6130170"/>
    <n v="0"/>
    <n v="110.66069999999999"/>
    <n v="0"/>
  </r>
  <r>
    <n v="2019"/>
    <x v="945"/>
    <s v=""/>
    <x v="2111"/>
    <n v="2018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8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3861"/>
    <n v="79.784700000000001"/>
    <n v="79.784700000000001"/>
    <n v="0"/>
    <n v="0"/>
    <n v="1"/>
    <n v="0"/>
    <n v="0"/>
    <x v="0"/>
    <x v="0"/>
    <m/>
    <m/>
    <m/>
    <m/>
    <m/>
    <m/>
    <m/>
    <m/>
    <m/>
    <m/>
    <n v="79.784700000000001"/>
    <m/>
    <n v="0"/>
    <m/>
    <m/>
    <m/>
    <m/>
    <m/>
    <s v="877320"/>
    <s v="6119261"/>
    <n v="0"/>
    <n v="79.784700000000001"/>
    <n v="0"/>
  </r>
  <r>
    <n v="2019"/>
    <x v="946"/>
    <s v=""/>
    <x v="2113"/>
    <n v="2018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3862"/>
    <n v="0.76015999999999995"/>
    <n v="0.76015999999999995"/>
    <n v="0"/>
    <n v="0"/>
    <n v="1"/>
    <n v="0"/>
    <n v="0"/>
    <x v="0"/>
    <x v="0"/>
    <m/>
    <n v="0.76015500000000003"/>
    <m/>
    <m/>
    <m/>
    <m/>
    <m/>
    <m/>
    <m/>
    <m/>
    <m/>
    <m/>
    <m/>
    <m/>
    <m/>
    <m/>
    <m/>
    <m/>
    <s v="877320"/>
    <s v="6119261"/>
    <n v="0.76015500000000003"/>
    <n v="0"/>
    <n v="0"/>
  </r>
  <r>
    <n v="2019"/>
    <x v="947"/>
    <s v=""/>
    <x v="2114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3863"/>
    <n v="47.661499999999997"/>
    <n v="47.661499999999997"/>
    <n v="0"/>
    <n v="0"/>
    <n v="1"/>
    <n v="0"/>
    <n v="0"/>
    <x v="0"/>
    <x v="0"/>
    <m/>
    <m/>
    <m/>
    <m/>
    <m/>
    <m/>
    <m/>
    <m/>
    <m/>
    <n v="47.661499999999997"/>
    <m/>
    <m/>
    <m/>
    <m/>
    <m/>
    <m/>
    <m/>
    <m/>
    <s v="880156,44"/>
    <s v="6129347,43"/>
    <n v="0"/>
    <n v="47.661499999999997"/>
    <n v="0"/>
  </r>
  <r>
    <n v="2019"/>
    <x v="947"/>
    <s v=""/>
    <x v="2115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3864"/>
    <n v="14.42"/>
    <n v="14.42"/>
    <n v="0"/>
    <n v="0"/>
    <n v="1"/>
    <n v="0"/>
    <n v="0"/>
    <x v="0"/>
    <x v="0"/>
    <m/>
    <m/>
    <m/>
    <m/>
    <m/>
    <m/>
    <m/>
    <m/>
    <m/>
    <m/>
    <m/>
    <m/>
    <n v="14.42"/>
    <m/>
    <m/>
    <m/>
    <m/>
    <m/>
    <s v="880156,44"/>
    <s v="6129347,43"/>
    <n v="0"/>
    <n v="14.42"/>
    <n v="0"/>
  </r>
  <r>
    <n v="2019"/>
    <x v="947"/>
    <s v=""/>
    <x v="2116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880156,44"/>
    <s v="6129347,43"/>
    <n v="0"/>
    <n v="0"/>
    <n v="0"/>
  </r>
  <r>
    <n v="2024"/>
    <x v="949"/>
    <s v=""/>
    <x v="2118"/>
    <n v="2018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3865"/>
    <n v="3.456"/>
    <n v="0"/>
    <n v="2.8763999999999998"/>
    <n v="2.8763999999999998"/>
    <n v="0"/>
    <n v="0.79039301310043664"/>
    <n v="0.20960698689956336"/>
    <x v="0"/>
    <x v="0"/>
    <m/>
    <m/>
    <m/>
    <m/>
    <m/>
    <m/>
    <m/>
    <m/>
    <n v="8.2439999999999998"/>
    <m/>
    <m/>
    <m/>
    <m/>
    <m/>
    <m/>
    <m/>
    <m/>
    <m/>
    <s v="536180,48"/>
    <s v="6225727,76"/>
    <n v="0"/>
    <n v="8.2439999999999998"/>
    <n v="0"/>
  </r>
  <r>
    <n v="2024"/>
    <x v="949"/>
    <s v=""/>
    <x v="2119"/>
    <n v="2018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3866"/>
    <n v="1.8324"/>
    <n v="0"/>
    <n v="0"/>
    <n v="0"/>
    <n v="0"/>
    <n v="0"/>
    <n v="1"/>
    <x v="0"/>
    <x v="0"/>
    <m/>
    <m/>
    <m/>
    <m/>
    <m/>
    <m/>
    <m/>
    <m/>
    <n v="2.7719999999999998"/>
    <m/>
    <m/>
    <m/>
    <m/>
    <m/>
    <m/>
    <m/>
    <m/>
    <m/>
    <s v="536180,48"/>
    <s v="6225727,76"/>
    <n v="0"/>
    <n v="2.7719999999999998"/>
    <n v="0"/>
  </r>
  <r>
    <n v="2027"/>
    <x v="950"/>
    <s v=""/>
    <x v="2120"/>
    <n v="2018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3867"/>
    <n v="98.179199999999994"/>
    <n v="98.179199999999994"/>
    <n v="0"/>
    <n v="0"/>
    <n v="1"/>
    <n v="0"/>
    <n v="0"/>
    <x v="0"/>
    <x v="0"/>
    <m/>
    <m/>
    <m/>
    <m/>
    <m/>
    <m/>
    <m/>
    <m/>
    <m/>
    <m/>
    <n v="99.4"/>
    <n v="0"/>
    <m/>
    <m/>
    <m/>
    <m/>
    <m/>
    <m/>
    <s v="680478"/>
    <s v="6164765"/>
    <n v="0"/>
    <n v="99.4"/>
    <n v="0"/>
  </r>
  <r>
    <n v="2028"/>
    <x v="951"/>
    <s v=""/>
    <x v="2121"/>
    <n v="2018"/>
    <n v="12133146"/>
    <x v="494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3868"/>
    <n v="2.51532"/>
    <n v="0"/>
    <n v="1.6768620000000001"/>
    <n v="1.6768620000000001"/>
    <n v="0"/>
    <n v="0.74500025851555307"/>
    <n v="0.25499974148444693"/>
    <x v="0"/>
    <x v="0"/>
    <m/>
    <m/>
    <m/>
    <m/>
    <m/>
    <m/>
    <m/>
    <m/>
    <n v="4.9320050000000002"/>
    <m/>
    <m/>
    <m/>
    <m/>
    <m/>
    <m/>
    <m/>
    <m/>
    <m/>
    <s v="511656"/>
    <s v="6235366"/>
    <n v="0"/>
    <n v="4.9320050000000002"/>
    <n v="0"/>
  </r>
  <r>
    <n v="2031"/>
    <x v="953"/>
    <s v=""/>
    <x v="2123"/>
    <n v="2018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3869"/>
    <n v="3.8879999999999998E-2"/>
    <n v="3.8879999999999998E-2"/>
    <n v="0"/>
    <n v="0"/>
    <n v="1"/>
    <n v="0"/>
    <n v="0"/>
    <x v="0"/>
    <x v="0"/>
    <m/>
    <m/>
    <m/>
    <n v="4.1645069999999999E-2"/>
    <m/>
    <m/>
    <m/>
    <m/>
    <m/>
    <m/>
    <m/>
    <m/>
    <m/>
    <m/>
    <m/>
    <m/>
    <m/>
    <m/>
    <s v="595867"/>
    <s v="6140912,29"/>
    <n v="4.1645069999999999E-2"/>
    <n v="0"/>
    <n v="0"/>
  </r>
  <r>
    <n v="2031"/>
    <x v="954"/>
    <s v=""/>
    <x v="2124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3870"/>
    <n v="6.3701999999999996"/>
    <n v="6.3701999999999996"/>
    <n v="0"/>
    <n v="0"/>
    <n v="1"/>
    <n v="0"/>
    <n v="0"/>
    <x v="0"/>
    <x v="0"/>
    <m/>
    <m/>
    <m/>
    <n v="6.8149413000000001"/>
    <m/>
    <m/>
    <m/>
    <m/>
    <m/>
    <m/>
    <m/>
    <m/>
    <m/>
    <m/>
    <m/>
    <m/>
    <m/>
    <m/>
    <s v="604987,12"/>
    <s v="6146599,38"/>
    <n v="6.8149413000000001"/>
    <n v="0"/>
    <n v="0"/>
  </r>
  <r>
    <n v="2031"/>
    <x v="954"/>
    <s v=""/>
    <x v="2125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0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8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3871"/>
    <n v="3.3253200000000001"/>
    <n v="3.3253200000000001"/>
    <n v="0"/>
    <n v="0"/>
    <n v="1"/>
    <n v="0"/>
    <n v="0"/>
    <x v="0"/>
    <x v="0"/>
    <m/>
    <m/>
    <m/>
    <n v="0.39126996000000003"/>
    <m/>
    <m/>
    <n v="3.0315384000000001"/>
    <m/>
    <m/>
    <m/>
    <m/>
    <m/>
    <m/>
    <m/>
    <m/>
    <m/>
    <m/>
    <m/>
    <s v="598831"/>
    <s v="6147134"/>
    <n v="3.4228083600000003"/>
    <n v="0"/>
    <n v="0"/>
  </r>
  <r>
    <n v="2031"/>
    <x v="957"/>
    <s v=""/>
    <x v="2134"/>
    <n v="2018"/>
    <n v="32077404"/>
    <x v="496"/>
    <x v="955"/>
    <x v="933"/>
    <n v="5550"/>
    <s v="Langeskov"/>
    <n v="440"/>
    <n v="79"/>
    <x v="21"/>
    <m/>
    <s v="FJ"/>
    <s v="Fjernvarmeværk"/>
    <n v="353000"/>
    <n v="350030"/>
    <x v="12"/>
    <x v="4"/>
    <s v="fvv"/>
    <d v="1979-01-01T00:00:00"/>
    <d v="2017-03-01T00:00:00"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00223,37"/>
    <s v="6135144,29"/>
    <n v="0"/>
    <n v="0"/>
    <n v="0"/>
  </r>
  <r>
    <n v="2031"/>
    <x v="958"/>
    <s v=""/>
    <x v="2135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3872"/>
    <n v="3.2147999999999999"/>
    <n v="3.2147999999999999"/>
    <n v="2.8046772"/>
    <n v="2.8046772"/>
    <n v="0.23515284935207884"/>
    <n v="0.76484715064792119"/>
    <n v="0"/>
    <x v="0"/>
    <x v="0"/>
    <m/>
    <m/>
    <m/>
    <m/>
    <m/>
    <m/>
    <n v="6.8355540000000001"/>
    <m/>
    <m/>
    <m/>
    <m/>
    <m/>
    <m/>
    <m/>
    <m/>
    <m/>
    <m/>
    <m/>
    <s v="604982,02"/>
    <s v="6153711,91"/>
    <n v="6.8355540000000001"/>
    <n v="0"/>
    <n v="0"/>
  </r>
  <r>
    <n v="2031"/>
    <x v="958"/>
    <s v=""/>
    <x v="2136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3873"/>
    <n v="2.2467600000000001"/>
    <n v="2.2467600000000001"/>
    <n v="0"/>
    <n v="0"/>
    <n v="1"/>
    <n v="0"/>
    <n v="0"/>
    <x v="0"/>
    <x v="0"/>
    <m/>
    <m/>
    <m/>
    <m/>
    <m/>
    <m/>
    <n v="2.7763164000000002"/>
    <m/>
    <m/>
    <m/>
    <m/>
    <m/>
    <m/>
    <m/>
    <m/>
    <m/>
    <m/>
    <m/>
    <s v="604982,02"/>
    <s v="6153711,91"/>
    <n v="2.7763164000000002"/>
    <n v="0"/>
    <n v="0"/>
  </r>
  <r>
    <n v="2031"/>
    <x v="958"/>
    <s v=""/>
    <x v="2137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3874"/>
    <n v="3.72024"/>
    <n v="3.72024"/>
    <n v="0"/>
    <n v="0"/>
    <n v="1"/>
    <n v="0"/>
    <n v="0"/>
    <x v="0"/>
    <x v="0"/>
    <m/>
    <m/>
    <m/>
    <m/>
    <m/>
    <m/>
    <m/>
    <m/>
    <m/>
    <m/>
    <m/>
    <m/>
    <m/>
    <m/>
    <m/>
    <m/>
    <m/>
    <n v="3.8710475999999998"/>
    <s v="604982,02"/>
    <s v="6153711,91"/>
    <n v="0"/>
    <n v="0"/>
    <n v="3.8710475999999998"/>
  </r>
  <r>
    <n v="2031"/>
    <x v="959"/>
    <s v=""/>
    <x v="2138"/>
    <n v="2018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3875"/>
    <n v="8.7840000000000001E-2"/>
    <n v="8.7840000000000001E-2"/>
    <n v="0"/>
    <n v="0"/>
    <n v="1"/>
    <n v="0"/>
    <n v="0"/>
    <x v="0"/>
    <x v="0"/>
    <m/>
    <m/>
    <m/>
    <n v="9.3979400000000005E-2"/>
    <m/>
    <m/>
    <m/>
    <m/>
    <m/>
    <m/>
    <m/>
    <m/>
    <m/>
    <m/>
    <m/>
    <m/>
    <m/>
    <m/>
    <s v="601550,68"/>
    <s v="6136176,85"/>
    <n v="9.3979400000000005E-2"/>
    <n v="0"/>
    <n v="0"/>
  </r>
  <r>
    <n v="2031"/>
    <x v="960"/>
    <s v=""/>
    <x v="2139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1"/>
    <x v="960"/>
    <s v=""/>
    <x v="2140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3876"/>
    <n v="4.149"/>
    <n v="4.149"/>
    <n v="0"/>
    <n v="0"/>
    <n v="1"/>
    <n v="0"/>
    <n v="0"/>
    <x v="0"/>
    <x v="0"/>
    <m/>
    <m/>
    <m/>
    <m/>
    <m/>
    <m/>
    <n v="4.2344280000000003"/>
    <m/>
    <m/>
    <m/>
    <m/>
    <m/>
    <m/>
    <m/>
    <m/>
    <m/>
    <m/>
    <m/>
    <s v="597310,78"/>
    <s v="6147918,7"/>
    <n v="4.2344280000000003"/>
    <n v="0"/>
    <n v="0"/>
  </r>
  <r>
    <n v="2031"/>
    <x v="960"/>
    <s v=""/>
    <x v="2143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3"/>
    <x v="961"/>
    <s v=""/>
    <x v="2144"/>
    <n v="2018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3877"/>
    <n v="603.91700000000003"/>
    <n v="0"/>
    <n v="20.2104"/>
    <n v="0"/>
    <n v="0"/>
    <n v="9.1236722934468939E-2"/>
    <n v="0.90876327706553106"/>
    <x v="0"/>
    <x v="0"/>
    <m/>
    <m/>
    <m/>
    <n v="20.946429980000001"/>
    <m/>
    <m/>
    <n v="64.646485200000001"/>
    <m/>
    <m/>
    <m/>
    <n v="538.49771999999996"/>
    <m/>
    <m/>
    <m/>
    <m/>
    <m/>
    <m/>
    <m/>
    <s v="495643,64"/>
    <s v="6179775,1"/>
    <n v="85.592915180000006"/>
    <n v="538.49771999999996"/>
    <n v="0"/>
  </r>
  <r>
    <n v="2033"/>
    <x v="961"/>
    <s v=""/>
    <x v="2145"/>
    <n v="2018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3878"/>
    <n v="225.38159999999999"/>
    <n v="225.38159999999999"/>
    <n v="0"/>
    <n v="0"/>
    <n v="1"/>
    <n v="0"/>
    <n v="0"/>
    <x v="0"/>
    <x v="0"/>
    <m/>
    <m/>
    <m/>
    <m/>
    <m/>
    <m/>
    <m/>
    <m/>
    <m/>
    <m/>
    <m/>
    <m/>
    <m/>
    <m/>
    <n v="225.381"/>
    <m/>
    <m/>
    <m/>
    <s v="495643,64"/>
    <s v="6179775,1"/>
    <n v="0"/>
    <n v="225.381"/>
    <n v="0"/>
  </r>
  <r>
    <n v="2034"/>
    <x v="962"/>
    <s v=""/>
    <x v="2146"/>
    <n v="2018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3879"/>
    <n v="0"/>
    <n v="0"/>
    <n v="3.9282011999999998E-2"/>
    <n v="3.9282011999999998E-2"/>
    <n v="0"/>
    <n v="1"/>
    <n v="0"/>
    <x v="0"/>
    <x v="0"/>
    <m/>
    <m/>
    <m/>
    <m/>
    <m/>
    <m/>
    <m/>
    <m/>
    <m/>
    <m/>
    <m/>
    <m/>
    <m/>
    <m/>
    <m/>
    <m/>
    <n v="3.9282012000000005E-2"/>
    <m/>
    <s v="608784"/>
    <s v="6128813"/>
    <n v="0"/>
    <n v="0"/>
    <n v="0"/>
  </r>
  <r>
    <n v="2035"/>
    <x v="963"/>
    <s v=""/>
    <x v="2147"/>
    <n v="2018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3880"/>
    <n v="84.906000000000006"/>
    <n v="82.71"/>
    <n v="0"/>
    <n v="0"/>
    <n v="1"/>
    <n v="0"/>
    <n v="0"/>
    <x v="0"/>
    <x v="0"/>
    <m/>
    <m/>
    <m/>
    <m/>
    <m/>
    <m/>
    <m/>
    <m/>
    <m/>
    <m/>
    <n v="84.943100000000001"/>
    <m/>
    <m/>
    <m/>
    <m/>
    <m/>
    <m/>
    <m/>
    <s v="694316,83"/>
    <s v="6086273,5"/>
    <n v="0"/>
    <n v="84.943100000000001"/>
    <n v="0"/>
  </r>
  <r>
    <n v="2035"/>
    <x v="963"/>
    <s v=""/>
    <x v="2148"/>
    <n v="2018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3180"/>
    <n v="0.30099999999999999"/>
    <n v="0.30099999999999999"/>
    <n v="0"/>
    <n v="0"/>
    <n v="1"/>
    <n v="0"/>
    <n v="0"/>
    <x v="0"/>
    <x v="0"/>
    <m/>
    <m/>
    <m/>
    <n v="0.30130800000000002"/>
    <m/>
    <m/>
    <m/>
    <m/>
    <m/>
    <m/>
    <m/>
    <m/>
    <m/>
    <m/>
    <m/>
    <m/>
    <m/>
    <m/>
    <s v="694316,83"/>
    <s v="6086273,5"/>
    <n v="0.30130800000000002"/>
    <n v="0"/>
    <n v="0"/>
  </r>
  <r>
    <n v="2036"/>
    <x v="964"/>
    <s v=""/>
    <x v="2149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3881"/>
    <n v="27.788399999999999"/>
    <n v="27.788399999999999"/>
    <n v="0"/>
    <n v="0"/>
    <n v="1"/>
    <n v="0"/>
    <n v="0"/>
    <x v="0"/>
    <x v="0"/>
    <m/>
    <m/>
    <m/>
    <m/>
    <m/>
    <m/>
    <m/>
    <m/>
    <m/>
    <m/>
    <n v="27.185200000000002"/>
    <m/>
    <m/>
    <m/>
    <m/>
    <m/>
    <m/>
    <m/>
    <s v="604657,34"/>
    <s v="6227900,23"/>
    <n v="0"/>
    <n v="27.185200000000002"/>
    <n v="0"/>
  </r>
  <r>
    <n v="2036"/>
    <x v="964"/>
    <s v=""/>
    <x v="2150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1819"/>
    <n v="8.2799999999999999E-2"/>
    <n v="8.2799999999999999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04657,34"/>
    <s v="6227900,23"/>
    <n v="0.10761"/>
    <n v="0"/>
    <n v="0"/>
  </r>
  <r>
    <n v="2036"/>
    <x v="964"/>
    <s v=""/>
    <x v="2151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3882"/>
    <n v="47.444400000000002"/>
    <n v="47.444400000000002"/>
    <n v="0"/>
    <n v="0"/>
    <n v="1"/>
    <n v="0"/>
    <n v="0"/>
    <x v="0"/>
    <x v="0"/>
    <m/>
    <m/>
    <m/>
    <m/>
    <m/>
    <m/>
    <m/>
    <m/>
    <m/>
    <m/>
    <n v="46.3155"/>
    <m/>
    <m/>
    <m/>
    <m/>
    <m/>
    <m/>
    <m/>
    <s v="604657,34"/>
    <s v="6227900,23"/>
    <n v="0"/>
    <n v="46.3155"/>
    <n v="0"/>
  </r>
  <r>
    <n v="2036"/>
    <x v="964"/>
    <s v=""/>
    <x v="2152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1819"/>
    <n v="0.09"/>
    <n v="0.09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04657,34"/>
    <s v="6227900,23"/>
    <n v="0.10761"/>
    <n v="0"/>
    <n v="0"/>
  </r>
  <r>
    <n v="2036"/>
    <x v="964"/>
    <s v=""/>
    <x v="2153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604657,34"/>
    <s v="6227900,23"/>
    <n v="3.5870000000000003E-3"/>
    <n v="0"/>
    <n v="0"/>
  </r>
  <r>
    <n v="2036"/>
    <x v="964"/>
    <s v=""/>
    <x v="2154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3883"/>
    <n v="137.5992"/>
    <n v="137.5992"/>
    <n v="0"/>
    <n v="0"/>
    <n v="1"/>
    <n v="0"/>
    <n v="0"/>
    <x v="0"/>
    <x v="0"/>
    <m/>
    <m/>
    <m/>
    <m/>
    <m/>
    <m/>
    <m/>
    <m/>
    <m/>
    <m/>
    <n v="126.8685"/>
    <m/>
    <m/>
    <m/>
    <m/>
    <m/>
    <m/>
    <m/>
    <s v="604657,34"/>
    <s v="6227900,23"/>
    <n v="0"/>
    <n v="126.8685"/>
    <n v="0"/>
  </r>
  <r>
    <n v="2036"/>
    <x v="965"/>
    <s v=""/>
    <x v="2155"/>
    <n v="2018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3884"/>
    <n v="0.20761199999999999"/>
    <n v="0.20761199999999999"/>
    <n v="0"/>
    <n v="0"/>
    <n v="1"/>
    <n v="0"/>
    <n v="0"/>
    <x v="0"/>
    <x v="0"/>
    <m/>
    <m/>
    <m/>
    <m/>
    <m/>
    <m/>
    <m/>
    <m/>
    <m/>
    <m/>
    <m/>
    <m/>
    <m/>
    <m/>
    <n v="0.20761000000000002"/>
    <m/>
    <m/>
    <m/>
    <s v="604264,96"/>
    <s v="6229177,82"/>
    <n v="0"/>
    <n v="0.20761000000000002"/>
    <n v="0"/>
  </r>
  <r>
    <n v="2037"/>
    <x v="966"/>
    <s v=""/>
    <x v="2156"/>
    <n v="2018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3885"/>
    <n v="53.337600000000002"/>
    <n v="53.337600000000002"/>
    <n v="0"/>
    <n v="0"/>
    <n v="1"/>
    <n v="0"/>
    <n v="0"/>
    <x v="0"/>
    <x v="0"/>
    <m/>
    <m/>
    <m/>
    <m/>
    <m/>
    <m/>
    <m/>
    <m/>
    <m/>
    <m/>
    <m/>
    <m/>
    <n v="64.819999999999993"/>
    <m/>
    <m/>
    <m/>
    <m/>
    <m/>
    <s v="661453,2"/>
    <s v="6073157,92"/>
    <n v="0"/>
    <n v="64.819999999999993"/>
    <n v="0"/>
  </r>
  <r>
    <n v="2037"/>
    <x v="966"/>
    <s v=""/>
    <x v="2157"/>
    <n v="2018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661453,2"/>
    <s v="6073157,92"/>
    <n v="0"/>
    <n v="0"/>
    <n v="0"/>
  </r>
  <r>
    <n v="2037"/>
    <x v="967"/>
    <s v=""/>
    <x v="2158"/>
    <n v="2018"/>
    <n v="11135617"/>
    <x v="501"/>
    <x v="965"/>
    <x v="943"/>
    <n v="4930"/>
    <s v="Maribo"/>
    <n v="360"/>
    <n v="48"/>
    <x v="142"/>
    <m/>
    <s v="FJ"/>
    <s v="Fjernvarmeværk"/>
    <n v="353000"/>
    <n v="350030"/>
    <x v="513"/>
    <x v="0"/>
    <s v="fvv"/>
    <d v="1964-01-01T00:00:00"/>
    <d v="2017-12-31T00:00:00"/>
    <n v="10"/>
    <n v="0"/>
    <n v="9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96,77"/>
    <s v="6072872,65"/>
    <n v="0"/>
    <n v="0"/>
    <n v="0"/>
  </r>
  <r>
    <n v="2037"/>
    <x v="1289"/>
    <s v=""/>
    <x v="2913"/>
    <n v="2018"/>
    <n v="11135617"/>
    <x v="501"/>
    <x v="91"/>
    <x v="1243"/>
    <n v="4930"/>
    <s v="Maribo"/>
    <n v="360"/>
    <n v="48"/>
    <x v="142"/>
    <m/>
    <s v="FJ"/>
    <s v="Fjernvarmeværk"/>
    <n v="353000"/>
    <n v="350030"/>
    <x v="1471"/>
    <x v="0"/>
    <s v="fvv"/>
    <d v="2018-02-03T00:00:00"/>
    <m/>
    <n v="8"/>
    <n v="0"/>
    <n v="9.5"/>
    <x v="3886"/>
    <n v="28.756799999999998"/>
    <n v="28.756799999999998"/>
    <n v="0"/>
    <n v="0"/>
    <n v="1"/>
    <n v="0"/>
    <n v="0"/>
    <x v="0"/>
    <x v="0"/>
    <m/>
    <m/>
    <m/>
    <m/>
    <m/>
    <m/>
    <m/>
    <m/>
    <m/>
    <m/>
    <n v="27.4908"/>
    <m/>
    <m/>
    <m/>
    <m/>
    <m/>
    <m/>
    <m/>
    <s v="661399,66"/>
    <s v="6073310,04"/>
    <n v="0"/>
    <n v="27.4908"/>
    <n v="0"/>
  </r>
  <r>
    <n v="2039"/>
    <x v="968"/>
    <s v=""/>
    <x v="2159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3887"/>
    <n v="104.03568"/>
    <n v="104.03568"/>
    <n v="0"/>
    <n v="0"/>
    <n v="1"/>
    <n v="0"/>
    <n v="0"/>
    <x v="0"/>
    <x v="0"/>
    <m/>
    <m/>
    <m/>
    <n v="0"/>
    <m/>
    <m/>
    <m/>
    <m/>
    <m/>
    <m/>
    <n v="108.85184910000001"/>
    <m/>
    <m/>
    <n v="0"/>
    <m/>
    <m/>
    <m/>
    <m/>
    <s v="526743,59"/>
    <s v="6237593,34"/>
    <n v="0"/>
    <n v="108.85184910000001"/>
    <n v="0"/>
  </r>
  <r>
    <n v="2039"/>
    <x v="968"/>
    <s v=""/>
    <x v="2160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3888"/>
    <n v="83.813687999999999"/>
    <n v="83.813400000000001"/>
    <n v="0"/>
    <n v="0"/>
    <n v="1"/>
    <n v="0"/>
    <n v="0"/>
    <x v="0"/>
    <x v="0"/>
    <m/>
    <m/>
    <m/>
    <n v="0"/>
    <m/>
    <m/>
    <m/>
    <m/>
    <m/>
    <m/>
    <n v="87.69346920000001"/>
    <m/>
    <m/>
    <n v="0"/>
    <m/>
    <m/>
    <m/>
    <m/>
    <s v="526743,59"/>
    <s v="6237593,34"/>
    <n v="0"/>
    <n v="87.69346920000001"/>
    <n v="0"/>
  </r>
  <r>
    <n v="2039"/>
    <x v="968"/>
    <s v=""/>
    <x v="2161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3889"/>
    <n v="2.85"/>
    <n v="2.85"/>
    <n v="0"/>
    <n v="0"/>
    <n v="1"/>
    <n v="0"/>
    <n v="0"/>
    <x v="0"/>
    <x v="0"/>
    <m/>
    <m/>
    <m/>
    <m/>
    <m/>
    <m/>
    <n v="3.5591291999999997"/>
    <m/>
    <m/>
    <m/>
    <m/>
    <m/>
    <m/>
    <m/>
    <m/>
    <m/>
    <m/>
    <m/>
    <s v="526743,59"/>
    <s v="6237593,34"/>
    <n v="3.5591291999999997"/>
    <n v="0"/>
    <n v="0"/>
  </r>
  <r>
    <n v="2039"/>
    <x v="968"/>
    <s v=""/>
    <x v="2162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3890"/>
    <n v="0"/>
    <n v="0"/>
    <n v="0"/>
    <n v="0"/>
    <n v="1"/>
    <n v="0"/>
    <n v="0"/>
    <x v="0"/>
    <x v="0"/>
    <m/>
    <m/>
    <m/>
    <n v="1.7935E-5"/>
    <m/>
    <m/>
    <m/>
    <m/>
    <m/>
    <m/>
    <m/>
    <m/>
    <m/>
    <m/>
    <m/>
    <m/>
    <m/>
    <m/>
    <s v="526743,59"/>
    <s v="6237593,34"/>
    <n v="1.7935E-5"/>
    <n v="0"/>
    <n v="0"/>
  </r>
  <r>
    <n v="2039"/>
    <x v="969"/>
    <s v=""/>
    <x v="2164"/>
    <n v="2018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3891"/>
    <n v="2.6499999999999999E-2"/>
    <n v="2.6499999999999999E-2"/>
    <n v="0"/>
    <n v="0"/>
    <n v="1"/>
    <n v="0"/>
    <n v="0"/>
    <x v="0"/>
    <x v="0"/>
    <m/>
    <m/>
    <m/>
    <m/>
    <m/>
    <m/>
    <n v="3.2986800000000004E-2"/>
    <m/>
    <m/>
    <m/>
    <m/>
    <m/>
    <m/>
    <m/>
    <m/>
    <m/>
    <m/>
    <m/>
    <s v="527907,14"/>
    <s v="6237400,75"/>
    <n v="3.2986800000000004E-2"/>
    <n v="0"/>
    <n v="0"/>
  </r>
  <r>
    <n v="2040"/>
    <x v="970"/>
    <s v=""/>
    <x v="2165"/>
    <n v="2018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3892"/>
    <n v="0.59760000000000002"/>
    <n v="0.59760000000000002"/>
    <n v="0"/>
    <n v="0"/>
    <n v="1"/>
    <n v="0"/>
    <n v="0"/>
    <x v="0"/>
    <x v="0"/>
    <m/>
    <m/>
    <m/>
    <n v="0.78913999999999995"/>
    <m/>
    <m/>
    <m/>
    <m/>
    <m/>
    <m/>
    <m/>
    <m/>
    <m/>
    <m/>
    <m/>
    <m/>
    <m/>
    <m/>
    <s v="637573,06"/>
    <s v="6078190,1"/>
    <n v="0.78913999999999995"/>
    <n v="0"/>
    <n v="0"/>
  </r>
  <r>
    <n v="2040"/>
    <x v="971"/>
    <s v=""/>
    <x v="2166"/>
    <n v="2018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3893"/>
    <n v="45.45"/>
    <n v="44.539200000000001"/>
    <n v="0"/>
    <n v="0"/>
    <n v="1"/>
    <n v="0"/>
    <n v="0"/>
    <x v="0"/>
    <x v="0"/>
    <m/>
    <m/>
    <m/>
    <m/>
    <m/>
    <m/>
    <m/>
    <m/>
    <m/>
    <n v="40.020000000000003"/>
    <m/>
    <m/>
    <m/>
    <m/>
    <m/>
    <m/>
    <m/>
    <m/>
    <s v="645597,8"/>
    <s v="6076136,59"/>
    <n v="0"/>
    <n v="40.020000000000003"/>
    <n v="0"/>
  </r>
  <r>
    <n v="2040"/>
    <x v="971"/>
    <s v=""/>
    <x v="2167"/>
    <n v="2018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3894"/>
    <n v="10.054080000000001"/>
    <n v="10.054080000000001"/>
    <n v="0"/>
    <n v="0"/>
    <n v="1"/>
    <n v="0"/>
    <n v="0"/>
    <x v="0"/>
    <x v="0"/>
    <m/>
    <m/>
    <m/>
    <m/>
    <m/>
    <m/>
    <m/>
    <m/>
    <m/>
    <m/>
    <m/>
    <m/>
    <m/>
    <m/>
    <m/>
    <n v="10.054080000000001"/>
    <m/>
    <m/>
    <s v="645597,8"/>
    <s v="6076136,59"/>
    <n v="0"/>
    <n v="10.054080000000001"/>
    <n v="0"/>
  </r>
  <r>
    <n v="2040"/>
    <x v="972"/>
    <s v=""/>
    <x v="2168"/>
    <n v="2018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3895"/>
    <n v="152.34479999999999"/>
    <n v="149.29920000000001"/>
    <n v="0"/>
    <n v="0"/>
    <n v="1"/>
    <n v="0"/>
    <n v="0"/>
    <x v="0"/>
    <x v="0"/>
    <m/>
    <m/>
    <m/>
    <m/>
    <m/>
    <m/>
    <m/>
    <m/>
    <m/>
    <m/>
    <n v="142.07259999999999"/>
    <m/>
    <m/>
    <m/>
    <m/>
    <m/>
    <m/>
    <m/>
    <s v="636259"/>
    <s v="6077446"/>
    <n v="0"/>
    <n v="142.07259999999999"/>
    <n v="0"/>
  </r>
  <r>
    <n v="2040"/>
    <x v="973"/>
    <s v=""/>
    <x v="2169"/>
    <n v="2018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3896"/>
    <n v="359.52480000000003"/>
    <n v="359.21519999999998"/>
    <n v="0"/>
    <n v="0"/>
    <n v="1"/>
    <n v="0"/>
    <n v="0"/>
    <x v="0"/>
    <x v="0"/>
    <m/>
    <m/>
    <m/>
    <m/>
    <m/>
    <m/>
    <m/>
    <m/>
    <m/>
    <n v="386.83100000000002"/>
    <m/>
    <m/>
    <m/>
    <m/>
    <m/>
    <m/>
    <m/>
    <m/>
    <s v="639243,97"/>
    <s v="6077879,57"/>
    <n v="0"/>
    <n v="386.83100000000002"/>
    <n v="0"/>
  </r>
  <r>
    <n v="2041"/>
    <x v="974"/>
    <s v=""/>
    <x v="2170"/>
    <n v="2018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3897"/>
    <n v="1.0800000000000001E-2"/>
    <n v="8.9999999999999993E-3"/>
    <n v="0"/>
    <n v="0"/>
    <n v="1"/>
    <n v="0"/>
    <n v="0"/>
    <x v="0"/>
    <x v="0"/>
    <m/>
    <m/>
    <m/>
    <n v="1.11197E-2"/>
    <m/>
    <m/>
    <m/>
    <m/>
    <m/>
    <m/>
    <m/>
    <m/>
    <m/>
    <m/>
    <m/>
    <m/>
    <m/>
    <m/>
    <s v="470244,54"/>
    <s v="6195634,88"/>
    <n v="1.11197E-2"/>
    <n v="0"/>
    <n v="0"/>
  </r>
  <r>
    <n v="2041"/>
    <x v="975"/>
    <s v=""/>
    <x v="2171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3898"/>
    <n v="12.621600000000001"/>
    <n v="12.0816"/>
    <n v="0"/>
    <n v="0"/>
    <n v="1"/>
    <n v="0"/>
    <n v="0"/>
    <x v="0"/>
    <x v="0"/>
    <m/>
    <m/>
    <m/>
    <m/>
    <m/>
    <m/>
    <m/>
    <m/>
    <m/>
    <m/>
    <m/>
    <m/>
    <n v="12.705"/>
    <m/>
    <m/>
    <m/>
    <m/>
    <m/>
    <s v="470356,36"/>
    <s v="6196263,77"/>
    <n v="0"/>
    <n v="12.705"/>
    <n v="0"/>
  </r>
  <r>
    <n v="2041"/>
    <x v="975"/>
    <s v=""/>
    <x v="2172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3899"/>
    <n v="1.0800000000000001E-2"/>
    <n v="3.5999999999999999E-3"/>
    <n v="0"/>
    <n v="0"/>
    <n v="1"/>
    <n v="0"/>
    <n v="0"/>
    <x v="0"/>
    <x v="0"/>
    <m/>
    <m/>
    <m/>
    <m/>
    <m/>
    <m/>
    <n v="1.33452E-2"/>
    <m/>
    <m/>
    <m/>
    <m/>
    <m/>
    <m/>
    <m/>
    <m/>
    <m/>
    <m/>
    <m/>
    <s v="470356,36"/>
    <s v="6196263,77"/>
    <n v="1.33452E-2"/>
    <n v="0"/>
    <n v="0"/>
  </r>
  <r>
    <n v="2041"/>
    <x v="975"/>
    <s v=""/>
    <x v="2173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3900"/>
    <n v="169.2972"/>
    <n v="167.89320000000001"/>
    <n v="0"/>
    <n v="0"/>
    <n v="1"/>
    <n v="0"/>
    <n v="0"/>
    <x v="0"/>
    <x v="0"/>
    <m/>
    <m/>
    <m/>
    <m/>
    <m/>
    <m/>
    <m/>
    <m/>
    <m/>
    <m/>
    <n v="158.8004"/>
    <m/>
    <m/>
    <m/>
    <m/>
    <m/>
    <m/>
    <m/>
    <s v="470356,36"/>
    <s v="6196263,77"/>
    <n v="0"/>
    <n v="158.8004"/>
    <n v="0"/>
  </r>
  <r>
    <n v="2041"/>
    <x v="975"/>
    <s v=""/>
    <x v="2174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3901"/>
    <n v="26.315999999999999"/>
    <n v="26.132400000000001"/>
    <n v="0"/>
    <n v="0"/>
    <n v="1"/>
    <n v="0"/>
    <n v="0"/>
    <x v="0"/>
    <x v="0"/>
    <m/>
    <m/>
    <m/>
    <m/>
    <m/>
    <m/>
    <m/>
    <m/>
    <m/>
    <m/>
    <m/>
    <m/>
    <m/>
    <m/>
    <m/>
    <n v="28.504799999999999"/>
    <m/>
    <m/>
    <s v="470356,36"/>
    <s v="6196263,77"/>
    <n v="0"/>
    <n v="28.504799999999999"/>
    <n v="0"/>
  </r>
  <r>
    <n v="2042"/>
    <x v="976"/>
    <s v=""/>
    <x v="2175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8"/>
    <n v="29977089"/>
    <x v="505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3"/>
    <x v="977"/>
    <s v=""/>
    <x v="2180"/>
    <n v="2018"/>
    <n v="61877215"/>
    <x v="506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3902"/>
    <n v="23.302944"/>
    <n v="23.302944"/>
    <n v="0"/>
    <n v="0"/>
    <n v="1"/>
    <n v="0"/>
    <n v="0"/>
    <x v="0"/>
    <x v="0"/>
    <m/>
    <m/>
    <m/>
    <m/>
    <m/>
    <m/>
    <m/>
    <m/>
    <m/>
    <m/>
    <n v="0.23272999999999999"/>
    <m/>
    <n v="24.584150000000001"/>
    <m/>
    <m/>
    <m/>
    <m/>
    <m/>
    <s v="557847,08"/>
    <s v="6123774,43"/>
    <n v="0"/>
    <n v="24.816880000000001"/>
    <n v="0"/>
  </r>
  <r>
    <n v="2043"/>
    <x v="977"/>
    <s v=""/>
    <x v="2181"/>
    <n v="2018"/>
    <n v="61877215"/>
    <x v="506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3903"/>
    <n v="306.83786400000002"/>
    <n v="299.03003999999999"/>
    <n v="95.779079999999993"/>
    <n v="95.588027999999994"/>
    <n v="0.38379045549670038"/>
    <n v="0.61620954450329957"/>
    <n v="0"/>
    <x v="0"/>
    <x v="0"/>
    <m/>
    <m/>
    <m/>
    <n v="0.301176"/>
    <m/>
    <m/>
    <m/>
    <m/>
    <m/>
    <m/>
    <n v="399.44542999999999"/>
    <m/>
    <m/>
    <m/>
    <m/>
    <m/>
    <m/>
    <m/>
    <s v="557847,08"/>
    <s v="6123774,43"/>
    <n v="0.301176"/>
    <n v="399.44542999999999"/>
    <n v="0"/>
  </r>
  <r>
    <n v="2043"/>
    <x v="978"/>
    <s v=""/>
    <x v="2182"/>
    <n v="2018"/>
    <n v="61877215"/>
    <x v="506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3904"/>
    <n v="2.16E-3"/>
    <n v="2.16E-3"/>
    <n v="0"/>
    <n v="0"/>
    <n v="1"/>
    <n v="0"/>
    <n v="0"/>
    <x v="0"/>
    <x v="0"/>
    <m/>
    <m/>
    <m/>
    <n v="5.47E-3"/>
    <m/>
    <m/>
    <m/>
    <m/>
    <m/>
    <m/>
    <m/>
    <m/>
    <m/>
    <m/>
    <m/>
    <m/>
    <m/>
    <m/>
    <s v="557353,43"/>
    <s v="6125179,93"/>
    <n v="5.47E-3"/>
    <n v="0"/>
    <n v="0"/>
  </r>
  <r>
    <n v="2047"/>
    <x v="979"/>
    <s v=""/>
    <x v="2183"/>
    <n v="2018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096,11"/>
    <s v="6154768,5"/>
    <n v="0"/>
    <n v="0"/>
    <n v="0"/>
  </r>
  <r>
    <n v="2047"/>
    <x v="980"/>
    <s v=""/>
    <x v="2184"/>
    <n v="2018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3905"/>
    <n v="3.5449999999999999"/>
    <n v="3.5449999999999999"/>
    <n v="0"/>
    <n v="0"/>
    <n v="1"/>
    <n v="0"/>
    <n v="0"/>
    <x v="0"/>
    <x v="0"/>
    <m/>
    <m/>
    <m/>
    <n v="0"/>
    <m/>
    <m/>
    <m/>
    <m/>
    <m/>
    <m/>
    <m/>
    <m/>
    <m/>
    <n v="4.1708800000000004"/>
    <m/>
    <m/>
    <m/>
    <m/>
    <s v="468199,4"/>
    <s v="6149170,06"/>
    <n v="0"/>
    <n v="4.1708800000000004"/>
    <n v="0"/>
  </r>
  <r>
    <n v="2047"/>
    <x v="980"/>
    <s v=""/>
    <x v="2185"/>
    <n v="2018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3905"/>
    <n v="3.5449999999999999"/>
    <n v="3.5449999999999999"/>
    <n v="0"/>
    <n v="0"/>
    <n v="1"/>
    <n v="0"/>
    <n v="0"/>
    <x v="0"/>
    <x v="0"/>
    <m/>
    <m/>
    <m/>
    <n v="0"/>
    <m/>
    <m/>
    <m/>
    <m/>
    <m/>
    <m/>
    <m/>
    <m/>
    <m/>
    <n v="4.1708800000000004"/>
    <m/>
    <m/>
    <m/>
    <m/>
    <s v="468199,4"/>
    <s v="6149170,06"/>
    <n v="0"/>
    <n v="4.1708800000000004"/>
    <n v="0"/>
  </r>
  <r>
    <n v="2047"/>
    <x v="981"/>
    <s v=""/>
    <x v="2186"/>
    <n v="2018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3906"/>
    <n v="0.21"/>
    <n v="0.21"/>
    <n v="0"/>
    <n v="0"/>
    <n v="1"/>
    <n v="0"/>
    <n v="0"/>
    <x v="0"/>
    <x v="0"/>
    <m/>
    <m/>
    <m/>
    <n v="0.24678559999999999"/>
    <m/>
    <m/>
    <m/>
    <m/>
    <m/>
    <m/>
    <m/>
    <m/>
    <m/>
    <n v="0"/>
    <m/>
    <m/>
    <m/>
    <m/>
    <s v="465495,89"/>
    <s v="6153686,44"/>
    <n v="0.24678559999999999"/>
    <n v="0"/>
    <n v="0"/>
  </r>
  <r>
    <n v="2047"/>
    <x v="982"/>
    <s v=""/>
    <x v="2187"/>
    <n v="2018"/>
    <n v="32662498"/>
    <x v="507"/>
    <x v="980"/>
    <x v="958"/>
    <n v="6710"/>
    <s v="Esbjerg V"/>
    <n v="561"/>
    <n v="126"/>
    <x v="284"/>
    <m/>
    <s v="FJ"/>
    <s v="Fjernvarmeværk"/>
    <n v="353000"/>
    <n v="350030"/>
    <x v="13"/>
    <x v="0"/>
    <s v="fvv"/>
    <d v="1972-01-01T00:00:00"/>
    <m/>
    <n v="7.8"/>
    <n v="0"/>
    <n v="6.6"/>
    <x v="3907"/>
    <n v="3.7999999999999999E-2"/>
    <n v="3.7999999999999999E-2"/>
    <n v="0"/>
    <n v="0"/>
    <n v="1"/>
    <n v="0"/>
    <n v="0"/>
    <x v="0"/>
    <x v="0"/>
    <m/>
    <m/>
    <m/>
    <n v="4.4478799999999999E-2"/>
    <m/>
    <m/>
    <m/>
    <m/>
    <m/>
    <m/>
    <m/>
    <m/>
    <m/>
    <n v="0"/>
    <m/>
    <m/>
    <m/>
    <m/>
    <s v="459526,42"/>
    <s v="6153445,62"/>
    <n v="4.4478799999999999E-2"/>
    <n v="0"/>
    <n v="0"/>
  </r>
  <r>
    <n v="2047"/>
    <x v="982"/>
    <s v=""/>
    <x v="2188"/>
    <n v="2018"/>
    <n v="32662498"/>
    <x v="507"/>
    <x v="980"/>
    <x v="958"/>
    <n v="6710"/>
    <s v="Esbjerg V"/>
    <n v="561"/>
    <n v="126"/>
    <x v="284"/>
    <m/>
    <s v="FJ"/>
    <s v="Fjernvarmeværk"/>
    <n v="353000"/>
    <n v="350030"/>
    <x v="16"/>
    <x v="0"/>
    <s v="fvv"/>
    <d v="1973-01-01T00:00:00"/>
    <m/>
    <n v="11.6"/>
    <n v="0"/>
    <n v="10.1"/>
    <x v="3907"/>
    <n v="3.7999999999999999E-2"/>
    <n v="3.7999999999999999E-2"/>
    <n v="0"/>
    <n v="0"/>
    <n v="1"/>
    <n v="0"/>
    <n v="0"/>
    <x v="0"/>
    <x v="0"/>
    <m/>
    <m/>
    <m/>
    <n v="4.4478799999999999E-2"/>
    <m/>
    <m/>
    <m/>
    <m/>
    <m/>
    <m/>
    <m/>
    <m/>
    <m/>
    <n v="0"/>
    <m/>
    <m/>
    <m/>
    <m/>
    <s v="459526,42"/>
    <s v="6153445,62"/>
    <n v="4.4478799999999999E-2"/>
    <n v="0"/>
    <n v="0"/>
  </r>
  <r>
    <n v="2047"/>
    <x v="983"/>
    <s v=""/>
    <x v="2189"/>
    <n v="2018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3908"/>
    <n v="2.1280000000000001"/>
    <n v="2.1280000000000001"/>
    <n v="0"/>
    <n v="0"/>
    <n v="1"/>
    <n v="0"/>
    <n v="0"/>
    <x v="0"/>
    <x v="0"/>
    <m/>
    <m/>
    <m/>
    <n v="0"/>
    <m/>
    <m/>
    <n v="0.1062864"/>
    <m/>
    <m/>
    <m/>
    <m/>
    <m/>
    <m/>
    <n v="2.39757"/>
    <m/>
    <m/>
    <m/>
    <m/>
    <s v="465663,04"/>
    <s v="6150735,02"/>
    <n v="0.1062864"/>
    <n v="2.39757"/>
    <n v="0"/>
  </r>
  <r>
    <n v="2047"/>
    <x v="983"/>
    <s v=""/>
    <x v="2190"/>
    <n v="2018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3909"/>
    <n v="2.0379999999999998"/>
    <n v="2.0379999999999998"/>
    <n v="0"/>
    <n v="0"/>
    <n v="1"/>
    <n v="0"/>
    <n v="0"/>
    <x v="0"/>
    <x v="0"/>
    <m/>
    <m/>
    <m/>
    <n v="0"/>
    <m/>
    <m/>
    <m/>
    <m/>
    <m/>
    <m/>
    <m/>
    <m/>
    <m/>
    <n v="2.39757"/>
    <m/>
    <m/>
    <m/>
    <m/>
    <s v="465663,04"/>
    <s v="6150735,02"/>
    <n v="0"/>
    <n v="2.39757"/>
    <n v="0"/>
  </r>
  <r>
    <n v="2047"/>
    <x v="984"/>
    <s v=""/>
    <x v="2191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2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3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4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5"/>
    <s v=""/>
    <x v="2195"/>
    <n v="2018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3911"/>
    <n v="3.5900000000000001E-2"/>
    <n v="3.5900000000000001E-2"/>
    <n v="0"/>
    <n v="0"/>
    <n v="1"/>
    <n v="0"/>
    <n v="0"/>
    <x v="0"/>
    <x v="0"/>
    <m/>
    <m/>
    <m/>
    <n v="4.2326599999999999E-2"/>
    <m/>
    <m/>
    <m/>
    <m/>
    <m/>
    <m/>
    <m/>
    <m/>
    <m/>
    <m/>
    <m/>
    <m/>
    <m/>
    <m/>
    <s v="473240,56"/>
    <s v="6146509,5"/>
    <n v="4.2326599999999999E-2"/>
    <n v="0"/>
    <n v="0"/>
  </r>
  <r>
    <n v="2047"/>
    <x v="986"/>
    <s v=""/>
    <x v="2196"/>
    <n v="2018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3912"/>
    <n v="3.2099999999999997E-2"/>
    <n v="3.2099999999999997E-2"/>
    <n v="0"/>
    <n v="0"/>
    <n v="1"/>
    <n v="0"/>
    <n v="0"/>
    <x v="0"/>
    <x v="0"/>
    <m/>
    <m/>
    <m/>
    <n v="3.7663500000000003E-2"/>
    <m/>
    <m/>
    <m/>
    <m/>
    <m/>
    <m/>
    <m/>
    <m/>
    <m/>
    <m/>
    <m/>
    <m/>
    <m/>
    <m/>
    <s v="470584,7"/>
    <s v="6150353,75"/>
    <n v="3.7663500000000003E-2"/>
    <n v="0"/>
    <n v="0"/>
  </r>
  <r>
    <n v="2047"/>
    <x v="987"/>
    <s v=""/>
    <x v="2197"/>
    <n v="2018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3913"/>
    <n v="0.104"/>
    <n v="0.104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68458,33"/>
    <s v="6162383,45"/>
    <n v="0.11729489999999999"/>
    <n v="0"/>
    <n v="0"/>
  </r>
  <r>
    <n v="2047"/>
    <x v="987"/>
    <s v=""/>
    <x v="2198"/>
    <n v="2018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3913"/>
    <n v="0.104"/>
    <n v="0.104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68458,33"/>
    <s v="6162383,45"/>
    <n v="0.11729489999999999"/>
    <n v="0"/>
    <n v="0"/>
  </r>
  <r>
    <n v="2047"/>
    <x v="988"/>
    <s v=""/>
    <x v="2199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3914"/>
    <n v="3.1269999999999998"/>
    <n v="3.1269999999999998"/>
    <n v="0"/>
    <n v="0"/>
    <n v="1"/>
    <n v="0"/>
    <n v="0"/>
    <x v="0"/>
    <x v="0"/>
    <m/>
    <m/>
    <m/>
    <n v="3.5131078000000002"/>
    <m/>
    <m/>
    <m/>
    <m/>
    <m/>
    <m/>
    <m/>
    <m/>
    <m/>
    <m/>
    <m/>
    <m/>
    <m/>
    <m/>
    <s v="466956,62"/>
    <s v="6165331,85"/>
    <n v="3.5131078000000002"/>
    <n v="0"/>
    <n v="0"/>
  </r>
  <r>
    <n v="2047"/>
    <x v="989"/>
    <s v=""/>
    <x v="2202"/>
    <n v="2018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6487"/>
    <s v="6151970"/>
    <n v="0"/>
    <n v="0"/>
    <n v="0"/>
  </r>
  <r>
    <n v="2047"/>
    <x v="990"/>
    <s v=""/>
    <x v="2203"/>
    <n v="2018"/>
    <n v="32662498"/>
    <x v="507"/>
    <x v="988"/>
    <x v="966"/>
    <n v="6700"/>
    <s v="Esbjerg"/>
    <n v="561"/>
    <n v="126"/>
    <x v="284"/>
    <m/>
    <s v="FJ"/>
    <s v="Fjernvarmeværk"/>
    <n v="353000"/>
    <n v="350030"/>
    <x v="306"/>
    <x v="0"/>
    <s v="fvv"/>
    <d v="2011-03-01T00:00:00"/>
    <m/>
    <n v="55"/>
    <n v="0"/>
    <n v="51.7"/>
    <x v="3915"/>
    <n v="13.012"/>
    <n v="13.012"/>
    <n v="0"/>
    <n v="0"/>
    <n v="1"/>
    <n v="0"/>
    <n v="0"/>
    <x v="0"/>
    <x v="0"/>
    <m/>
    <m/>
    <m/>
    <n v="0.15958563000000001"/>
    <m/>
    <m/>
    <m/>
    <m/>
    <m/>
    <m/>
    <m/>
    <m/>
    <m/>
    <n v="13.683264700000001"/>
    <m/>
    <m/>
    <m/>
    <m/>
    <s v="465632,09"/>
    <s v="6146258,49"/>
    <n v="0.15958563000000001"/>
    <n v="13.683264700000001"/>
    <n v="0"/>
  </r>
  <r>
    <n v="2047"/>
    <x v="990"/>
    <s v=""/>
    <x v="2204"/>
    <n v="2018"/>
    <n v="32662498"/>
    <x v="507"/>
    <x v="988"/>
    <x v="966"/>
    <n v="6700"/>
    <s v="Esbjerg"/>
    <n v="561"/>
    <n v="126"/>
    <x v="284"/>
    <m/>
    <s v="FJ"/>
    <s v="Fjernvarmeværk"/>
    <n v="353000"/>
    <n v="350030"/>
    <x v="307"/>
    <x v="0"/>
    <s v="fvv"/>
    <d v="2011-03-01T00:00:00"/>
    <m/>
    <n v="53.1"/>
    <n v="0"/>
    <n v="49.9"/>
    <x v="3915"/>
    <n v="13.012"/>
    <n v="13.012"/>
    <n v="0"/>
    <n v="0"/>
    <n v="1"/>
    <n v="0"/>
    <n v="0"/>
    <x v="0"/>
    <x v="0"/>
    <m/>
    <m/>
    <m/>
    <n v="0.15958563000000001"/>
    <m/>
    <m/>
    <m/>
    <m/>
    <m/>
    <m/>
    <m/>
    <m/>
    <m/>
    <n v="13.683264700000001"/>
    <m/>
    <m/>
    <m/>
    <m/>
    <s v="465632,09"/>
    <s v="6146258,49"/>
    <n v="0.15958563000000001"/>
    <n v="13.683264700000001"/>
    <n v="0"/>
  </r>
  <r>
    <n v="2047"/>
    <x v="991"/>
    <s v=""/>
    <x v="2205"/>
    <n v="2018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3916"/>
    <n v="1.7210000000000001"/>
    <n v="1.7210000000000001"/>
    <n v="0"/>
    <n v="0"/>
    <n v="1"/>
    <n v="0"/>
    <n v="0"/>
    <x v="0"/>
    <x v="0"/>
    <m/>
    <m/>
    <m/>
    <m/>
    <m/>
    <m/>
    <m/>
    <m/>
    <m/>
    <m/>
    <m/>
    <m/>
    <m/>
    <m/>
    <n v="1.7210000000000001"/>
    <m/>
    <m/>
    <m/>
    <s v="468548,59"/>
    <s v="6147826,39"/>
    <n v="0"/>
    <n v="1.7210000000000001"/>
    <n v="0"/>
  </r>
  <r>
    <n v="2047"/>
    <x v="992"/>
    <s v=""/>
    <x v="2206"/>
    <n v="2018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3917"/>
    <n v="0.32200000000000001"/>
    <n v="0.32200000000000001"/>
    <n v="0"/>
    <n v="0"/>
    <n v="1"/>
    <n v="0"/>
    <n v="0"/>
    <x v="0"/>
    <x v="0"/>
    <m/>
    <m/>
    <m/>
    <m/>
    <m/>
    <m/>
    <m/>
    <m/>
    <m/>
    <m/>
    <m/>
    <m/>
    <m/>
    <m/>
    <n v="0.32200000000000001"/>
    <m/>
    <m/>
    <m/>
    <s v="463831,04"/>
    <s v="6147435,29"/>
    <n v="0"/>
    <n v="0.32200000000000001"/>
    <n v="0"/>
  </r>
  <r>
    <n v="2047"/>
    <x v="993"/>
    <s v=""/>
    <x v="2207"/>
    <n v="2018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7007,94"/>
    <s v="6151251,39"/>
    <n v="0"/>
    <n v="0"/>
    <n v="0"/>
  </r>
  <r>
    <n v="2047"/>
    <x v="994"/>
    <s v=""/>
    <x v="2208"/>
    <n v="2018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8"/>
    <x v="995"/>
    <s v=""/>
    <x v="2209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3918"/>
    <n v="3.2587199999999998"/>
    <n v="1.2844800000000001"/>
    <n v="3.0078"/>
    <n v="3.0078"/>
    <n v="8.0072831566529515E-2"/>
    <n v="0.7968555853867082"/>
    <n v="0.12307158304676229"/>
    <x v="0"/>
    <x v="0"/>
    <m/>
    <m/>
    <m/>
    <m/>
    <m/>
    <m/>
    <m/>
    <m/>
    <n v="8.0206979999999994"/>
    <m/>
    <m/>
    <m/>
    <m/>
    <m/>
    <m/>
    <m/>
    <m/>
    <m/>
    <s v="575191,25"/>
    <s v="6222364"/>
    <n v="0"/>
    <n v="8.0206979999999994"/>
    <n v="0"/>
  </r>
  <r>
    <n v="2048"/>
    <x v="995"/>
    <s v=""/>
    <x v="2210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3919"/>
    <n v="4.8881519999999998"/>
    <n v="1.92672"/>
    <n v="4.51152"/>
    <n v="4.51152"/>
    <n v="8.0075740132877715E-2"/>
    <n v="0.79684521399995512"/>
    <n v="0.12307904586716717"/>
    <x v="0"/>
    <x v="0"/>
    <m/>
    <m/>
    <m/>
    <m/>
    <m/>
    <m/>
    <m/>
    <m/>
    <n v="12.030610000000001"/>
    <m/>
    <m/>
    <m/>
    <m/>
    <m/>
    <m/>
    <m/>
    <m/>
    <m/>
    <s v="575191,25"/>
    <s v="6222364"/>
    <n v="0"/>
    <n v="12.030610000000001"/>
    <n v="0"/>
  </r>
  <r>
    <n v="2048"/>
    <x v="995"/>
    <s v=""/>
    <x v="2211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3920"/>
    <n v="9.6081839999999996"/>
    <n v="3.7871999999999999"/>
    <n v="8.8678799999999995"/>
    <n v="8.8678799999999995"/>
    <n v="8.0075041172931891E-2"/>
    <n v="0.79684840267292312"/>
    <n v="0.12307655615414499"/>
    <x v="0"/>
    <x v="0"/>
    <m/>
    <m/>
    <m/>
    <m/>
    <m/>
    <m/>
    <m/>
    <m/>
    <n v="23.647818000000001"/>
    <m/>
    <m/>
    <m/>
    <m/>
    <m/>
    <m/>
    <m/>
    <m/>
    <m/>
    <s v="575191,25"/>
    <s v="6222364"/>
    <n v="0"/>
    <n v="23.647818000000001"/>
    <n v="0"/>
  </r>
  <r>
    <n v="2048"/>
    <x v="996"/>
    <s v=""/>
    <x v="2212"/>
    <n v="2018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3921"/>
    <n v="6.2244000000000002"/>
    <n v="0"/>
    <n v="6.3684000000000003"/>
    <n v="6.3684000000000003"/>
    <n v="0"/>
    <n v="0.84492408146343989"/>
    <n v="0.15507591853656011"/>
    <x v="0"/>
    <x v="0"/>
    <m/>
    <m/>
    <m/>
    <m/>
    <m/>
    <m/>
    <m/>
    <m/>
    <n v="20.06888"/>
    <m/>
    <m/>
    <m/>
    <m/>
    <m/>
    <m/>
    <m/>
    <m/>
    <m/>
    <s v="570920,12"/>
    <s v="6220753,5"/>
    <n v="0"/>
    <n v="20.06888"/>
    <n v="0"/>
  </r>
  <r>
    <n v="2048"/>
    <x v="997"/>
    <s v=""/>
    <x v="2213"/>
    <n v="2018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3922"/>
    <n v="5.1516000000000002"/>
    <n v="1.3644000000000001"/>
    <n v="0"/>
    <n v="0"/>
    <n v="0.26484975541579314"/>
    <n v="0"/>
    <n v="0.73515024458420686"/>
    <x v="0"/>
    <x v="0"/>
    <m/>
    <m/>
    <m/>
    <m/>
    <m/>
    <m/>
    <m/>
    <m/>
    <n v="6.6698620000000002"/>
    <m/>
    <m/>
    <m/>
    <m/>
    <m/>
    <m/>
    <m/>
    <m/>
    <m/>
    <s v="573036"/>
    <s v="6223521,5"/>
    <n v="0"/>
    <n v="6.6698620000000002"/>
    <n v="0"/>
  </r>
  <r>
    <n v="2048"/>
    <x v="998"/>
    <s v=""/>
    <x v="2214"/>
    <n v="2018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3923"/>
    <n v="9.2880000000000003"/>
    <n v="5.1012000000000004"/>
    <n v="8.0244"/>
    <n v="8.0244"/>
    <n v="0.11250423776548393"/>
    <n v="0.79515812742770042"/>
    <n v="9.2337634806815644E-2"/>
    <x v="0"/>
    <x v="0"/>
    <m/>
    <m/>
    <m/>
    <m/>
    <m/>
    <m/>
    <m/>
    <m/>
    <n v="22.671146"/>
    <m/>
    <m/>
    <m/>
    <m/>
    <m/>
    <m/>
    <m/>
    <m/>
    <m/>
    <s v="577064,94"/>
    <s v="6230505"/>
    <n v="0"/>
    <n v="22.671146"/>
    <n v="0"/>
  </r>
  <r>
    <n v="2049"/>
    <x v="999"/>
    <s v=""/>
    <x v="2215"/>
    <n v="2018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3924"/>
    <n v="1.1519999999999999"/>
    <n v="1.1519999999999999"/>
    <n v="0"/>
    <n v="0"/>
    <n v="1"/>
    <n v="0"/>
    <n v="0"/>
    <x v="0"/>
    <x v="0"/>
    <m/>
    <m/>
    <m/>
    <m/>
    <m/>
    <m/>
    <n v="1.0664676"/>
    <m/>
    <m/>
    <m/>
    <m/>
    <m/>
    <m/>
    <m/>
    <m/>
    <m/>
    <m/>
    <m/>
    <s v="686085,14"/>
    <s v="6100008,55"/>
    <n v="1.0664676"/>
    <n v="0"/>
    <n v="0"/>
  </r>
  <r>
    <n v="2049"/>
    <x v="999"/>
    <s v=""/>
    <x v="2216"/>
    <n v="2018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8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3925"/>
    <n v="0.216"/>
    <n v="0.216"/>
    <n v="0"/>
    <n v="0"/>
    <n v="1"/>
    <n v="0"/>
    <n v="0"/>
    <x v="0"/>
    <x v="0"/>
    <m/>
    <m/>
    <m/>
    <m/>
    <m/>
    <m/>
    <n v="0.20722679999999999"/>
    <m/>
    <m/>
    <m/>
    <m/>
    <m/>
    <m/>
    <m/>
    <m/>
    <m/>
    <m/>
    <m/>
    <s v="684857,59"/>
    <s v="6098723,94"/>
    <n v="0.20722679999999999"/>
    <n v="0"/>
    <n v="0"/>
  </r>
  <r>
    <n v="2051"/>
    <x v="1001"/>
    <s v=""/>
    <x v="2219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3926"/>
    <n v="0.34920000000000001"/>
    <n v="0.34920000000000001"/>
    <n v="0"/>
    <n v="0"/>
    <n v="1"/>
    <n v="0"/>
    <n v="0"/>
    <x v="0"/>
    <x v="0"/>
    <m/>
    <m/>
    <m/>
    <n v="0"/>
    <m/>
    <n v="8.2799999999999996E-4"/>
    <m/>
    <m/>
    <m/>
    <m/>
    <m/>
    <m/>
    <m/>
    <n v="0.39149339999999999"/>
    <m/>
    <m/>
    <m/>
    <m/>
    <s v="684609,42"/>
    <s v="6074294,77"/>
    <n v="8.2799999999999996E-4"/>
    <n v="0.39149339999999999"/>
    <n v="0"/>
  </r>
  <r>
    <n v="2051"/>
    <x v="1001"/>
    <s v=""/>
    <x v="2220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3927"/>
    <n v="1.7172000000000001"/>
    <n v="1.7172000000000001"/>
    <n v="0"/>
    <n v="0"/>
    <n v="1"/>
    <n v="0"/>
    <n v="0"/>
    <x v="0"/>
    <x v="0"/>
    <m/>
    <m/>
    <m/>
    <n v="0"/>
    <m/>
    <n v="4.0480000000000004E-3"/>
    <m/>
    <m/>
    <m/>
    <m/>
    <m/>
    <m/>
    <m/>
    <n v="1.9273772"/>
    <m/>
    <m/>
    <m/>
    <m/>
    <s v="684609,42"/>
    <s v="6074294,77"/>
    <n v="4.0480000000000004E-3"/>
    <n v="1.9273772"/>
    <n v="0"/>
  </r>
  <r>
    <n v="2051"/>
    <x v="1001"/>
    <s v=""/>
    <x v="2221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3928"/>
    <n v="0.92520000000000002"/>
    <n v="0.92520000000000002"/>
    <n v="0"/>
    <n v="0"/>
    <n v="1"/>
    <n v="0"/>
    <n v="0"/>
    <x v="0"/>
    <x v="0"/>
    <m/>
    <m/>
    <m/>
    <n v="0"/>
    <m/>
    <n v="2.1619999999999999E-3"/>
    <m/>
    <m/>
    <m/>
    <m/>
    <m/>
    <m/>
    <m/>
    <n v="1.0389619999999999"/>
    <m/>
    <m/>
    <m/>
    <m/>
    <s v="684609,42"/>
    <s v="6074294,77"/>
    <n v="2.1619999999999999E-3"/>
    <n v="1.0389619999999999"/>
    <n v="0"/>
  </r>
  <r>
    <n v="2051"/>
    <x v="1001"/>
    <s v=""/>
    <x v="2222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4609,42"/>
    <s v="6074294,77"/>
    <n v="0"/>
    <n v="0"/>
    <n v="0"/>
  </r>
  <r>
    <n v="2051"/>
    <x v="1001"/>
    <s v=""/>
    <x v="2223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3929"/>
    <n v="0.65880000000000005"/>
    <n v="0.65880000000000005"/>
    <n v="0"/>
    <n v="0"/>
    <n v="1"/>
    <n v="0"/>
    <n v="0"/>
    <x v="0"/>
    <x v="0"/>
    <m/>
    <m/>
    <n v="0"/>
    <n v="0"/>
    <m/>
    <n v="1.5640000000000001E-3"/>
    <m/>
    <m/>
    <m/>
    <m/>
    <m/>
    <m/>
    <m/>
    <n v="0.73783579999999993"/>
    <m/>
    <m/>
    <m/>
    <m/>
    <s v="684609,42"/>
    <s v="6074294,77"/>
    <n v="1.5640000000000001E-3"/>
    <n v="0.73783579999999993"/>
    <n v="0"/>
  </r>
  <r>
    <n v="2051"/>
    <x v="1002"/>
    <s v=""/>
    <x v="2224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d v="2018-08-20T00:00:00"/>
    <n v="2.7"/>
    <n v="0"/>
    <n v="2.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5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3930"/>
    <n v="3.996"/>
    <n v="3.996"/>
    <n v="0"/>
    <n v="0"/>
    <n v="1"/>
    <n v="0"/>
    <n v="0"/>
    <x v="0"/>
    <x v="0"/>
    <m/>
    <m/>
    <m/>
    <m/>
    <m/>
    <n v="1.0120000000000001E-3"/>
    <m/>
    <m/>
    <m/>
    <m/>
    <m/>
    <m/>
    <m/>
    <n v="4.2715780000000008"/>
    <m/>
    <m/>
    <m/>
    <m/>
    <s v="685820,21"/>
    <s v="6072014,91"/>
    <n v="1.0120000000000001E-3"/>
    <n v="4.2715780000000008"/>
    <n v="0"/>
  </r>
  <r>
    <n v="2051"/>
    <x v="1002"/>
    <s v=""/>
    <x v="2226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3931"/>
    <n v="5.9904000000000002"/>
    <n v="5.9904000000000002"/>
    <n v="0"/>
    <n v="0"/>
    <n v="1"/>
    <n v="0"/>
    <n v="0"/>
    <x v="0"/>
    <x v="0"/>
    <m/>
    <m/>
    <m/>
    <m/>
    <m/>
    <n v="1.518E-3"/>
    <m/>
    <m/>
    <m/>
    <m/>
    <m/>
    <m/>
    <m/>
    <n v="6.4073343999999999"/>
    <m/>
    <m/>
    <m/>
    <m/>
    <s v="685820,21"/>
    <s v="6072014,91"/>
    <n v="1.518E-3"/>
    <n v="6.4073343999999999"/>
    <n v="0"/>
  </r>
  <r>
    <n v="2051"/>
    <x v="1002"/>
    <s v=""/>
    <x v="2227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3932"/>
    <n v="1.3320000000000001"/>
    <n v="1.3320000000000001"/>
    <n v="0"/>
    <n v="0"/>
    <n v="1"/>
    <n v="0"/>
    <n v="0"/>
    <x v="0"/>
    <x v="0"/>
    <m/>
    <m/>
    <m/>
    <n v="0"/>
    <m/>
    <n v="3.2200000000000002E-4"/>
    <m/>
    <m/>
    <m/>
    <m/>
    <m/>
    <m/>
    <m/>
    <n v="1.4238702000000001"/>
    <m/>
    <m/>
    <m/>
    <m/>
    <s v="685820,21"/>
    <s v="6072014,91"/>
    <n v="3.2200000000000002E-4"/>
    <n v="1.4238702000000001"/>
    <n v="0"/>
  </r>
  <r>
    <n v="2051"/>
    <x v="1002"/>
    <s v=""/>
    <x v="2228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3933"/>
    <n v="0.66600000000000004"/>
    <n v="0.66600000000000004"/>
    <n v="0"/>
    <n v="0"/>
    <n v="1"/>
    <n v="0"/>
    <n v="0"/>
    <x v="0"/>
    <x v="0"/>
    <m/>
    <m/>
    <m/>
    <m/>
    <m/>
    <n v="1.84E-4"/>
    <m/>
    <m/>
    <m/>
    <m/>
    <m/>
    <m/>
    <m/>
    <n v="0.71191880000000007"/>
    <m/>
    <m/>
    <m/>
    <m/>
    <s v="685820,21"/>
    <s v="6072014,91"/>
    <n v="1.84E-4"/>
    <n v="0.71191880000000007"/>
    <n v="0"/>
  </r>
  <r>
    <n v="2051"/>
    <x v="1002"/>
    <s v=""/>
    <x v="2229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3934"/>
    <n v="4.3956"/>
    <n v="4.3956"/>
    <n v="0"/>
    <n v="0"/>
    <n v="1"/>
    <n v="0"/>
    <n v="0"/>
    <x v="0"/>
    <x v="0"/>
    <m/>
    <m/>
    <n v="0"/>
    <m/>
    <m/>
    <n v="1.1040000000000002E-3"/>
    <m/>
    <m/>
    <m/>
    <m/>
    <m/>
    <m/>
    <m/>
    <n v="4.6987031999999997"/>
    <m/>
    <m/>
    <m/>
    <m/>
    <s v="685820,21"/>
    <s v="6072014,91"/>
    <n v="1.1040000000000002E-3"/>
    <n v="4.6987031999999997"/>
    <n v="0"/>
  </r>
  <r>
    <n v="2051"/>
    <x v="1003"/>
    <s v=""/>
    <x v="2230"/>
    <n v="2018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3935"/>
    <n v="2.0484"/>
    <n v="0"/>
    <n v="1.3932"/>
    <n v="7.9200000000000007E-2"/>
    <n v="0"/>
    <n v="0.70209372093145017"/>
    <n v="0.29790627906854983"/>
    <x v="0"/>
    <x v="0"/>
    <m/>
    <m/>
    <m/>
    <m/>
    <m/>
    <m/>
    <m/>
    <m/>
    <n v="3.4379940000000002"/>
    <m/>
    <m/>
    <m/>
    <m/>
    <m/>
    <m/>
    <m/>
    <m/>
    <m/>
    <s v="685279"/>
    <s v="6073408"/>
    <n v="0"/>
    <n v="3.4379940000000002"/>
    <n v="0"/>
  </r>
  <r>
    <n v="2057"/>
    <x v="1004"/>
    <s v=""/>
    <x v="2231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3936"/>
    <n v="0.76170000000000004"/>
    <n v="0.76170000000000004"/>
    <n v="0.88271999999999995"/>
    <n v="0.88271999999999995"/>
    <n v="0.16952828271254869"/>
    <n v="0.83047171728745128"/>
    <n v="0"/>
    <x v="0"/>
    <x v="0"/>
    <m/>
    <m/>
    <m/>
    <m/>
    <m/>
    <m/>
    <n v="2.2465278"/>
    <m/>
    <m/>
    <m/>
    <m/>
    <m/>
    <m/>
    <m/>
    <m/>
    <m/>
    <m/>
    <m/>
    <s v="538299,65"/>
    <s v="6086321,65"/>
    <n v="2.2465278"/>
    <n v="0"/>
    <n v="0"/>
  </r>
  <r>
    <n v="2057"/>
    <x v="1004"/>
    <s v=""/>
    <x v="2232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1004"/>
    <s v=""/>
    <x v="2233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3936"/>
    <n v="0.76170000000000004"/>
    <n v="0.76170000000000004"/>
    <n v="0.88271999999999995"/>
    <n v="0.88271999999999995"/>
    <n v="0.16952828271254869"/>
    <n v="0.83047171728745128"/>
    <n v="0"/>
    <x v="0"/>
    <x v="0"/>
    <m/>
    <m/>
    <m/>
    <m/>
    <m/>
    <m/>
    <n v="2.2465278"/>
    <m/>
    <m/>
    <m/>
    <m/>
    <m/>
    <m/>
    <m/>
    <m/>
    <m/>
    <m/>
    <m/>
    <s v="538299,65"/>
    <s v="6086321,65"/>
    <n v="2.2465278"/>
    <n v="0"/>
    <n v="0"/>
  </r>
  <r>
    <n v="2057"/>
    <x v="1004"/>
    <s v=""/>
    <x v="2234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1004"/>
    <s v=""/>
    <x v="2235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434"/>
    <s v=""/>
    <x v="1090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4"/>
    <s v=""/>
    <x v="1091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4"/>
    <s v=""/>
    <x v="1092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7"/>
    <s v=""/>
    <x v="1098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099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100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101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1005"/>
    <s v=""/>
    <x v="2236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3940"/>
    <n v="99.873400000000004"/>
    <n v="99.873400000000004"/>
    <n v="0"/>
    <n v="0"/>
    <n v="1"/>
    <n v="0"/>
    <n v="0"/>
    <x v="0"/>
    <x v="0"/>
    <m/>
    <m/>
    <m/>
    <m/>
    <m/>
    <m/>
    <m/>
    <m/>
    <m/>
    <n v="84.534999999999997"/>
    <m/>
    <m/>
    <m/>
    <m/>
    <m/>
    <m/>
    <m/>
    <m/>
    <s v="538895,62"/>
    <s v="6087351,69"/>
    <n v="0"/>
    <n v="84.534999999999997"/>
    <n v="0"/>
  </r>
  <r>
    <n v="2057"/>
    <x v="1005"/>
    <s v=""/>
    <x v="2237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3941"/>
    <n v="20.431799999999999"/>
    <n v="20.431799999999999"/>
    <n v="0"/>
    <n v="0"/>
    <n v="1"/>
    <n v="0"/>
    <n v="0"/>
    <x v="0"/>
    <x v="0"/>
    <m/>
    <m/>
    <m/>
    <m/>
    <m/>
    <m/>
    <m/>
    <m/>
    <m/>
    <m/>
    <m/>
    <m/>
    <n v="20.431799999999999"/>
    <m/>
    <m/>
    <m/>
    <m/>
    <m/>
    <s v="538895,62"/>
    <s v="6087351,69"/>
    <n v="0"/>
    <n v="20.431799999999999"/>
    <n v="0"/>
  </r>
  <r>
    <n v="2057"/>
    <x v="1005"/>
    <s v=""/>
    <x v="2914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8"/>
    <x v="3"/>
    <s v="fvv"/>
    <d v="2012-07-01T00:00:00"/>
    <m/>
    <n v="13"/>
    <n v="0"/>
    <n v="13"/>
    <x v="3942"/>
    <n v="53.214100000000002"/>
    <n v="53.214100000000002"/>
    <n v="0"/>
    <n v="0"/>
    <n v="1"/>
    <n v="0"/>
    <n v="0"/>
    <x v="0"/>
    <x v="0"/>
    <m/>
    <m/>
    <m/>
    <m/>
    <m/>
    <m/>
    <m/>
    <m/>
    <m/>
    <m/>
    <m/>
    <m/>
    <m/>
    <m/>
    <m/>
    <n v="53.214100000000002"/>
    <m/>
    <m/>
    <s v="538895,62"/>
    <s v="6087351,69"/>
    <n v="0"/>
    <n v="53.214100000000002"/>
    <n v="0"/>
  </r>
  <r>
    <n v="2059"/>
    <x v="1006"/>
    <s v=""/>
    <x v="2238"/>
    <n v="2018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3943"/>
    <n v="12.037319999999999"/>
    <n v="0"/>
    <n v="9.8240400000000001"/>
    <n v="9.8240400000000001"/>
    <n v="0"/>
    <n v="0.75425218971463437"/>
    <n v="0.24574781028536563"/>
    <x v="0"/>
    <x v="0"/>
    <m/>
    <m/>
    <m/>
    <m/>
    <m/>
    <m/>
    <m/>
    <m/>
    <n v="24.491205000000001"/>
    <m/>
    <m/>
    <m/>
    <m/>
    <m/>
    <m/>
    <m/>
    <m/>
    <m/>
    <s v="496427,67"/>
    <s v="6222367,3"/>
    <n v="0"/>
    <n v="24.491205000000001"/>
    <n v="0"/>
  </r>
  <r>
    <n v="2068"/>
    <x v="1007"/>
    <s v=""/>
    <x v="2239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3944"/>
    <n v="113.77656"/>
    <n v="113.77656"/>
    <n v="0"/>
    <n v="0"/>
    <n v="1"/>
    <n v="0"/>
    <n v="0"/>
    <x v="0"/>
    <x v="0"/>
    <m/>
    <m/>
    <m/>
    <n v="1.9943719999999998E-2"/>
    <m/>
    <m/>
    <n v="117.9691128"/>
    <m/>
    <m/>
    <m/>
    <n v="0"/>
    <m/>
    <m/>
    <n v="0"/>
    <m/>
    <m/>
    <m/>
    <m/>
    <s v="722764,26"/>
    <s v="6214766,88"/>
    <n v="117.98905652000001"/>
    <n v="0"/>
    <n v="0"/>
  </r>
  <r>
    <n v="2068"/>
    <x v="1007"/>
    <s v=""/>
    <x v="2240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3945"/>
    <n v="195.85187999999999"/>
    <n v="195.85187999999999"/>
    <n v="0"/>
    <n v="0"/>
    <n v="1"/>
    <n v="0"/>
    <n v="0"/>
    <x v="0"/>
    <x v="0"/>
    <m/>
    <m/>
    <m/>
    <m/>
    <m/>
    <m/>
    <m/>
    <m/>
    <m/>
    <m/>
    <n v="186.31778400000002"/>
    <m/>
    <m/>
    <m/>
    <m/>
    <m/>
    <m/>
    <m/>
    <s v="722764,26"/>
    <s v="6214766,88"/>
    <n v="0"/>
    <n v="186.31778400000002"/>
    <n v="0"/>
  </r>
  <r>
    <n v="2068"/>
    <x v="1007"/>
    <s v=""/>
    <x v="2241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3946"/>
    <n v="42.071759999999998"/>
    <n v="42.071759999999998"/>
    <n v="0"/>
    <n v="0"/>
    <n v="1"/>
    <n v="0"/>
    <n v="0"/>
    <x v="0"/>
    <x v="0"/>
    <m/>
    <m/>
    <m/>
    <n v="5.7356129999999998E-2"/>
    <m/>
    <m/>
    <n v="43.583680800000003"/>
    <m/>
    <m/>
    <m/>
    <m/>
    <m/>
    <m/>
    <m/>
    <m/>
    <m/>
    <m/>
    <m/>
    <s v="722764,26"/>
    <s v="6214766,88"/>
    <n v="43.641036930000006"/>
    <n v="0"/>
    <n v="0"/>
  </r>
  <r>
    <n v="2068"/>
    <x v="1007"/>
    <s v=""/>
    <x v="2242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3947"/>
    <n v="55.108440000000002"/>
    <n v="55.108440000000002"/>
    <n v="0"/>
    <n v="0"/>
    <n v="1"/>
    <n v="0"/>
    <n v="0"/>
    <x v="0"/>
    <x v="0"/>
    <m/>
    <m/>
    <m/>
    <n v="6.3131199999999993E-3"/>
    <m/>
    <m/>
    <n v="57.141691200000004"/>
    <m/>
    <m/>
    <m/>
    <m/>
    <m/>
    <m/>
    <m/>
    <m/>
    <m/>
    <m/>
    <m/>
    <s v="722764,26"/>
    <s v="6214766,88"/>
    <n v="57.148004320000005"/>
    <n v="0"/>
    <n v="0"/>
  </r>
  <r>
    <n v="2068"/>
    <x v="1007"/>
    <s v=""/>
    <x v="2243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3948"/>
    <n v="2.6676000000000002"/>
    <n v="2.6676000000000002"/>
    <n v="0"/>
    <n v="0"/>
    <n v="1"/>
    <n v="0"/>
    <n v="0"/>
    <x v="0"/>
    <x v="0"/>
    <m/>
    <m/>
    <m/>
    <n v="0"/>
    <m/>
    <m/>
    <n v="3.0407651999999996"/>
    <m/>
    <m/>
    <m/>
    <m/>
    <m/>
    <m/>
    <n v="0"/>
    <m/>
    <m/>
    <m/>
    <m/>
    <s v="723854,45"/>
    <s v="6215415,28"/>
    <n v="3.0407651999999996"/>
    <n v="0"/>
    <n v="0"/>
  </r>
  <r>
    <n v="2068"/>
    <x v="1008"/>
    <s v=""/>
    <x v="2245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3949"/>
    <n v="2.1600000000000001E-2"/>
    <n v="2.1600000000000001E-2"/>
    <n v="0"/>
    <n v="0"/>
    <n v="1"/>
    <n v="0"/>
    <n v="0"/>
    <x v="0"/>
    <x v="0"/>
    <m/>
    <m/>
    <m/>
    <n v="0"/>
    <m/>
    <m/>
    <n v="2.4631199999999999E-2"/>
    <m/>
    <m/>
    <m/>
    <m/>
    <m/>
    <m/>
    <m/>
    <m/>
    <m/>
    <m/>
    <m/>
    <s v="723854,45"/>
    <s v="6215415,28"/>
    <n v="2.4631199999999999E-2"/>
    <n v="0"/>
    <n v="0"/>
  </r>
  <r>
    <n v="2068"/>
    <x v="1008"/>
    <s v=""/>
    <x v="2246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3950"/>
    <n v="0.19800000000000001"/>
    <n v="0.19800000000000001"/>
    <n v="0"/>
    <n v="0"/>
    <n v="1"/>
    <n v="0"/>
    <n v="0"/>
    <x v="0"/>
    <x v="0"/>
    <m/>
    <m/>
    <m/>
    <n v="0"/>
    <m/>
    <m/>
    <n v="0.2256804"/>
    <m/>
    <m/>
    <m/>
    <m/>
    <m/>
    <m/>
    <m/>
    <m/>
    <m/>
    <m/>
    <m/>
    <s v="723854,45"/>
    <s v="6215415,28"/>
    <n v="0.2256804"/>
    <n v="0"/>
    <n v="0"/>
  </r>
  <r>
    <n v="2068"/>
    <x v="1008"/>
    <s v=""/>
    <x v="2247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3951"/>
    <n v="9.5076000000000001"/>
    <n v="9.5076000000000001"/>
    <n v="0"/>
    <n v="0"/>
    <n v="1"/>
    <n v="0"/>
    <n v="0"/>
    <x v="0"/>
    <x v="0"/>
    <m/>
    <m/>
    <m/>
    <n v="0"/>
    <m/>
    <m/>
    <n v="10.4724576"/>
    <m/>
    <m/>
    <m/>
    <m/>
    <m/>
    <m/>
    <m/>
    <m/>
    <m/>
    <m/>
    <m/>
    <s v="723854,45"/>
    <s v="6215415,28"/>
    <n v="10.4724576"/>
    <n v="0"/>
    <n v="0"/>
  </r>
  <r>
    <n v="2068"/>
    <x v="1008"/>
    <s v=""/>
    <x v="2248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3952"/>
    <n v="20.7288"/>
    <n v="20.7288"/>
    <n v="0"/>
    <n v="0"/>
    <n v="1"/>
    <n v="0"/>
    <n v="0"/>
    <x v="0"/>
    <x v="0"/>
    <m/>
    <m/>
    <m/>
    <n v="0"/>
    <m/>
    <m/>
    <n v="21.1126608"/>
    <m/>
    <m/>
    <m/>
    <m/>
    <m/>
    <m/>
    <m/>
    <m/>
    <m/>
    <m/>
    <m/>
    <s v="723854,45"/>
    <s v="6215415,28"/>
    <n v="21.1126608"/>
    <n v="0"/>
    <n v="0"/>
  </r>
  <r>
    <n v="2069"/>
    <x v="1009"/>
    <s v=""/>
    <x v="2249"/>
    <n v="2018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3953"/>
    <n v="0"/>
    <n v="0"/>
    <n v="0.21528"/>
    <n v="0"/>
    <n v="0"/>
    <n v="1"/>
    <n v="0"/>
    <x v="0"/>
    <x v="0"/>
    <m/>
    <m/>
    <m/>
    <m/>
    <m/>
    <m/>
    <m/>
    <m/>
    <n v="1.0536300000000001"/>
    <m/>
    <m/>
    <m/>
    <m/>
    <m/>
    <m/>
    <m/>
    <m/>
    <m/>
    <s v="548489,67"/>
    <s v="6153349,18"/>
    <n v="0"/>
    <n v="1.0536300000000001"/>
    <n v="0"/>
  </r>
  <r>
    <n v="2069"/>
    <x v="1009"/>
    <s v=""/>
    <x v="2250"/>
    <n v="2018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3953"/>
    <n v="0"/>
    <n v="0"/>
    <n v="0.21528"/>
    <n v="0"/>
    <n v="0"/>
    <n v="1"/>
    <n v="0"/>
    <x v="0"/>
    <x v="0"/>
    <m/>
    <m/>
    <m/>
    <m/>
    <m/>
    <m/>
    <m/>
    <m/>
    <n v="1.0536300000000001"/>
    <m/>
    <m/>
    <m/>
    <m/>
    <m/>
    <m/>
    <m/>
    <m/>
    <m/>
    <s v="548489,67"/>
    <s v="6153349,18"/>
    <n v="0"/>
    <n v="1.0536300000000001"/>
    <n v="0"/>
  </r>
  <r>
    <n v="2070"/>
    <x v="1010"/>
    <s v=""/>
    <x v="2251"/>
    <n v="2018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3954"/>
    <n v="2.16E-3"/>
    <n v="2.16E-3"/>
    <n v="0"/>
    <n v="0"/>
    <n v="1"/>
    <n v="0"/>
    <n v="0"/>
    <x v="0"/>
    <x v="0"/>
    <m/>
    <m/>
    <m/>
    <m/>
    <m/>
    <m/>
    <n v="3.4847999999999997E-3"/>
    <m/>
    <m/>
    <m/>
    <m/>
    <m/>
    <m/>
    <m/>
    <m/>
    <m/>
    <m/>
    <m/>
    <s v="558422,3"/>
    <s v="6348215,68"/>
    <n v="3.4847999999999997E-3"/>
    <n v="0"/>
    <n v="0"/>
  </r>
  <r>
    <n v="2070"/>
    <x v="1011"/>
    <s v=""/>
    <x v="2252"/>
    <n v="2018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3955"/>
    <n v="0.96840000000000004"/>
    <n v="0.96840000000000004"/>
    <n v="0"/>
    <n v="0"/>
    <n v="1"/>
    <n v="0"/>
    <n v="0"/>
    <x v="0"/>
    <x v="0"/>
    <m/>
    <m/>
    <m/>
    <m/>
    <m/>
    <m/>
    <n v="1.0821095999999999"/>
    <m/>
    <m/>
    <m/>
    <m/>
    <m/>
    <m/>
    <m/>
    <m/>
    <m/>
    <m/>
    <m/>
    <s v="556672"/>
    <s v="6349082"/>
    <n v="1.0821095999999999"/>
    <n v="0"/>
    <n v="0"/>
  </r>
  <r>
    <n v="2070"/>
    <x v="1012"/>
    <s v=""/>
    <x v="2253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3956"/>
    <n v="31.0716"/>
    <n v="30.020399999999999"/>
    <n v="0"/>
    <n v="0"/>
    <n v="1"/>
    <n v="0"/>
    <n v="0"/>
    <x v="0"/>
    <x v="0"/>
    <m/>
    <m/>
    <m/>
    <m/>
    <m/>
    <m/>
    <n v="30.361716000000001"/>
    <m/>
    <m/>
    <m/>
    <m/>
    <m/>
    <m/>
    <m/>
    <m/>
    <m/>
    <m/>
    <m/>
    <s v="557434"/>
    <s v="6346675,12"/>
    <n v="30.361716000000001"/>
    <n v="0"/>
    <n v="0"/>
  </r>
  <r>
    <n v="2070"/>
    <x v="1012"/>
    <s v=""/>
    <x v="2254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3957"/>
    <n v="17.978400000000001"/>
    <n v="17.3736"/>
    <n v="0"/>
    <n v="0"/>
    <n v="1"/>
    <n v="0"/>
    <n v="0"/>
    <x v="0"/>
    <x v="0"/>
    <m/>
    <m/>
    <m/>
    <m/>
    <m/>
    <m/>
    <m/>
    <m/>
    <m/>
    <m/>
    <m/>
    <m/>
    <m/>
    <m/>
    <m/>
    <m/>
    <m/>
    <n v="18.1584"/>
    <s v="557434"/>
    <s v="6346675,12"/>
    <n v="0"/>
    <n v="0"/>
    <n v="18.1584"/>
  </r>
  <r>
    <n v="2070"/>
    <x v="1012"/>
    <s v=""/>
    <x v="2256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3958"/>
    <n v="25.747199999999999"/>
    <n v="24.876000000000001"/>
    <n v="0"/>
    <n v="0"/>
    <n v="1"/>
    <n v="0"/>
    <n v="0"/>
    <x v="0"/>
    <x v="0"/>
    <m/>
    <m/>
    <m/>
    <m/>
    <m/>
    <m/>
    <n v="24.2940456"/>
    <m/>
    <m/>
    <m/>
    <m/>
    <m/>
    <m/>
    <m/>
    <m/>
    <m/>
    <m/>
    <m/>
    <s v="557434"/>
    <s v="6346675,12"/>
    <n v="24.2940456"/>
    <n v="0"/>
    <n v="0"/>
  </r>
  <r>
    <n v="2070"/>
    <x v="1012"/>
    <s v=""/>
    <x v="2257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3959"/>
    <n v="10.814399999999999"/>
    <n v="10.4472"/>
    <n v="8.8667999999999996"/>
    <n v="8.8632000000000009"/>
    <n v="0.25533682871658736"/>
    <n v="0.74466317128341264"/>
    <n v="0"/>
    <x v="0"/>
    <x v="0"/>
    <m/>
    <m/>
    <m/>
    <m/>
    <m/>
    <m/>
    <n v="21.176733599999999"/>
    <m/>
    <m/>
    <m/>
    <m/>
    <m/>
    <m/>
    <m/>
    <m/>
    <m/>
    <m/>
    <m/>
    <s v="557434"/>
    <s v="6346675,12"/>
    <n v="21.176733599999999"/>
    <n v="0"/>
    <n v="0"/>
  </r>
  <r>
    <n v="2070"/>
    <x v="1012"/>
    <s v=""/>
    <x v="2258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3960"/>
    <n v="11.124000000000001"/>
    <n v="10.746"/>
    <n v="8.5860000000000003"/>
    <n v="8.5823999999999998"/>
    <n v="0.26271846443183094"/>
    <n v="0.737281535568169"/>
    <n v="0"/>
    <x v="0"/>
    <x v="0"/>
    <m/>
    <m/>
    <m/>
    <m/>
    <m/>
    <m/>
    <n v="21.170952"/>
    <m/>
    <m/>
    <m/>
    <m/>
    <m/>
    <m/>
    <m/>
    <m/>
    <m/>
    <m/>
    <m/>
    <s v="557434"/>
    <s v="6346675,12"/>
    <n v="21.170952"/>
    <n v="0"/>
    <n v="0"/>
  </r>
  <r>
    <n v="2070"/>
    <x v="1012"/>
    <s v=""/>
    <x v="2259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3961"/>
    <n v="11.124000000000001"/>
    <n v="10.749599999999999"/>
    <n v="8.8596000000000004"/>
    <n v="8.8559999999999999"/>
    <n v="0.26282612767293745"/>
    <n v="0.73717387232706255"/>
    <n v="0"/>
    <x v="0"/>
    <x v="0"/>
    <m/>
    <m/>
    <m/>
    <m/>
    <m/>
    <m/>
    <n v="21.162279600000002"/>
    <m/>
    <m/>
    <m/>
    <m/>
    <m/>
    <m/>
    <m/>
    <m/>
    <m/>
    <m/>
    <m/>
    <s v="557434"/>
    <s v="6346675,12"/>
    <n v="21.162279600000002"/>
    <n v="0"/>
    <n v="0"/>
  </r>
  <r>
    <n v="2070"/>
    <x v="1012"/>
    <s v=""/>
    <x v="2260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3962"/>
    <n v="9.9827999999999992"/>
    <n v="9.6479999999999997"/>
    <n v="7.7687999999999997"/>
    <n v="7.7652000000000001"/>
    <n v="0.26375853148989609"/>
    <n v="0.73624146851010397"/>
    <n v="0"/>
    <x v="0"/>
    <x v="0"/>
    <m/>
    <m/>
    <m/>
    <m/>
    <m/>
    <m/>
    <n v="18.924127199999997"/>
    <m/>
    <m/>
    <m/>
    <m/>
    <m/>
    <m/>
    <m/>
    <m/>
    <m/>
    <m/>
    <m/>
    <s v="557434"/>
    <s v="6346675,12"/>
    <n v="18.924127199999997"/>
    <n v="0"/>
    <n v="0"/>
  </r>
  <r>
    <n v="2070"/>
    <x v="1012"/>
    <s v=""/>
    <x v="2261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3963"/>
    <n v="11.358000000000001"/>
    <n v="10.972799999999999"/>
    <n v="8.8632000000000009"/>
    <n v="8.8596000000000004"/>
    <n v="0.26467250405859138"/>
    <n v="0.73532749594140867"/>
    <n v="0"/>
    <x v="0"/>
    <x v="0"/>
    <m/>
    <m/>
    <m/>
    <m/>
    <m/>
    <m/>
    <n v="21.456705599999999"/>
    <m/>
    <m/>
    <m/>
    <m/>
    <m/>
    <m/>
    <m/>
    <m/>
    <m/>
    <m/>
    <m/>
    <s v="557434"/>
    <s v="6346675,12"/>
    <n v="21.456705599999999"/>
    <n v="0"/>
    <n v="0"/>
  </r>
  <r>
    <n v="2070"/>
    <x v="1012"/>
    <s v=""/>
    <x v="2262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3964"/>
    <n v="11.1204"/>
    <n v="10.746"/>
    <n v="8.73"/>
    <n v="8.7263999999999999"/>
    <n v="0.25770890856898387"/>
    <n v="0.74229109143101613"/>
    <n v="0"/>
    <x v="0"/>
    <x v="0"/>
    <m/>
    <m/>
    <m/>
    <m/>
    <m/>
    <m/>
    <n v="21.5755056"/>
    <m/>
    <m/>
    <m/>
    <m/>
    <m/>
    <m/>
    <m/>
    <m/>
    <m/>
    <m/>
    <m/>
    <s v="557434"/>
    <s v="6346675,12"/>
    <n v="21.5755056"/>
    <n v="0"/>
    <n v="0"/>
  </r>
  <r>
    <n v="2070"/>
    <x v="1012"/>
    <s v=""/>
    <x v="2263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3965"/>
    <n v="9.3672000000000004"/>
    <n v="9.0503999999999998"/>
    <n v="7.3836000000000004"/>
    <n v="7.38"/>
    <n v="0.26247073935445109"/>
    <n v="0.73752926064554891"/>
    <n v="0"/>
    <x v="0"/>
    <x v="0"/>
    <m/>
    <m/>
    <m/>
    <m/>
    <m/>
    <m/>
    <n v="17.844274800000001"/>
    <m/>
    <m/>
    <m/>
    <m/>
    <m/>
    <m/>
    <m/>
    <m/>
    <m/>
    <m/>
    <m/>
    <s v="557434"/>
    <s v="6346675,12"/>
    <n v="17.844274800000001"/>
    <n v="0"/>
    <n v="0"/>
  </r>
  <r>
    <n v="2070"/>
    <x v="1290"/>
    <s v=""/>
    <x v="2915"/>
    <n v="2018"/>
    <n v="31157439"/>
    <x v="515"/>
    <x v="1286"/>
    <x v="1244"/>
    <n v="9700"/>
    <s v="Brønderslev"/>
    <n v="810"/>
    <n v="277"/>
    <x v="320"/>
    <m/>
    <s v="DC"/>
    <s v="Decentralt værk"/>
    <n v="351100"/>
    <n v="350010"/>
    <x v="639"/>
    <x v="19"/>
    <s v="kvt"/>
    <d v="2018-01-01T00:00:00"/>
    <m/>
    <n v="22"/>
    <n v="4"/>
    <n v="23"/>
    <x v="3966"/>
    <n v="270.09107999999998"/>
    <n v="269.95679999999999"/>
    <n v="26.078399999999998"/>
    <n v="26.078399999999998"/>
    <n v="0.56913952365178377"/>
    <n v="0.43086047634821623"/>
    <n v="0"/>
    <x v="0"/>
    <x v="0"/>
    <m/>
    <m/>
    <m/>
    <m/>
    <m/>
    <m/>
    <m/>
    <m/>
    <m/>
    <m/>
    <n v="237.28020000000001"/>
    <m/>
    <m/>
    <m/>
    <m/>
    <m/>
    <m/>
    <m/>
    <s v="557815,18"/>
    <s v="6346012,29"/>
    <n v="0"/>
    <n v="237.28020000000001"/>
    <n v="0"/>
  </r>
  <r>
    <n v="2070"/>
    <x v="1290"/>
    <s v=""/>
    <x v="2916"/>
    <n v="2018"/>
    <n v="31157439"/>
    <x v="515"/>
    <x v="1286"/>
    <x v="1244"/>
    <n v="9700"/>
    <s v="Brønderslev"/>
    <n v="810"/>
    <n v="277"/>
    <x v="320"/>
    <m/>
    <s v="DC"/>
    <s v="Decentralt værk"/>
    <n v="351100"/>
    <n v="350010"/>
    <x v="408"/>
    <x v="3"/>
    <s v="fvv"/>
    <d v="2017-01-01T00:00:00"/>
    <m/>
    <n v="17"/>
    <n v="0"/>
    <n v="17"/>
    <x v="3967"/>
    <n v="38.525759999999998"/>
    <n v="38.525759999999998"/>
    <n v="0"/>
    <n v="0"/>
    <n v="1"/>
    <n v="0"/>
    <n v="0"/>
    <x v="0"/>
    <x v="0"/>
    <m/>
    <m/>
    <m/>
    <m/>
    <m/>
    <m/>
    <m/>
    <m/>
    <m/>
    <m/>
    <m/>
    <m/>
    <m/>
    <m/>
    <m/>
    <n v="38.525760000000005"/>
    <m/>
    <m/>
    <s v="557815,18"/>
    <s v="6346012,29"/>
    <n v="0"/>
    <n v="38.525760000000005"/>
    <n v="0"/>
  </r>
  <r>
    <n v="2070"/>
    <x v="1013"/>
    <s v=""/>
    <x v="2264"/>
    <n v="2018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3968"/>
    <n v="1.3391999999999999"/>
    <n v="1.3391999999999999"/>
    <n v="0"/>
    <n v="0"/>
    <n v="1"/>
    <n v="0"/>
    <n v="0"/>
    <x v="0"/>
    <x v="0"/>
    <m/>
    <m/>
    <m/>
    <m/>
    <m/>
    <m/>
    <m/>
    <m/>
    <m/>
    <m/>
    <m/>
    <m/>
    <m/>
    <m/>
    <n v="1.3391999999999999"/>
    <m/>
    <m/>
    <m/>
    <s v="558249,68"/>
    <s v="6347138,35"/>
    <n v="0"/>
    <n v="1.3391999999999999"/>
    <n v="0"/>
  </r>
  <r>
    <n v="2071"/>
    <x v="1014"/>
    <s v=""/>
    <x v="2265"/>
    <n v="2018"/>
    <n v="32447104"/>
    <x v="516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3969"/>
    <n v="1.6599600000000001"/>
    <n v="0"/>
    <n v="1.90476"/>
    <n v="1.8964799999999999"/>
    <n v="0"/>
    <n v="0.9023745205944147"/>
    <n v="9.7625479405585303E-2"/>
    <x v="0"/>
    <x v="0"/>
    <m/>
    <m/>
    <m/>
    <m/>
    <m/>
    <m/>
    <m/>
    <m/>
    <n v="8.5016740000000013"/>
    <m/>
    <m/>
    <m/>
    <m/>
    <m/>
    <m/>
    <m/>
    <m/>
    <m/>
    <s v="718603"/>
    <s v="6200807"/>
    <n v="0"/>
    <n v="8.5016740000000013"/>
    <n v="0"/>
  </r>
  <r>
    <n v="2072"/>
    <x v="1015"/>
    <s v=""/>
    <x v="2266"/>
    <n v="2018"/>
    <n v="32444741"/>
    <x v="703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3970"/>
    <n v="416.40600000000001"/>
    <n v="416.40600000000001"/>
    <n v="196.434"/>
    <n v="182.69280000000001"/>
    <n v="0.31035377137005354"/>
    <n v="0.68964622862994651"/>
    <n v="0"/>
    <x v="0"/>
    <x v="0"/>
    <m/>
    <m/>
    <m/>
    <n v="0"/>
    <m/>
    <m/>
    <m/>
    <m/>
    <m/>
    <n v="528.09"/>
    <m/>
    <n v="142.767"/>
    <m/>
    <m/>
    <m/>
    <m/>
    <m/>
    <m/>
    <s v="667748"/>
    <s v="6075267"/>
    <n v="0"/>
    <n v="670.85699999999997"/>
    <n v="0"/>
  </r>
  <r>
    <n v="2074"/>
    <x v="1016"/>
    <s v=""/>
    <x v="2267"/>
    <n v="2018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3971"/>
    <n v="0"/>
    <n v="0"/>
    <n v="0.19770408"/>
    <n v="0.19770408"/>
    <n v="0"/>
    <n v="1"/>
    <n v="0"/>
    <x v="0"/>
    <x v="0"/>
    <m/>
    <m/>
    <m/>
    <m/>
    <m/>
    <m/>
    <m/>
    <m/>
    <n v="0.61780299999999999"/>
    <m/>
    <m/>
    <m/>
    <m/>
    <m/>
    <m/>
    <m/>
    <m/>
    <m/>
    <s v="480602"/>
    <s v="6097293"/>
    <n v="0"/>
    <n v="0.61780299999999999"/>
    <n v="0"/>
  </r>
  <r>
    <n v="2075"/>
    <x v="1017"/>
    <s v=""/>
    <x v="2268"/>
    <n v="2018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3972"/>
    <n v="3.5459999999999998"/>
    <n v="0"/>
    <n v="2.5739999999999998"/>
    <n v="0"/>
    <n v="0"/>
    <n v="0.77994226221141716"/>
    <n v="0.22005773778858284"/>
    <x v="0"/>
    <x v="0"/>
    <m/>
    <m/>
    <m/>
    <m/>
    <m/>
    <m/>
    <n v="8.0569763999999999"/>
    <m/>
    <m/>
    <m/>
    <m/>
    <m/>
    <m/>
    <m/>
    <m/>
    <m/>
    <m/>
    <m/>
    <s v="510528"/>
    <s v="6305667"/>
    <n v="8.0569763999999999"/>
    <n v="0"/>
    <n v="0"/>
  </r>
  <r>
    <n v="2076"/>
    <x v="1018"/>
    <s v=""/>
    <x v="2269"/>
    <n v="2018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3973"/>
    <n v="0"/>
    <n v="0"/>
    <n v="2.8934418599999998"/>
    <n v="2.8934418599999998"/>
    <n v="0"/>
    <n v="1"/>
    <n v="0"/>
    <x v="0"/>
    <x v="0"/>
    <m/>
    <m/>
    <m/>
    <m/>
    <m/>
    <m/>
    <m/>
    <m/>
    <n v="8.51"/>
    <m/>
    <m/>
    <m/>
    <m/>
    <m/>
    <m/>
    <m/>
    <m/>
    <m/>
    <s v="583343,19"/>
    <s v="6116798,95"/>
    <n v="0"/>
    <n v="8.51"/>
    <n v="0"/>
  </r>
  <r>
    <n v="2080"/>
    <x v="1020"/>
    <s v=""/>
    <x v="2271"/>
    <n v="2018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3974"/>
    <n v="0.17568"/>
    <n v="0"/>
    <n v="0.17568"/>
    <n v="0.17568"/>
    <n v="0"/>
    <n v="0.82041143445957831"/>
    <n v="0.17958856554042169"/>
    <x v="0"/>
    <x v="0"/>
    <m/>
    <m/>
    <m/>
    <m/>
    <m/>
    <m/>
    <m/>
    <m/>
    <n v="0.489118"/>
    <m/>
    <m/>
    <m/>
    <m/>
    <m/>
    <m/>
    <m/>
    <m/>
    <m/>
    <s v="709610"/>
    <s v="6099953"/>
    <n v="0"/>
    <n v="0.489118"/>
    <n v="0"/>
  </r>
  <r>
    <n v="2081"/>
    <x v="1021"/>
    <s v=""/>
    <x v="2272"/>
    <n v="2018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3975"/>
    <n v="0"/>
    <n v="0"/>
    <n v="1.8971644284"/>
    <n v="1.8971644284"/>
    <n v="0"/>
    <n v="1"/>
    <n v="0"/>
    <x v="0"/>
    <x v="0"/>
    <m/>
    <m/>
    <m/>
    <m/>
    <m/>
    <m/>
    <m/>
    <m/>
    <n v="5.9285030000000001"/>
    <m/>
    <m/>
    <m/>
    <m/>
    <m/>
    <m/>
    <m/>
    <m/>
    <m/>
    <s v="662299"/>
    <s v="6182271"/>
    <n v="0"/>
    <n v="5.9285030000000001"/>
    <n v="0"/>
  </r>
  <r>
    <n v="2082"/>
    <x v="1022"/>
    <s v=""/>
    <x v="2273"/>
    <n v="2018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3976"/>
    <n v="9.8315999999999999"/>
    <n v="9.8315999999999999"/>
    <n v="0"/>
    <n v="0"/>
    <n v="1"/>
    <n v="0"/>
    <n v="0"/>
    <x v="0"/>
    <x v="0"/>
    <m/>
    <m/>
    <m/>
    <m/>
    <m/>
    <m/>
    <n v="9.9151668000000015"/>
    <m/>
    <m/>
    <m/>
    <m/>
    <m/>
    <m/>
    <m/>
    <m/>
    <m/>
    <m/>
    <m/>
    <s v="490323"/>
    <s v="6293530"/>
    <n v="9.9151668000000015"/>
    <n v="0"/>
    <n v="0"/>
  </r>
  <r>
    <n v="2082"/>
    <x v="1022"/>
    <s v=""/>
    <x v="2274"/>
    <n v="2018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3977"/>
    <n v="6.3792"/>
    <n v="6.3792"/>
    <n v="0"/>
    <n v="0"/>
    <n v="1"/>
    <n v="0"/>
    <n v="0"/>
    <x v="0"/>
    <x v="0"/>
    <m/>
    <m/>
    <m/>
    <m/>
    <m/>
    <m/>
    <n v="6.4330200000000008"/>
    <m/>
    <m/>
    <m/>
    <m/>
    <m/>
    <m/>
    <m/>
    <m/>
    <m/>
    <m/>
    <m/>
    <s v="490323"/>
    <s v="6293530"/>
    <n v="6.4330200000000008"/>
    <n v="0"/>
    <n v="0"/>
  </r>
  <r>
    <n v="2082"/>
    <x v="1023"/>
    <s v=""/>
    <x v="2275"/>
    <n v="2018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3978"/>
    <n v="2.5779999999999998"/>
    <n v="2.5779999999999998"/>
    <n v="0"/>
    <n v="0"/>
    <n v="1"/>
    <n v="0"/>
    <n v="0"/>
    <x v="0"/>
    <x v="0"/>
    <m/>
    <m/>
    <m/>
    <m/>
    <m/>
    <m/>
    <m/>
    <m/>
    <m/>
    <m/>
    <m/>
    <m/>
    <m/>
    <m/>
    <n v="2.5779999999999998"/>
    <m/>
    <m/>
    <m/>
    <s v="490106,64"/>
    <s v="6293097,86"/>
    <n v="0"/>
    <n v="2.5779999999999998"/>
    <n v="0"/>
  </r>
  <r>
    <n v="2084"/>
    <x v="1024"/>
    <s v=""/>
    <x v="2276"/>
    <n v="2018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3979"/>
    <n v="7.74"/>
    <n v="7.74"/>
    <n v="0"/>
    <n v="0"/>
    <n v="1"/>
    <n v="0"/>
    <n v="0"/>
    <x v="0"/>
    <x v="0"/>
    <m/>
    <m/>
    <m/>
    <m/>
    <m/>
    <m/>
    <m/>
    <m/>
    <m/>
    <m/>
    <m/>
    <m/>
    <m/>
    <n v="8.9354999999999993"/>
    <m/>
    <m/>
    <m/>
    <m/>
    <s v="687865,55"/>
    <s v="6206764,6"/>
    <n v="0"/>
    <n v="8.9354999999999993"/>
    <n v="0"/>
  </r>
  <r>
    <n v="2088"/>
    <x v="1025"/>
    <s v=""/>
    <x v="2278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3980"/>
    <n v="138.26519999999999"/>
    <n v="138.26519999999999"/>
    <n v="0"/>
    <n v="0"/>
    <n v="1"/>
    <n v="0"/>
    <n v="0"/>
    <x v="0"/>
    <x v="0"/>
    <m/>
    <m/>
    <m/>
    <m/>
    <m/>
    <m/>
    <m/>
    <m/>
    <m/>
    <m/>
    <n v="169.61339999999998"/>
    <m/>
    <m/>
    <m/>
    <m/>
    <m/>
    <m/>
    <m/>
    <s v="687865,55"/>
    <s v="6206764,6"/>
    <n v="0"/>
    <n v="169.61339999999998"/>
    <n v="0"/>
  </r>
  <r>
    <n v="2088"/>
    <x v="1025"/>
    <s v=""/>
    <x v="2279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3981"/>
    <n v="167.49"/>
    <n v="167.49"/>
    <n v="0"/>
    <n v="0"/>
    <n v="1"/>
    <n v="0"/>
    <n v="0"/>
    <x v="0"/>
    <x v="0"/>
    <m/>
    <m/>
    <m/>
    <m/>
    <m/>
    <m/>
    <m/>
    <m/>
    <m/>
    <m/>
    <n v="188.13900000000001"/>
    <m/>
    <m/>
    <m/>
    <m/>
    <m/>
    <m/>
    <m/>
    <s v="687865,55"/>
    <s v="6206764,6"/>
    <n v="0"/>
    <n v="188.13900000000001"/>
    <n v="0"/>
  </r>
  <r>
    <n v="2088"/>
    <x v="1025"/>
    <s v=""/>
    <x v="2280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3982"/>
    <n v="72.259200000000007"/>
    <n v="72.259200000000007"/>
    <n v="0"/>
    <n v="0"/>
    <n v="1"/>
    <n v="0"/>
    <n v="0"/>
    <x v="0"/>
    <x v="0"/>
    <m/>
    <m/>
    <m/>
    <m/>
    <m/>
    <m/>
    <m/>
    <m/>
    <m/>
    <m/>
    <m/>
    <m/>
    <n v="76.587000000000003"/>
    <m/>
    <m/>
    <m/>
    <m/>
    <m/>
    <s v="687865,55"/>
    <s v="6206764,6"/>
    <n v="0"/>
    <n v="76.587000000000003"/>
    <n v="0"/>
  </r>
  <r>
    <n v="2088"/>
    <x v="1025"/>
    <s v=""/>
    <x v="2281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3983"/>
    <n v="8.4095999999999993"/>
    <n v="8.4095999999999993"/>
    <n v="0"/>
    <n v="0"/>
    <n v="1"/>
    <n v="0"/>
    <n v="0"/>
    <x v="0"/>
    <x v="0"/>
    <m/>
    <m/>
    <m/>
    <m/>
    <m/>
    <m/>
    <m/>
    <m/>
    <m/>
    <m/>
    <m/>
    <m/>
    <m/>
    <n v="10.798500000000001"/>
    <m/>
    <m/>
    <m/>
    <m/>
    <s v="687865,55"/>
    <s v="6206764,6"/>
    <n v="0"/>
    <n v="10.798500000000001"/>
    <n v="0"/>
  </r>
  <r>
    <n v="2088"/>
    <x v="1026"/>
    <s v=""/>
    <x v="2282"/>
    <n v="2018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8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9"/>
    <s v=""/>
    <x v="24"/>
    <n v="2018"/>
    <n v="31875773"/>
    <x v="52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3984"/>
    <n v="3.0024000000000002"/>
    <n v="3.0024000000000002"/>
    <n v="0"/>
    <n v="0"/>
    <n v="1"/>
    <n v="0"/>
    <n v="0"/>
    <x v="0"/>
    <x v="0"/>
    <m/>
    <m/>
    <m/>
    <m/>
    <m/>
    <m/>
    <n v="3.323232"/>
    <m/>
    <m/>
    <m/>
    <m/>
    <m/>
    <m/>
    <m/>
    <m/>
    <m/>
    <m/>
    <m/>
    <s v="547973,56"/>
    <s v="6101246,55"/>
    <n v="3.323232"/>
    <n v="0"/>
    <n v="0"/>
  </r>
  <r>
    <n v="2091"/>
    <x v="10"/>
    <s v=""/>
    <x v="25"/>
    <n v="2018"/>
    <n v="31875773"/>
    <x v="52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3985"/>
    <n v="14.1264"/>
    <n v="14.1264"/>
    <n v="0"/>
    <n v="0"/>
    <n v="1"/>
    <n v="0"/>
    <n v="0"/>
    <x v="0"/>
    <x v="0"/>
    <m/>
    <m/>
    <m/>
    <m/>
    <m/>
    <m/>
    <n v="13.1064516"/>
    <m/>
    <m/>
    <m/>
    <m/>
    <m/>
    <m/>
    <m/>
    <m/>
    <m/>
    <m/>
    <m/>
    <s v="550135,34"/>
    <s v="6099472,07"/>
    <n v="13.1064516"/>
    <n v="0"/>
    <n v="0"/>
  </r>
  <r>
    <n v="2091"/>
    <x v="11"/>
    <s v=""/>
    <x v="26"/>
    <n v="2018"/>
    <n v="31875773"/>
    <x v="52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3986"/>
    <n v="11.9808"/>
    <n v="11.9808"/>
    <n v="0"/>
    <n v="0"/>
    <n v="1"/>
    <n v="0"/>
    <n v="0"/>
    <x v="0"/>
    <x v="0"/>
    <m/>
    <m/>
    <m/>
    <m/>
    <m/>
    <m/>
    <n v="13.130607599999999"/>
    <m/>
    <m/>
    <m/>
    <m/>
    <m/>
    <m/>
    <m/>
    <m/>
    <m/>
    <m/>
    <m/>
    <s v="549635"/>
    <s v="6101035"/>
    <n v="13.130607599999999"/>
    <n v="0"/>
    <n v="0"/>
  </r>
  <r>
    <n v="2091"/>
    <x v="1027"/>
    <s v=""/>
    <x v="2284"/>
    <n v="2018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3987"/>
    <n v="29.314800000000002"/>
    <n v="29.314800000000002"/>
    <n v="0"/>
    <n v="0"/>
    <n v="1"/>
    <n v="0"/>
    <n v="0"/>
    <x v="0"/>
    <x v="0"/>
    <m/>
    <m/>
    <m/>
    <m/>
    <m/>
    <m/>
    <n v="29.3139"/>
    <m/>
    <m/>
    <m/>
    <m/>
    <m/>
    <m/>
    <m/>
    <m/>
    <m/>
    <m/>
    <m/>
    <s v="548300,87"/>
    <s v="6100718,22"/>
    <n v="29.3139"/>
    <n v="0"/>
    <n v="0"/>
  </r>
  <r>
    <n v="2092"/>
    <x v="1028"/>
    <s v=""/>
    <x v="2285"/>
    <n v="2018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3988"/>
    <n v="27.982800000000001"/>
    <n v="27.982800000000001"/>
    <n v="20.87856"/>
    <n v="20.87856"/>
    <n v="0.25544846635287222"/>
    <n v="0.74455153364712778"/>
    <n v="0"/>
    <x v="0"/>
    <x v="0"/>
    <m/>
    <m/>
    <m/>
    <m/>
    <m/>
    <m/>
    <n v="54.771908400000001"/>
    <m/>
    <m/>
    <m/>
    <m/>
    <m/>
    <m/>
    <m/>
    <m/>
    <m/>
    <m/>
    <m/>
    <s v="548009,93"/>
    <s v="6100577,8"/>
    <n v="54.771908400000001"/>
    <n v="0"/>
    <n v="0"/>
  </r>
  <r>
    <n v="2095"/>
    <x v="1029"/>
    <s v=""/>
    <x v="2286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3989"/>
    <n v="53.981099999999998"/>
    <n v="53.981099999999998"/>
    <n v="0"/>
    <n v="0"/>
    <n v="1"/>
    <n v="0"/>
    <n v="0"/>
    <x v="0"/>
    <x v="0"/>
    <m/>
    <m/>
    <m/>
    <m/>
    <m/>
    <m/>
    <n v="63.507193200000003"/>
    <m/>
    <m/>
    <m/>
    <m/>
    <m/>
    <m/>
    <m/>
    <m/>
    <m/>
    <m/>
    <m/>
    <s v="651302,44"/>
    <s v="6170863,32"/>
    <n v="63.507193200000003"/>
    <n v="0"/>
    <n v="0"/>
  </r>
  <r>
    <n v="2095"/>
    <x v="1029"/>
    <s v=""/>
    <x v="2287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3990"/>
    <n v="17.9937"/>
    <n v="17.9937"/>
    <n v="0"/>
    <n v="0"/>
    <n v="1"/>
    <n v="0"/>
    <n v="0"/>
    <x v="0"/>
    <x v="0"/>
    <m/>
    <m/>
    <m/>
    <m/>
    <m/>
    <m/>
    <n v="21.169070999999999"/>
    <m/>
    <m/>
    <m/>
    <m/>
    <m/>
    <m/>
    <m/>
    <m/>
    <m/>
    <m/>
    <m/>
    <s v="651302,44"/>
    <s v="6170863,32"/>
    <n v="21.169070999999999"/>
    <n v="0"/>
    <n v="0"/>
  </r>
  <r>
    <n v="2095"/>
    <x v="1029"/>
    <s v=""/>
    <x v="2288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3991"/>
    <n v="4.0932000000000004"/>
    <n v="4.0932000000000004"/>
    <n v="3.5819999999999999"/>
    <n v="3.5819999999999999"/>
    <n v="0.23196611376989207"/>
    <n v="0.76803388623010793"/>
    <n v="0"/>
    <x v="0"/>
    <x v="0"/>
    <m/>
    <m/>
    <m/>
    <m/>
    <m/>
    <m/>
    <n v="8.8228403999999987"/>
    <m/>
    <m/>
    <m/>
    <m/>
    <m/>
    <m/>
    <m/>
    <m/>
    <m/>
    <m/>
    <m/>
    <s v="651302,44"/>
    <s v="6170863,32"/>
    <n v="8.8228403999999987"/>
    <n v="0"/>
    <n v="0"/>
  </r>
  <r>
    <n v="2095"/>
    <x v="1029"/>
    <s v=""/>
    <x v="2289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3992"/>
    <n v="2.9447999999999999"/>
    <n v="2.9447999999999999"/>
    <n v="2.4443999999999999"/>
    <n v="2.4443999999999999"/>
    <n v="0.23707148893647062"/>
    <n v="0.76292851106352932"/>
    <n v="0"/>
    <x v="0"/>
    <x v="0"/>
    <m/>
    <m/>
    <m/>
    <m/>
    <m/>
    <m/>
    <n v="6.2107848000000008"/>
    <m/>
    <m/>
    <m/>
    <m/>
    <m/>
    <m/>
    <m/>
    <m/>
    <m/>
    <m/>
    <m/>
    <s v="651302,44"/>
    <s v="6170863,32"/>
    <n v="6.2107848000000008"/>
    <n v="0"/>
    <n v="0"/>
  </r>
  <r>
    <n v="2095"/>
    <x v="1029"/>
    <s v=""/>
    <x v="2290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3993"/>
    <n v="14.19876"/>
    <n v="14.19876"/>
    <n v="0"/>
    <n v="0"/>
    <n v="1"/>
    <n v="0"/>
    <n v="0"/>
    <x v="0"/>
    <x v="0"/>
    <m/>
    <m/>
    <m/>
    <m/>
    <m/>
    <m/>
    <m/>
    <m/>
    <m/>
    <m/>
    <m/>
    <m/>
    <m/>
    <m/>
    <m/>
    <n v="16.309080000000002"/>
    <m/>
    <m/>
    <s v="651302,44"/>
    <s v="6170863,32"/>
    <n v="0"/>
    <n v="16.309080000000002"/>
    <n v="0"/>
  </r>
  <r>
    <n v="2100"/>
    <x v="1031"/>
    <s v=""/>
    <x v="2293"/>
    <n v="2018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8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3994"/>
    <n v="1.3824000000000001"/>
    <n v="1.3824000000000001"/>
    <n v="0"/>
    <n v="0"/>
    <n v="1"/>
    <n v="0"/>
    <n v="0"/>
    <x v="0"/>
    <x v="0"/>
    <m/>
    <m/>
    <m/>
    <m/>
    <m/>
    <m/>
    <n v="1.3865544000000001"/>
    <m/>
    <m/>
    <m/>
    <m/>
    <m/>
    <m/>
    <m/>
    <m/>
    <m/>
    <m/>
    <m/>
    <s v="477046,74"/>
    <s v="6216370,71"/>
    <n v="1.3865544000000001"/>
    <n v="0"/>
    <n v="0"/>
  </r>
  <r>
    <n v="2101"/>
    <x v="1032"/>
    <s v=""/>
    <x v="2295"/>
    <n v="2018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3995"/>
    <n v="1.4184000000000001"/>
    <n v="1.4184000000000001"/>
    <n v="0"/>
    <n v="0"/>
    <n v="1"/>
    <n v="0"/>
    <n v="0"/>
    <x v="0"/>
    <x v="0"/>
    <m/>
    <m/>
    <m/>
    <m/>
    <m/>
    <m/>
    <n v="1.4212836"/>
    <m/>
    <m/>
    <m/>
    <m/>
    <m/>
    <m/>
    <m/>
    <m/>
    <m/>
    <m/>
    <m/>
    <s v="477046,74"/>
    <s v="6216370,71"/>
    <n v="1.4212836"/>
    <n v="0"/>
    <n v="0"/>
  </r>
  <r>
    <n v="2101"/>
    <x v="1033"/>
    <s v=""/>
    <x v="2296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3996"/>
    <n v="17.603999999999999"/>
    <n v="17.603999999999999"/>
    <n v="13.3668"/>
    <n v="13.3668"/>
    <n v="0.27192384619764826"/>
    <n v="0.72807615380235169"/>
    <n v="0"/>
    <x v="0"/>
    <x v="0"/>
    <m/>
    <m/>
    <m/>
    <m/>
    <m/>
    <m/>
    <n v="32.369356799999998"/>
    <m/>
    <m/>
    <m/>
    <m/>
    <m/>
    <m/>
    <m/>
    <m/>
    <m/>
    <m/>
    <m/>
    <s v="476857,46"/>
    <s v="6216761,83"/>
    <n v="32.369356799999998"/>
    <n v="0"/>
    <n v="0"/>
  </r>
  <r>
    <n v="2101"/>
    <x v="1033"/>
    <s v=""/>
    <x v="2297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3997"/>
    <n v="7.1999999999999995E-2"/>
    <n v="7.1999999999999995E-2"/>
    <n v="5.3999999999999999E-2"/>
    <n v="5.3999999999999999E-2"/>
    <n v="0.21707041764348356"/>
    <n v="0.78292958235651644"/>
    <n v="0"/>
    <x v="0"/>
    <x v="0"/>
    <m/>
    <m/>
    <m/>
    <m/>
    <m/>
    <m/>
    <n v="0.16584479999999999"/>
    <m/>
    <m/>
    <m/>
    <m/>
    <m/>
    <m/>
    <m/>
    <m/>
    <m/>
    <m/>
    <n v="0"/>
    <s v="476857,46"/>
    <s v="6216761,83"/>
    <n v="0.16584479999999999"/>
    <n v="0"/>
    <n v="0"/>
  </r>
  <r>
    <n v="2101"/>
    <x v="1033"/>
    <s v=""/>
    <x v="2298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3998"/>
    <n v="28.321200000000001"/>
    <n v="28.321200000000001"/>
    <n v="21.51"/>
    <n v="21.51"/>
    <n v="0.26793663249257021"/>
    <n v="0.73206336750742973"/>
    <n v="0"/>
    <x v="0"/>
    <x v="0"/>
    <m/>
    <m/>
    <m/>
    <m/>
    <m/>
    <m/>
    <n v="52.850555999999997"/>
    <m/>
    <m/>
    <m/>
    <m/>
    <m/>
    <m/>
    <m/>
    <m/>
    <m/>
    <m/>
    <m/>
    <s v="476857,46"/>
    <s v="6216761,83"/>
    <n v="52.850555999999997"/>
    <n v="0"/>
    <n v="0"/>
  </r>
  <r>
    <n v="2101"/>
    <x v="1033"/>
    <s v=""/>
    <x v="2299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3999"/>
    <n v="14.752800000000001"/>
    <n v="14.752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4.752799999999999"/>
    <s v="476857,46"/>
    <s v="6216761,83"/>
    <n v="0"/>
    <n v="0"/>
    <n v="14.752799999999999"/>
  </r>
  <r>
    <n v="2106"/>
    <x v="1034"/>
    <s v=""/>
    <x v="2300"/>
    <n v="2018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4000"/>
    <n v="1.17"/>
    <n v="0"/>
    <n v="0.2772"/>
    <n v="0.2772"/>
    <n v="0"/>
    <n v="0.69712925125691361"/>
    <n v="0.30287074874308639"/>
    <x v="0"/>
    <x v="0"/>
    <m/>
    <m/>
    <m/>
    <m/>
    <m/>
    <m/>
    <m/>
    <m/>
    <n v="1.9315170000000002"/>
    <m/>
    <m/>
    <m/>
    <m/>
    <m/>
    <m/>
    <m/>
    <m/>
    <m/>
    <s v="452651"/>
    <s v="6216611"/>
    <n v="0"/>
    <n v="1.9315170000000002"/>
    <n v="0"/>
  </r>
  <r>
    <n v="2106"/>
    <x v="1034"/>
    <s v=""/>
    <x v="2301"/>
    <n v="2018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4000"/>
    <n v="1.17"/>
    <n v="0"/>
    <n v="0.2772"/>
    <n v="0.2772"/>
    <n v="0"/>
    <n v="0.69712925125691361"/>
    <n v="0.30287074874308639"/>
    <x v="0"/>
    <x v="0"/>
    <m/>
    <m/>
    <m/>
    <m/>
    <m/>
    <m/>
    <m/>
    <m/>
    <n v="1.9315170000000002"/>
    <m/>
    <m/>
    <m/>
    <m/>
    <m/>
    <m/>
    <m/>
    <m/>
    <m/>
    <s v="452651"/>
    <s v="6216611"/>
    <n v="0"/>
    <n v="1.9315170000000002"/>
    <n v="0"/>
  </r>
  <r>
    <n v="2107"/>
    <x v="1035"/>
    <s v=""/>
    <x v="2302"/>
    <n v="2018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4001"/>
    <n v="10.44"/>
    <n v="0"/>
    <n v="10.3536"/>
    <n v="10.3536"/>
    <n v="0"/>
    <n v="0.77637592423787671"/>
    <n v="0.22362407576212329"/>
    <x v="0"/>
    <x v="0"/>
    <m/>
    <m/>
    <m/>
    <m/>
    <m/>
    <m/>
    <m/>
    <m/>
    <n v="23.342745999999998"/>
    <m/>
    <m/>
    <m/>
    <m/>
    <m/>
    <m/>
    <m/>
    <m/>
    <m/>
    <s v="697589,46"/>
    <s v="6126625,1"/>
    <n v="0"/>
    <n v="23.342745999999998"/>
    <n v="0"/>
  </r>
  <r>
    <n v="2108"/>
    <x v="1036"/>
    <s v=""/>
    <x v="2303"/>
    <n v="2018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4002"/>
    <n v="4.2839999999999998"/>
    <n v="0"/>
    <n v="2.14452"/>
    <n v="2.14452"/>
    <n v="0"/>
    <n v="0.73325532732821586"/>
    <n v="0.26674467267178414"/>
    <x v="0"/>
    <x v="0"/>
    <m/>
    <m/>
    <m/>
    <m/>
    <m/>
    <m/>
    <m/>
    <m/>
    <n v="8.030151"/>
    <m/>
    <m/>
    <m/>
    <m/>
    <m/>
    <m/>
    <m/>
    <m/>
    <m/>
    <s v="724820"/>
    <s v="6215332"/>
    <n v="0"/>
    <n v="8.030151"/>
    <n v="0"/>
  </r>
  <r>
    <n v="2108"/>
    <x v="1037"/>
    <s v=""/>
    <x v="2304"/>
    <n v="2018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4003"/>
    <n v="1.548"/>
    <n v="0"/>
    <n v="0.91115999999999997"/>
    <n v="0.91115999999999997"/>
    <n v="0"/>
    <n v="0.73236273908409966"/>
    <n v="0.26763726091590034"/>
    <x v="0"/>
    <x v="0"/>
    <m/>
    <m/>
    <m/>
    <m/>
    <m/>
    <m/>
    <m/>
    <m/>
    <n v="2.8919740000000003"/>
    <m/>
    <m/>
    <m/>
    <m/>
    <m/>
    <m/>
    <m/>
    <m/>
    <m/>
    <s v="721867,79"/>
    <s v="6211174,86"/>
    <n v="0"/>
    <n v="2.8919740000000003"/>
    <n v="0"/>
  </r>
  <r>
    <n v="2111"/>
    <x v="1038"/>
    <s v=""/>
    <x v="2305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4004"/>
    <n v="17.8367"/>
    <n v="17.360700000000001"/>
    <n v="0"/>
    <n v="0"/>
    <n v="1"/>
    <n v="0"/>
    <n v="0"/>
    <x v="0"/>
    <x v="0"/>
    <m/>
    <m/>
    <m/>
    <n v="6.1696399999999998E-2"/>
    <m/>
    <n v="0"/>
    <n v="20.120166000000001"/>
    <m/>
    <m/>
    <m/>
    <m/>
    <m/>
    <m/>
    <m/>
    <m/>
    <m/>
    <m/>
    <m/>
    <s v="693540,69"/>
    <s v="6169985,34"/>
    <n v="20.1818624"/>
    <n v="0"/>
    <n v="0"/>
  </r>
  <r>
    <n v="2111"/>
    <x v="1038"/>
    <s v=""/>
    <x v="2306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4005"/>
    <n v="0.15129999999999999"/>
    <n v="-0.32469999999999999"/>
    <n v="0"/>
    <n v="0"/>
    <n v="1"/>
    <n v="0"/>
    <n v="0"/>
    <x v="0"/>
    <x v="0"/>
    <m/>
    <m/>
    <m/>
    <n v="0.30812329999999999"/>
    <m/>
    <n v="0"/>
    <m/>
    <m/>
    <m/>
    <m/>
    <m/>
    <m/>
    <m/>
    <m/>
    <m/>
    <m/>
    <m/>
    <m/>
    <s v="693540,69"/>
    <s v="6169985,34"/>
    <n v="0.30812329999999999"/>
    <n v="0"/>
    <n v="0"/>
  </r>
  <r>
    <n v="2111"/>
    <x v="1038"/>
    <s v=""/>
    <x v="2307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4006"/>
    <n v="3.2324000000000002"/>
    <n v="2.7564000000000002"/>
    <n v="0"/>
    <n v="0"/>
    <n v="1"/>
    <n v="0"/>
    <n v="0"/>
    <x v="0"/>
    <x v="0"/>
    <m/>
    <m/>
    <m/>
    <n v="6.5835798000000008"/>
    <m/>
    <n v="0"/>
    <m/>
    <m/>
    <m/>
    <m/>
    <m/>
    <m/>
    <m/>
    <m/>
    <m/>
    <m/>
    <m/>
    <m/>
    <s v="693540,69"/>
    <s v="6169985,34"/>
    <n v="6.5835798000000008"/>
    <n v="0"/>
    <n v="0"/>
  </r>
  <r>
    <n v="2111"/>
    <x v="1038"/>
    <s v=""/>
    <x v="2308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4007"/>
    <n v="7.4081000000000001"/>
    <n v="6.9321000000000002"/>
    <n v="0"/>
    <n v="0"/>
    <n v="1"/>
    <n v="0"/>
    <n v="0"/>
    <x v="0"/>
    <x v="0"/>
    <m/>
    <m/>
    <m/>
    <m/>
    <m/>
    <n v="0"/>
    <n v="8.3707271999999993"/>
    <m/>
    <m/>
    <m/>
    <m/>
    <m/>
    <m/>
    <m/>
    <m/>
    <m/>
    <m/>
    <m/>
    <s v="693540,69"/>
    <s v="6169985,34"/>
    <n v="8.3707271999999993"/>
    <n v="0"/>
    <n v="0"/>
  </r>
  <r>
    <n v="2111"/>
    <x v="1038"/>
    <s v=""/>
    <x v="2309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4008"/>
    <n v="5.8594999999999997"/>
    <n v="5.3834999999999997"/>
    <n v="0"/>
    <n v="0"/>
    <n v="1"/>
    <n v="0"/>
    <n v="0"/>
    <x v="0"/>
    <x v="0"/>
    <m/>
    <m/>
    <m/>
    <m/>
    <m/>
    <n v="0"/>
    <n v="6.6208428000000001"/>
    <m/>
    <m/>
    <m/>
    <m/>
    <m/>
    <m/>
    <m/>
    <m/>
    <m/>
    <m/>
    <m/>
    <s v="693540,69"/>
    <s v="6169985,34"/>
    <n v="6.6208428000000001"/>
    <n v="0"/>
    <n v="0"/>
  </r>
  <r>
    <n v="2111"/>
    <x v="1039"/>
    <s v=""/>
    <x v="2310"/>
    <n v="2018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92"/>
    <n v="4.2000000000000003E-2"/>
    <n v="-0.21540000000000001"/>
    <n v="0"/>
    <n v="0"/>
    <n v="1"/>
    <n v="0"/>
    <n v="0"/>
    <x v="0"/>
    <x v="0"/>
    <m/>
    <m/>
    <m/>
    <n v="7.1739999999999998E-2"/>
    <m/>
    <n v="0"/>
    <m/>
    <m/>
    <m/>
    <m/>
    <m/>
    <m/>
    <m/>
    <n v="0"/>
    <m/>
    <m/>
    <m/>
    <m/>
    <s v="696462,26"/>
    <s v="6170435,15"/>
    <n v="7.1739999999999998E-2"/>
    <n v="0"/>
    <n v="0"/>
  </r>
  <r>
    <n v="2111"/>
    <x v="1039"/>
    <s v=""/>
    <x v="2311"/>
    <n v="2018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4009"/>
    <n v="4.827"/>
    <n v="4.8262999999999998"/>
    <n v="0"/>
    <n v="0"/>
    <n v="1"/>
    <n v="0"/>
    <n v="0"/>
    <x v="0"/>
    <x v="0"/>
    <m/>
    <m/>
    <m/>
    <n v="5.1832150000000006"/>
    <m/>
    <n v="0"/>
    <m/>
    <m/>
    <m/>
    <m/>
    <m/>
    <m/>
    <m/>
    <n v="0"/>
    <m/>
    <m/>
    <m/>
    <m/>
    <s v="696462,26"/>
    <s v="6170435,15"/>
    <n v="5.1832150000000006"/>
    <n v="0"/>
    <n v="0"/>
  </r>
  <r>
    <n v="2111"/>
    <x v="1040"/>
    <s v=""/>
    <x v="2312"/>
    <n v="2018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4010"/>
    <n v="8.4000000000000005E-2"/>
    <n v="-3.8399999999999997E-2"/>
    <n v="0"/>
    <n v="0"/>
    <n v="1"/>
    <n v="0"/>
    <n v="0"/>
    <x v="0"/>
    <x v="0"/>
    <m/>
    <m/>
    <m/>
    <n v="8.6087999999999998E-2"/>
    <m/>
    <m/>
    <m/>
    <m/>
    <m/>
    <m/>
    <m/>
    <m/>
    <m/>
    <n v="0"/>
    <m/>
    <m/>
    <m/>
    <m/>
    <s v="695107,4"/>
    <s v="6172005,64"/>
    <n v="8.6087999999999998E-2"/>
    <n v="0"/>
    <n v="0"/>
  </r>
  <r>
    <n v="2111"/>
    <x v="1041"/>
    <s v=""/>
    <x v="2313"/>
    <n v="2018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1819"/>
    <n v="8.6099999999999996E-2"/>
    <n v="8.2500000000000004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92824"/>
    <s v="6171502"/>
    <n v="0.10761"/>
    <n v="0"/>
    <n v="0"/>
  </r>
  <r>
    <n v="2114"/>
    <x v="1042"/>
    <s v=""/>
    <x v="2314"/>
    <n v="2018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4011"/>
    <n v="482.04"/>
    <n v="478.09800000000001"/>
    <n v="451.33235999999999"/>
    <n v="433.16028"/>
    <n v="0.22430412582358936"/>
    <n v="0.77569587417641062"/>
    <n v="0"/>
    <x v="0"/>
    <x v="0"/>
    <m/>
    <m/>
    <m/>
    <m/>
    <m/>
    <m/>
    <n v="1074.5232577200002"/>
    <m/>
    <m/>
    <m/>
    <m/>
    <m/>
    <m/>
    <m/>
    <m/>
    <m/>
    <m/>
    <m/>
    <s v="706963,45"/>
    <s v="6200734,17"/>
    <n v="1074.5232577200002"/>
    <n v="0"/>
    <n v="0"/>
  </r>
  <r>
    <n v="2114"/>
    <x v="1042"/>
    <s v=""/>
    <x v="2315"/>
    <n v="2018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4012"/>
    <n v="0"/>
    <n v="0"/>
    <n v="0"/>
    <n v="0"/>
    <n v="1"/>
    <n v="0"/>
    <n v="0"/>
    <x v="0"/>
    <x v="0"/>
    <m/>
    <m/>
    <m/>
    <n v="8.6087999999999998E-3"/>
    <m/>
    <m/>
    <m/>
    <m/>
    <m/>
    <m/>
    <m/>
    <m/>
    <m/>
    <m/>
    <m/>
    <m/>
    <m/>
    <m/>
    <s v="706963,45"/>
    <s v="6200734,17"/>
    <n v="8.6087999999999998E-3"/>
    <n v="0"/>
    <n v="0"/>
  </r>
  <r>
    <n v="2114"/>
    <x v="1043"/>
    <s v=""/>
    <x v="2316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4013"/>
    <n v="0.96479999999999999"/>
    <n v="0.96479999999999999"/>
    <n v="0.61319520000000005"/>
    <n v="0.61319520000000005"/>
    <n v="0.28343955336356663"/>
    <n v="0.71656044663643337"/>
    <n v="0"/>
    <x v="0"/>
    <x v="0"/>
    <m/>
    <m/>
    <m/>
    <m/>
    <m/>
    <m/>
    <n v="1.701950184"/>
    <m/>
    <m/>
    <m/>
    <m/>
    <m/>
    <m/>
    <m/>
    <m/>
    <m/>
    <m/>
    <m/>
    <s v="697259"/>
    <s v="6200813"/>
    <n v="1.701950184"/>
    <n v="0"/>
    <n v="0"/>
  </r>
  <r>
    <n v="2114"/>
    <x v="1043"/>
    <s v=""/>
    <x v="2317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4014"/>
    <n v="0.88919999999999999"/>
    <n v="0.88919999999999999"/>
    <n v="0.62913960000000002"/>
    <n v="0.62913960000000002"/>
    <n v="0.25520681836573239"/>
    <n v="0.74479318163426766"/>
    <n v="0"/>
    <x v="0"/>
    <x v="0"/>
    <m/>
    <m/>
    <m/>
    <m/>
    <m/>
    <m/>
    <n v="1.742116464"/>
    <m/>
    <m/>
    <m/>
    <m/>
    <m/>
    <m/>
    <m/>
    <m/>
    <m/>
    <m/>
    <m/>
    <s v="697259"/>
    <s v="6200813"/>
    <n v="1.742116464"/>
    <n v="0"/>
    <n v="0"/>
  </r>
  <r>
    <n v="2114"/>
    <x v="1043"/>
    <s v=""/>
    <x v="2318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4015"/>
    <n v="6.4044000000000004E-2"/>
    <n v="6.4044000000000004E-2"/>
    <n v="0"/>
    <n v="0"/>
    <n v="1"/>
    <n v="0"/>
    <n v="0"/>
    <x v="0"/>
    <x v="0"/>
    <m/>
    <m/>
    <m/>
    <m/>
    <m/>
    <m/>
    <n v="6.7440383999999992E-2"/>
    <m/>
    <m/>
    <m/>
    <m/>
    <m/>
    <m/>
    <m/>
    <m/>
    <m/>
    <m/>
    <m/>
    <s v="697259"/>
    <s v="6200813"/>
    <n v="6.7440383999999992E-2"/>
    <n v="0"/>
    <n v="0"/>
  </r>
  <r>
    <n v="2114"/>
    <x v="1044"/>
    <s v=""/>
    <x v="2319"/>
    <n v="2018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4016"/>
    <n v="1.5227999999999999"/>
    <n v="1.5227999999999999"/>
    <n v="1.1442744"/>
    <n v="1.1442744"/>
    <n v="0.23714233329936724"/>
    <n v="0.76285766670063282"/>
    <n v="0"/>
    <x v="0"/>
    <x v="0"/>
    <m/>
    <m/>
    <m/>
    <m/>
    <m/>
    <m/>
    <n v="3.2107299839999999"/>
    <m/>
    <m/>
    <m/>
    <m/>
    <m/>
    <m/>
    <m/>
    <m/>
    <m/>
    <m/>
    <m/>
    <s v="696835,42"/>
    <s v="6203484,15"/>
    <n v="3.2107299839999999"/>
    <n v="0"/>
    <n v="0"/>
  </r>
  <r>
    <n v="2114"/>
    <x v="1044"/>
    <s v=""/>
    <x v="2320"/>
    <n v="2018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4017"/>
    <n v="16.0992"/>
    <n v="16.0992"/>
    <n v="0"/>
    <n v="0"/>
    <n v="1"/>
    <n v="0"/>
    <n v="0"/>
    <x v="0"/>
    <x v="0"/>
    <m/>
    <m/>
    <m/>
    <m/>
    <m/>
    <m/>
    <n v="17.614919520000001"/>
    <m/>
    <m/>
    <m/>
    <m/>
    <m/>
    <m/>
    <m/>
    <m/>
    <m/>
    <m/>
    <m/>
    <s v="696835,42"/>
    <s v="6203484,15"/>
    <n v="17.614919520000001"/>
    <n v="0"/>
    <n v="0"/>
  </r>
  <r>
    <n v="2114"/>
    <x v="1045"/>
    <s v=""/>
    <x v="2321"/>
    <n v="2018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456"/>
    <s v="6198166"/>
    <n v="0"/>
    <n v="0"/>
    <n v="0"/>
  </r>
  <r>
    <n v="2114"/>
    <x v="1045"/>
    <s v=""/>
    <x v="2322"/>
    <n v="2018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4018"/>
    <n v="7.83"/>
    <n v="7.83"/>
    <n v="0"/>
    <n v="0"/>
    <n v="1"/>
    <n v="0"/>
    <n v="0"/>
    <x v="0"/>
    <x v="0"/>
    <m/>
    <m/>
    <m/>
    <m/>
    <m/>
    <m/>
    <n v="8.5635791999999995"/>
    <m/>
    <m/>
    <m/>
    <m/>
    <m/>
    <m/>
    <m/>
    <m/>
    <m/>
    <m/>
    <m/>
    <s v="700456"/>
    <s v="6198166"/>
    <n v="8.5635791999999995"/>
    <n v="0"/>
    <n v="0"/>
  </r>
  <r>
    <n v="2114"/>
    <x v="1046"/>
    <s v=""/>
    <x v="2323"/>
    <n v="2018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4019"/>
    <n v="471.31200000000001"/>
    <n v="471.31200000000001"/>
    <n v="73.396799999999999"/>
    <n v="56.498399999999997"/>
    <n v="0.39341385520429806"/>
    <n v="0.60658614479570194"/>
    <n v="0"/>
    <x v="0"/>
    <x v="0"/>
    <m/>
    <m/>
    <m/>
    <m/>
    <m/>
    <m/>
    <m/>
    <m/>
    <m/>
    <m/>
    <n v="599.00279790000002"/>
    <m/>
    <m/>
    <m/>
    <m/>
    <m/>
    <m/>
    <m/>
    <s v="704226,59"/>
    <s v="6202997,52"/>
    <n v="0"/>
    <n v="599.00279790000002"/>
    <n v="0"/>
  </r>
  <r>
    <n v="2116"/>
    <x v="1047"/>
    <s v=""/>
    <x v="2324"/>
    <n v="2018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4020"/>
    <n v="16.304400000000001"/>
    <n v="4.806"/>
    <n v="10.699199999999999"/>
    <n v="10.638"/>
    <n v="7.3823809754659783E-2"/>
    <n v="0.74955203417314298"/>
    <n v="0.17662415607219722"/>
    <x v="0"/>
    <x v="0"/>
    <m/>
    <m/>
    <m/>
    <m/>
    <m/>
    <m/>
    <m/>
    <m/>
    <n v="32.550474000000001"/>
    <m/>
    <m/>
    <m/>
    <m/>
    <m/>
    <m/>
    <m/>
    <m/>
    <m/>
    <s v="464027,23"/>
    <s v="6149249,46"/>
    <n v="0"/>
    <n v="32.550474000000001"/>
    <n v="0"/>
  </r>
  <r>
    <n v="2116"/>
    <x v="1048"/>
    <s v=""/>
    <x v="2325"/>
    <n v="2018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4021"/>
    <n v="16.254000000000001"/>
    <n v="9.4176000000000002"/>
    <n v="9.0432000000000006"/>
    <n v="9.0432000000000006"/>
    <n v="0.14339686925971337"/>
    <n v="0.75250884376620575"/>
    <n v="0.10409428697408088"/>
    <x v="0"/>
    <x v="0"/>
    <m/>
    <m/>
    <m/>
    <m/>
    <m/>
    <m/>
    <m/>
    <m/>
    <n v="32.837536999999998"/>
    <m/>
    <m/>
    <m/>
    <m/>
    <m/>
    <m/>
    <m/>
    <m/>
    <m/>
    <s v="467734,21"/>
    <s v="6145910,37"/>
    <n v="0"/>
    <n v="32.837536999999998"/>
    <n v="0"/>
  </r>
  <r>
    <n v="2119"/>
    <x v="1050"/>
    <s v=""/>
    <x v="2327"/>
    <n v="2018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4022"/>
    <n v="0"/>
    <n v="0"/>
    <n v="0.11726478"/>
    <n v="0.11726478"/>
    <n v="0"/>
    <n v="1"/>
    <n v="0"/>
    <x v="0"/>
    <x v="0"/>
    <m/>
    <m/>
    <m/>
    <m/>
    <m/>
    <m/>
    <m/>
    <m/>
    <n v="0.36650499999999997"/>
    <m/>
    <m/>
    <m/>
    <m/>
    <m/>
    <m/>
    <m/>
    <m/>
    <m/>
    <s v="719180"/>
    <s v="6219159"/>
    <n v="0"/>
    <n v="0.36650499999999997"/>
    <n v="0"/>
  </r>
  <r>
    <n v="2120"/>
    <x v="1051"/>
    <s v=""/>
    <x v="2328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4023"/>
    <n v="0.40183999999999997"/>
    <n v="0.40183999999999997"/>
    <n v="0"/>
    <n v="0"/>
    <n v="1"/>
    <n v="0"/>
    <n v="0"/>
    <x v="0"/>
    <x v="0"/>
    <m/>
    <m/>
    <m/>
    <n v="0.45924360999999997"/>
    <m/>
    <m/>
    <m/>
    <m/>
    <m/>
    <m/>
    <m/>
    <m/>
    <m/>
    <m/>
    <m/>
    <m/>
    <m/>
    <m/>
    <s v="864339,92"/>
    <s v="6120309,5"/>
    <n v="0.45924360999999997"/>
    <n v="0"/>
    <n v="0"/>
  </r>
  <r>
    <n v="2120"/>
    <x v="1051"/>
    <s v=""/>
    <x v="2329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4024"/>
    <n v="2.9856099999999999"/>
    <n v="2.9856099999999999"/>
    <n v="0"/>
    <n v="0"/>
    <n v="1"/>
    <n v="0"/>
    <n v="0"/>
    <x v="0"/>
    <x v="0"/>
    <m/>
    <m/>
    <m/>
    <n v="3.4121337499999997"/>
    <m/>
    <m/>
    <m/>
    <m/>
    <m/>
    <m/>
    <m/>
    <m/>
    <m/>
    <m/>
    <m/>
    <m/>
    <m/>
    <m/>
    <s v="864339,92"/>
    <s v="6120309,5"/>
    <n v="3.4121337499999997"/>
    <n v="0"/>
    <n v="0"/>
  </r>
  <r>
    <n v="2120"/>
    <x v="1051"/>
    <s v=""/>
    <x v="2330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4025"/>
    <n v="5.0529999999999999E-2"/>
    <n v="5.0529999999999999E-2"/>
    <n v="0"/>
    <n v="0"/>
    <n v="1"/>
    <n v="0"/>
    <n v="0"/>
    <x v="0"/>
    <x v="0"/>
    <m/>
    <m/>
    <m/>
    <n v="5.7750700000000002E-2"/>
    <m/>
    <m/>
    <m/>
    <m/>
    <m/>
    <m/>
    <m/>
    <m/>
    <m/>
    <m/>
    <m/>
    <m/>
    <m/>
    <m/>
    <s v="864339,92"/>
    <s v="6120309,5"/>
    <n v="5.7750700000000002E-2"/>
    <n v="0"/>
    <n v="0"/>
  </r>
  <r>
    <n v="2121"/>
    <x v="1052"/>
    <s v=""/>
    <x v="2331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4026"/>
    <n v="364.46699999999998"/>
    <n v="364.46699999999998"/>
    <n v="343.22399999999999"/>
    <n v="334.6164"/>
    <n v="0.22352768321056707"/>
    <n v="0.77647231678943296"/>
    <n v="0"/>
    <x v="0"/>
    <x v="0"/>
    <m/>
    <m/>
    <m/>
    <m/>
    <m/>
    <m/>
    <n v="815.261436"/>
    <m/>
    <m/>
    <m/>
    <m/>
    <m/>
    <m/>
    <m/>
    <m/>
    <m/>
    <m/>
    <m/>
    <s v="721723,62"/>
    <s v="6214031,33"/>
    <n v="815.261436"/>
    <n v="0"/>
    <n v="0"/>
  </r>
  <r>
    <n v="2121"/>
    <x v="1052"/>
    <s v=""/>
    <x v="2332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4027"/>
    <n v="7.4740000000000002"/>
    <n v="7.4740000000000002"/>
    <n v="5.7023999999999999"/>
    <n v="5.7023999999999999"/>
    <n v="0.25294965561347743"/>
    <n v="0.74705034438652262"/>
    <n v="0"/>
    <x v="0"/>
    <x v="0"/>
    <m/>
    <m/>
    <m/>
    <m/>
    <m/>
    <m/>
    <n v="14.773690800000001"/>
    <m/>
    <m/>
    <m/>
    <m/>
    <m/>
    <m/>
    <m/>
    <m/>
    <m/>
    <m/>
    <m/>
    <s v="721723,62"/>
    <s v="6214031,33"/>
    <n v="14.773690800000001"/>
    <n v="0"/>
    <n v="0"/>
  </r>
  <r>
    <n v="2121"/>
    <x v="1052"/>
    <s v=""/>
    <x v="2917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2"/>
    <x v="8"/>
    <s v="kvt"/>
    <d v="2018-08-30T00:00:00"/>
    <m/>
    <n v="68.400000000000006"/>
    <n v="15.7"/>
    <n v="60.4"/>
    <x v="4028"/>
    <n v="229.69800000000001"/>
    <n v="229.69800000000001"/>
    <n v="0"/>
    <n v="0"/>
    <n v="1"/>
    <n v="0"/>
    <n v="0"/>
    <x v="0"/>
    <x v="0"/>
    <m/>
    <m/>
    <m/>
    <m/>
    <m/>
    <m/>
    <n v="1.2122747999999999"/>
    <m/>
    <m/>
    <m/>
    <n v="193.161"/>
    <m/>
    <m/>
    <m/>
    <m/>
    <m/>
    <m/>
    <m/>
    <s v="721723,62"/>
    <s v="6214031,33"/>
    <n v="1.2122747999999999"/>
    <n v="193.161"/>
    <n v="0"/>
  </r>
  <r>
    <n v="2121"/>
    <x v="1052"/>
    <s v=""/>
    <x v="2918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3"/>
    <x v="5"/>
    <s v="kvt"/>
    <d v="2018-08-30T00:00:00"/>
    <m/>
    <n v="1.05"/>
    <n v="0.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723,62"/>
    <s v="6214031,33"/>
    <n v="0"/>
    <n v="0"/>
    <n v="0"/>
  </r>
  <r>
    <n v="2124"/>
    <x v="1053"/>
    <s v=""/>
    <x v="2333"/>
    <n v="2018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4029"/>
    <n v="14.935320000000001"/>
    <n v="0"/>
    <n v="9.9567961236000002"/>
    <n v="9.9567961236000002"/>
    <n v="0.25500306663002853"/>
    <n v="0.74499693336997153"/>
    <n v="0"/>
    <x v="0"/>
    <x v="0"/>
    <m/>
    <m/>
    <m/>
    <m/>
    <m/>
    <m/>
    <m/>
    <m/>
    <n v="29.284589"/>
    <m/>
    <m/>
    <m/>
    <m/>
    <m/>
    <m/>
    <m/>
    <m/>
    <m/>
    <s v="492670"/>
    <s v="6118352"/>
    <n v="0"/>
    <n v="29.284589"/>
    <n v="0"/>
  </r>
  <r>
    <n v="2130"/>
    <x v="1054"/>
    <s v=""/>
    <x v="2334"/>
    <n v="2018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4030"/>
    <n v="1.64412"/>
    <n v="0"/>
    <n v="7.596E-2"/>
    <n v="7.596E-2"/>
    <n v="0"/>
    <n v="0.12173076923076931"/>
    <n v="0.87826923076923069"/>
    <x v="0"/>
    <x v="0"/>
    <m/>
    <m/>
    <m/>
    <m/>
    <m/>
    <m/>
    <m/>
    <m/>
    <n v="1.8976150000000001"/>
    <m/>
    <m/>
    <m/>
    <m/>
    <m/>
    <m/>
    <m/>
    <m/>
    <m/>
    <s v="526511,11"/>
    <s v="6098693,55"/>
    <n v="0"/>
    <n v="1.8976150000000001"/>
    <n v="0"/>
  </r>
  <r>
    <n v="2132"/>
    <x v="1055"/>
    <s v=""/>
    <x v="2335"/>
    <n v="2018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4031"/>
    <n v="3.63E-3"/>
    <n v="0"/>
    <n v="0"/>
    <n v="0"/>
    <n v="1"/>
    <n v="0"/>
    <n v="0"/>
    <x v="0"/>
    <x v="0"/>
    <m/>
    <m/>
    <m/>
    <n v="4.2685300000000004E-3"/>
    <m/>
    <m/>
    <m/>
    <m/>
    <m/>
    <m/>
    <m/>
    <m/>
    <m/>
    <m/>
    <m/>
    <m/>
    <m/>
    <m/>
    <s v="670670"/>
    <s v="6159537"/>
    <n v="4.2685300000000004E-3"/>
    <n v="0"/>
    <n v="0"/>
  </r>
  <r>
    <n v="2132"/>
    <x v="1055"/>
    <s v=""/>
    <x v="2336"/>
    <n v="2018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4032"/>
    <n v="38.9574"/>
    <n v="38.9574"/>
    <n v="0"/>
    <n v="0"/>
    <n v="1"/>
    <n v="0"/>
    <n v="0"/>
    <x v="0"/>
    <x v="0"/>
    <m/>
    <m/>
    <m/>
    <m/>
    <m/>
    <m/>
    <m/>
    <m/>
    <m/>
    <n v="45.1008"/>
    <m/>
    <m/>
    <m/>
    <m/>
    <m/>
    <m/>
    <m/>
    <m/>
    <s v="670670"/>
    <s v="6159537"/>
    <n v="0"/>
    <n v="45.1008"/>
    <n v="0"/>
  </r>
  <r>
    <n v="2133"/>
    <x v="1056"/>
    <s v=""/>
    <x v="2337"/>
    <n v="2018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4033"/>
    <n v="1.7766"/>
    <n v="0"/>
    <n v="1.3586400000000001"/>
    <n v="1.3586400000000001"/>
    <n v="0"/>
    <n v="0.76500310842449171"/>
    <n v="0.23499689157550829"/>
    <x v="0"/>
    <x v="0"/>
    <m/>
    <m/>
    <m/>
    <m/>
    <m/>
    <m/>
    <m/>
    <m/>
    <n v="3.7800500000000001"/>
    <m/>
    <m/>
    <m/>
    <m/>
    <m/>
    <m/>
    <m/>
    <m/>
    <m/>
    <s v="671209,52"/>
    <s v="6178206,83"/>
    <n v="0"/>
    <n v="3.7800500000000001"/>
    <n v="0"/>
  </r>
  <r>
    <n v="2136"/>
    <x v="1057"/>
    <s v=""/>
    <x v="2338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4034"/>
    <n v="4.3163999999999998E-3"/>
    <n v="4.3163999999999998E-3"/>
    <n v="4.9680000000000002E-2"/>
    <n v="4.9680000000000002E-2"/>
    <n v="1.3645468202303454E-2"/>
    <n v="0.9863545317976965"/>
    <n v="4.6837533851373792E-17"/>
    <x v="0"/>
    <x v="0"/>
    <m/>
    <m/>
    <m/>
    <m/>
    <m/>
    <m/>
    <n v="0.15816239999999998"/>
    <m/>
    <m/>
    <m/>
    <m/>
    <m/>
    <m/>
    <m/>
    <m/>
    <m/>
    <m/>
    <m/>
    <s v="509998,62"/>
    <s v="6222065,09"/>
    <n v="0.15816239999999998"/>
    <n v="0"/>
    <n v="0"/>
  </r>
  <r>
    <n v="2136"/>
    <x v="1057"/>
    <s v=""/>
    <x v="2339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4035"/>
    <n v="3.96E-3"/>
    <n v="3.96E-3"/>
    <n v="4.5575999999999998E-2"/>
    <n v="4.5575999999999998E-2"/>
    <n v="1.5959144589849983E-2"/>
    <n v="0.98404085541015007"/>
    <n v="-5.5511151231257827E-17"/>
    <x v="0"/>
    <x v="0"/>
    <m/>
    <m/>
    <m/>
    <m/>
    <m/>
    <m/>
    <n v="0.1240668"/>
    <m/>
    <m/>
    <m/>
    <m/>
    <m/>
    <m/>
    <m/>
    <m/>
    <m/>
    <m/>
    <m/>
    <s v="509998,62"/>
    <s v="6222065,09"/>
    <n v="0.1240668"/>
    <n v="0"/>
    <n v="0"/>
  </r>
  <r>
    <n v="2136"/>
    <x v="1057"/>
    <s v=""/>
    <x v="2340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4035"/>
    <n v="3.96E-3"/>
    <n v="3.96E-3"/>
    <n v="4.5575999999999998E-2"/>
    <n v="4.5575999999999998E-2"/>
    <n v="1.5959144589849983E-2"/>
    <n v="0.98404085541015007"/>
    <n v="-5.5511151231257827E-17"/>
    <x v="0"/>
    <x v="0"/>
    <m/>
    <m/>
    <m/>
    <m/>
    <m/>
    <m/>
    <n v="0.1240668"/>
    <m/>
    <m/>
    <m/>
    <m/>
    <m/>
    <m/>
    <m/>
    <m/>
    <m/>
    <m/>
    <m/>
    <s v="509998,62"/>
    <s v="6222065,09"/>
    <n v="0.1240668"/>
    <n v="0"/>
    <n v="0"/>
  </r>
  <r>
    <n v="2137"/>
    <x v="1058"/>
    <s v=""/>
    <x v="2341"/>
    <n v="2018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4036"/>
    <n v="9.1367999999999991"/>
    <n v="9.1367999999999991"/>
    <n v="8.0640000000000001"/>
    <n v="8.0640000000000001"/>
    <n v="0.22785043315821704"/>
    <n v="0.77214956684178293"/>
    <n v="0"/>
    <x v="0"/>
    <x v="0"/>
    <m/>
    <m/>
    <m/>
    <m/>
    <m/>
    <m/>
    <n v="20.0499948"/>
    <m/>
    <m/>
    <m/>
    <m/>
    <m/>
    <m/>
    <m/>
    <m/>
    <m/>
    <m/>
    <m/>
    <s v="677775,89"/>
    <s v="6146751,14"/>
    <n v="20.0499948"/>
    <n v="0"/>
    <n v="0"/>
  </r>
  <r>
    <n v="2137"/>
    <x v="1058"/>
    <s v=""/>
    <x v="2342"/>
    <n v="2018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4036"/>
    <n v="9.1367999999999991"/>
    <n v="9.1367999999999991"/>
    <n v="8.0640000000000001"/>
    <n v="8.0640000000000001"/>
    <n v="0.22785043315821704"/>
    <n v="0.77214956684178293"/>
    <n v="0"/>
    <x v="0"/>
    <x v="0"/>
    <m/>
    <m/>
    <m/>
    <m/>
    <m/>
    <m/>
    <n v="20.0499948"/>
    <m/>
    <m/>
    <m/>
    <m/>
    <m/>
    <m/>
    <m/>
    <m/>
    <m/>
    <m/>
    <m/>
    <s v="677775,89"/>
    <s v="6146751,14"/>
    <n v="20.0499948"/>
    <n v="0"/>
    <n v="0"/>
  </r>
  <r>
    <n v="2145"/>
    <x v="1059"/>
    <s v=""/>
    <x v="2343"/>
    <n v="2018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4037"/>
    <n v="385.04899999999998"/>
    <n v="385.04899999999998"/>
    <n v="134.7336"/>
    <n v="134.7336"/>
    <n v="0.32236240644307884"/>
    <n v="0.67763759355692121"/>
    <n v="0"/>
    <x v="0"/>
    <x v="0"/>
    <m/>
    <m/>
    <m/>
    <n v="0"/>
    <m/>
    <m/>
    <m/>
    <m/>
    <m/>
    <n v="529.29349999999999"/>
    <n v="67.936499999999995"/>
    <m/>
    <m/>
    <m/>
    <m/>
    <m/>
    <m/>
    <m/>
    <s v="684568,89"/>
    <s v="6098015,39"/>
    <n v="0"/>
    <n v="597.23"/>
    <n v="0"/>
  </r>
  <r>
    <n v="2145"/>
    <x v="1059"/>
    <s v=""/>
    <x v="2344"/>
    <n v="2018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4038"/>
    <n v="46.832000000000001"/>
    <n v="46.832000000000001"/>
    <n v="0"/>
    <n v="0"/>
    <n v="1"/>
    <n v="0"/>
    <n v="0"/>
    <x v="0"/>
    <x v="0"/>
    <m/>
    <m/>
    <m/>
    <m/>
    <m/>
    <m/>
    <m/>
    <m/>
    <m/>
    <m/>
    <n v="50.963999999999999"/>
    <m/>
    <m/>
    <m/>
    <m/>
    <m/>
    <m/>
    <m/>
    <s v="684568,89"/>
    <s v="6098015,39"/>
    <n v="0"/>
    <n v="50.963999999999999"/>
    <n v="0"/>
  </r>
  <r>
    <n v="2148"/>
    <x v="1060"/>
    <s v=""/>
    <x v="2345"/>
    <n v="2018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4039"/>
    <n v="13.365971999999999"/>
    <n v="5.6520000000000001E-2"/>
    <n v="12.762575999999999"/>
    <n v="12.755597112"/>
    <n v="8.6046256713800289E-4"/>
    <n v="0.79651594870108511"/>
    <n v="0.20262358873177688"/>
    <x v="0"/>
    <x v="0"/>
    <m/>
    <m/>
    <m/>
    <m/>
    <m/>
    <m/>
    <m/>
    <m/>
    <n v="32.842800000000004"/>
    <m/>
    <m/>
    <m/>
    <m/>
    <m/>
    <m/>
    <m/>
    <m/>
    <m/>
    <s v="553543,03"/>
    <s v="6190174,39"/>
    <n v="0"/>
    <n v="32.842800000000004"/>
    <n v="0"/>
  </r>
  <r>
    <n v="2148"/>
    <x v="1060"/>
    <s v=""/>
    <x v="2346"/>
    <n v="2018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4040"/>
    <n v="3.1831559999999999"/>
    <n v="0"/>
    <n v="0"/>
    <n v="0"/>
    <n v="0"/>
    <n v="0"/>
    <n v="1"/>
    <x v="0"/>
    <x v="0"/>
    <m/>
    <m/>
    <m/>
    <m/>
    <m/>
    <m/>
    <n v="0.2772"/>
    <m/>
    <n v="3.0995999999999997"/>
    <m/>
    <m/>
    <m/>
    <m/>
    <m/>
    <m/>
    <m/>
    <m/>
    <m/>
    <s v="553543,03"/>
    <s v="6190174,39"/>
    <n v="0.2772"/>
    <n v="3.0995999999999997"/>
    <n v="0"/>
  </r>
  <r>
    <n v="2149"/>
    <x v="1061"/>
    <s v=""/>
    <x v="2347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4041"/>
    <n v="30.488399999999999"/>
    <n v="0"/>
    <n v="0"/>
    <n v="0"/>
    <n v="0"/>
    <n v="0"/>
    <n v="1"/>
    <x v="0"/>
    <x v="0"/>
    <m/>
    <m/>
    <m/>
    <m/>
    <m/>
    <m/>
    <m/>
    <m/>
    <m/>
    <m/>
    <m/>
    <m/>
    <m/>
    <m/>
    <m/>
    <n v="30.488400000000002"/>
    <m/>
    <m/>
    <s v="708872,3"/>
    <s v="6138248,3"/>
    <n v="0"/>
    <n v="30.488400000000002"/>
    <n v="0"/>
  </r>
  <r>
    <n v="2149"/>
    <x v="1061"/>
    <s v=""/>
    <x v="2348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4042"/>
    <n v="0.55300000000000005"/>
    <n v="0"/>
    <n v="0.34200000000000003"/>
    <n v="0.34200000000000003"/>
    <n v="0"/>
    <n v="0.72478032194232433"/>
    <n v="0.27521967805767567"/>
    <x v="0"/>
    <x v="0"/>
    <m/>
    <m/>
    <m/>
    <m/>
    <m/>
    <m/>
    <n v="1.0046520000000001"/>
    <m/>
    <m/>
    <m/>
    <m/>
    <m/>
    <m/>
    <m/>
    <m/>
    <m/>
    <m/>
    <m/>
    <s v="708872,3"/>
    <s v="6138248,3"/>
    <n v="1.0046520000000001"/>
    <n v="0"/>
    <n v="0"/>
  </r>
  <r>
    <n v="2149"/>
    <x v="1061"/>
    <s v=""/>
    <x v="2349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4043"/>
    <n v="0.55300000000000005"/>
    <n v="0"/>
    <n v="0.31859999999999999"/>
    <n v="0.31859999999999999"/>
    <n v="0"/>
    <n v="0.72905226106623078"/>
    <n v="0.27094773893376922"/>
    <x v="0"/>
    <x v="0"/>
    <m/>
    <m/>
    <m/>
    <m/>
    <m/>
    <m/>
    <n v="1.020492"/>
    <m/>
    <m/>
    <m/>
    <m/>
    <m/>
    <m/>
    <m/>
    <m/>
    <m/>
    <m/>
    <m/>
    <s v="708872,3"/>
    <s v="6138248,3"/>
    <n v="1.020492"/>
    <n v="0"/>
    <n v="0"/>
  </r>
  <r>
    <n v="2149"/>
    <x v="1061"/>
    <s v=""/>
    <x v="2350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4044"/>
    <n v="1.0269999999999999"/>
    <n v="0"/>
    <n v="0.63539999999999996"/>
    <n v="0.63539999999999996"/>
    <n v="0"/>
    <n v="0.72505625771957427"/>
    <n v="0.27494374228042573"/>
    <x v="0"/>
    <x v="0"/>
    <m/>
    <m/>
    <m/>
    <m/>
    <m/>
    <m/>
    <n v="1.8676547999999999"/>
    <m/>
    <m/>
    <m/>
    <m/>
    <m/>
    <m/>
    <m/>
    <m/>
    <m/>
    <m/>
    <m/>
    <s v="708872,3"/>
    <s v="6138248,3"/>
    <n v="1.8676547999999999"/>
    <n v="0"/>
    <n v="0"/>
  </r>
  <r>
    <n v="2149"/>
    <x v="1061"/>
    <s v=""/>
    <x v="2351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4045"/>
    <n v="0.73"/>
    <n v="0"/>
    <n v="0.50471999999999995"/>
    <n v="0.50471999999999995"/>
    <n v="0"/>
    <n v="0.72518048489305831"/>
    <n v="0.27481951510694169"/>
    <x v="0"/>
    <x v="0"/>
    <m/>
    <m/>
    <m/>
    <m/>
    <m/>
    <m/>
    <n v="1.3281444"/>
    <m/>
    <m/>
    <m/>
    <m/>
    <m/>
    <m/>
    <m/>
    <m/>
    <m/>
    <m/>
    <m/>
    <s v="708872,3"/>
    <s v="6138248,3"/>
    <n v="1.3281444"/>
    <n v="0"/>
    <n v="0"/>
  </r>
  <r>
    <n v="2151"/>
    <x v="1062"/>
    <s v=""/>
    <x v="2352"/>
    <n v="2018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4046"/>
    <n v="0"/>
    <n v="0"/>
    <n v="0.72930132000000003"/>
    <n v="0.72930132000000003"/>
    <n v="0"/>
    <n v="1"/>
    <n v="0"/>
    <x v="0"/>
    <x v="0"/>
    <m/>
    <m/>
    <m/>
    <m/>
    <m/>
    <m/>
    <m/>
    <m/>
    <n v="2.2792080000000001"/>
    <m/>
    <m/>
    <m/>
    <m/>
    <m/>
    <m/>
    <m/>
    <m/>
    <m/>
    <s v="528782"/>
    <s v="6092172"/>
    <n v="0"/>
    <n v="2.2792080000000001"/>
    <n v="0"/>
  </r>
  <r>
    <n v="2152"/>
    <x v="1063"/>
    <s v=""/>
    <x v="2353"/>
    <n v="2018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4047"/>
    <n v="22.300920000000001"/>
    <n v="21.099599999999999"/>
    <n v="0"/>
    <n v="0"/>
    <n v="1"/>
    <n v="0"/>
    <n v="0"/>
    <x v="0"/>
    <x v="0"/>
    <m/>
    <m/>
    <m/>
    <m/>
    <m/>
    <m/>
    <m/>
    <m/>
    <m/>
    <n v="22.300999999999998"/>
    <m/>
    <m/>
    <m/>
    <m/>
    <m/>
    <m/>
    <m/>
    <m/>
    <s v="696252"/>
    <s v="6079090"/>
    <n v="0"/>
    <n v="22.300999999999998"/>
    <n v="0"/>
  </r>
  <r>
    <n v="2157"/>
    <x v="1064"/>
    <s v=""/>
    <x v="2354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4048"/>
    <n v="4.4481599999999997"/>
    <n v="4.4481599999999997"/>
    <n v="0"/>
    <n v="0"/>
    <n v="1"/>
    <n v="0"/>
    <n v="0"/>
    <x v="0"/>
    <x v="0"/>
    <m/>
    <m/>
    <m/>
    <m/>
    <m/>
    <m/>
    <n v="4.4958275999999993"/>
    <m/>
    <m/>
    <m/>
    <m/>
    <m/>
    <m/>
    <m/>
    <m/>
    <m/>
    <m/>
    <m/>
    <s v="660342,6"/>
    <s v="6186825,17"/>
    <n v="4.4958275999999993"/>
    <n v="0"/>
    <n v="0"/>
  </r>
  <r>
    <n v="2157"/>
    <x v="1064"/>
    <s v=""/>
    <x v="2355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4049"/>
    <n v="2.85588"/>
    <n v="2.85588"/>
    <n v="2.5920000000000001"/>
    <n v="2.5920000000000001"/>
    <n v="0.21826479897517617"/>
    <n v="0.78173520102482386"/>
    <n v="0"/>
    <x v="0"/>
    <x v="0"/>
    <m/>
    <m/>
    <m/>
    <m/>
    <m/>
    <m/>
    <n v="6.5422367999999995"/>
    <m/>
    <m/>
    <m/>
    <m/>
    <m/>
    <m/>
    <m/>
    <m/>
    <m/>
    <m/>
    <m/>
    <s v="660342,6"/>
    <s v="6186825,17"/>
    <n v="6.5422367999999995"/>
    <n v="0"/>
    <n v="0"/>
  </r>
  <r>
    <n v="2157"/>
    <x v="1064"/>
    <s v=""/>
    <x v="2356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4050"/>
    <n v="18.860759999999999"/>
    <n v="18.860759999999999"/>
    <n v="0"/>
    <n v="0"/>
    <n v="1"/>
    <n v="0"/>
    <n v="0"/>
    <x v="0"/>
    <x v="0"/>
    <m/>
    <m/>
    <m/>
    <m/>
    <m/>
    <m/>
    <m/>
    <m/>
    <m/>
    <m/>
    <m/>
    <n v="24.851115"/>
    <m/>
    <m/>
    <m/>
    <m/>
    <m/>
    <m/>
    <s v="660342,6"/>
    <s v="6186825,17"/>
    <n v="0"/>
    <n v="24.851115"/>
    <n v="0"/>
  </r>
  <r>
    <n v="2157"/>
    <x v="610"/>
    <s v=""/>
    <x v="1458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4051"/>
    <n v="1.0371600000000001"/>
    <n v="1.0371600000000001"/>
    <n v="0.70898399999999995"/>
    <n v="0.70898399999999995"/>
    <n v="0.26786183810977199"/>
    <n v="0.73213816189022807"/>
    <n v="0"/>
    <x v="0"/>
    <x v="0"/>
    <m/>
    <m/>
    <m/>
    <m/>
    <m/>
    <m/>
    <n v="1.9359980640000001"/>
    <m/>
    <m/>
    <m/>
    <m/>
    <m/>
    <m/>
    <m/>
    <m/>
    <m/>
    <m/>
    <m/>
    <s v="662636,82"/>
    <s v="6198955,4"/>
    <n v="1.9359980640000001"/>
    <n v="0"/>
    <n v="0"/>
  </r>
  <r>
    <n v="2157"/>
    <x v="610"/>
    <s v=""/>
    <x v="1459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4052"/>
    <n v="1.0691999999999999"/>
    <n v="1.0691999999999999"/>
    <n v="0.74581200000000003"/>
    <n v="0.74581200000000003"/>
    <n v="0.26250026250026248"/>
    <n v="0.73749973749973752"/>
    <n v="0"/>
    <x v="0"/>
    <x v="0"/>
    <m/>
    <m/>
    <m/>
    <m/>
    <m/>
    <m/>
    <n v="2.0365693920000001"/>
    <m/>
    <m/>
    <m/>
    <m/>
    <m/>
    <m/>
    <m/>
    <m/>
    <m/>
    <m/>
    <m/>
    <s v="662636,82"/>
    <s v="6198955,4"/>
    <n v="2.0365693920000001"/>
    <n v="0"/>
    <n v="0"/>
  </r>
  <r>
    <n v="2157"/>
    <x v="610"/>
    <s v=""/>
    <x v="1460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4053"/>
    <n v="0.6804"/>
    <n v="0.6804"/>
    <n v="0.46652399999999999"/>
    <n v="0.46652399999999999"/>
    <n v="0.26705319767520724"/>
    <n v="0.7329468023247927"/>
    <n v="0"/>
    <x v="0"/>
    <x v="0"/>
    <m/>
    <m/>
    <m/>
    <m/>
    <m/>
    <m/>
    <n v="1.273903488"/>
    <m/>
    <m/>
    <m/>
    <m/>
    <m/>
    <m/>
    <m/>
    <m/>
    <m/>
    <m/>
    <m/>
    <s v="662636,82"/>
    <s v="6198955,4"/>
    <n v="1.273903488"/>
    <n v="0"/>
    <n v="0"/>
  </r>
  <r>
    <n v="2157"/>
    <x v="610"/>
    <s v=""/>
    <x v="1461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4054"/>
    <n v="52.715879999999999"/>
    <n v="52.715879999999999"/>
    <n v="0"/>
    <n v="0"/>
    <n v="1"/>
    <n v="0"/>
    <n v="0"/>
    <x v="0"/>
    <x v="0"/>
    <m/>
    <m/>
    <m/>
    <m/>
    <m/>
    <m/>
    <n v="53.249842799999996"/>
    <m/>
    <m/>
    <m/>
    <m/>
    <m/>
    <m/>
    <m/>
    <m/>
    <m/>
    <m/>
    <m/>
    <s v="662636,82"/>
    <s v="6198955,4"/>
    <n v="53.249842799999996"/>
    <n v="0"/>
    <n v="0"/>
  </r>
  <r>
    <n v="2157"/>
    <x v="611"/>
    <s v=""/>
    <x v="1462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4055"/>
    <n v="1.2625200000000001"/>
    <n v="1.2625200000000001"/>
    <n v="0.99824400000000002"/>
    <n v="0.99824400000000002"/>
    <n v="0.2461466365209681"/>
    <n v="0.75385336347903187"/>
    <n v="0"/>
    <x v="0"/>
    <x v="0"/>
    <m/>
    <m/>
    <m/>
    <m/>
    <m/>
    <m/>
    <n v="2.5645688639999999"/>
    <m/>
    <m/>
    <m/>
    <m/>
    <m/>
    <m/>
    <m/>
    <m/>
    <m/>
    <m/>
    <m/>
    <s v="661958,57"/>
    <s v="6193118,01"/>
    <n v="2.5645688639999999"/>
    <n v="0"/>
    <n v="0"/>
  </r>
  <r>
    <n v="2157"/>
    <x v="611"/>
    <s v=""/>
    <x v="1463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4056"/>
    <n v="0.81"/>
    <n v="0.81"/>
    <n v="0.63615600000000005"/>
    <n v="0.63615600000000005"/>
    <n v="0.24781493312961847"/>
    <n v="0.75218506687038156"/>
    <n v="0"/>
    <x v="0"/>
    <x v="0"/>
    <m/>
    <m/>
    <m/>
    <m/>
    <m/>
    <m/>
    <n v="1.6342840799999998"/>
    <m/>
    <m/>
    <m/>
    <m/>
    <m/>
    <m/>
    <m/>
    <m/>
    <m/>
    <m/>
    <m/>
    <s v="661958,57"/>
    <s v="6193118,01"/>
    <n v="1.6342840799999998"/>
    <n v="0"/>
    <n v="0"/>
  </r>
  <r>
    <n v="2157"/>
    <x v="611"/>
    <s v=""/>
    <x v="1464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4057"/>
    <n v="46.835279999999997"/>
    <n v="46.835279999999997"/>
    <n v="0"/>
    <n v="0"/>
    <n v="1"/>
    <n v="0"/>
    <n v="0"/>
    <x v="0"/>
    <x v="0"/>
    <m/>
    <m/>
    <m/>
    <m/>
    <m/>
    <m/>
    <n v="46.315486800000002"/>
    <m/>
    <m/>
    <m/>
    <m/>
    <m/>
    <m/>
    <m/>
    <m/>
    <m/>
    <m/>
    <m/>
    <s v="661958,57"/>
    <s v="6193118,01"/>
    <n v="46.315486800000002"/>
    <n v="0"/>
    <n v="0"/>
  </r>
  <r>
    <n v="2158"/>
    <x v="1065"/>
    <s v=""/>
    <x v="2357"/>
    <n v="2018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4058"/>
    <n v="4.7520000000000001E-3"/>
    <n v="0"/>
    <n v="3.5999999999999999E-3"/>
    <n v="3.5999999999999999E-3"/>
    <n v="0"/>
    <n v="0.74683544303797467"/>
    <n v="0.25316455696202533"/>
    <x v="0"/>
    <x v="0"/>
    <m/>
    <m/>
    <m/>
    <m/>
    <m/>
    <m/>
    <n v="9.3851999999999998E-3"/>
    <m/>
    <m/>
    <m/>
    <m/>
    <m/>
    <m/>
    <m/>
    <m/>
    <m/>
    <m/>
    <m/>
    <s v="599911,73"/>
    <s v="6140854,8"/>
    <n v="9.3851999999999998E-3"/>
    <n v="0"/>
    <n v="0"/>
  </r>
  <r>
    <n v="2159"/>
    <x v="1066"/>
    <s v=""/>
    <x v="2358"/>
    <n v="2018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4059"/>
    <n v="90.154799999999994"/>
    <n v="90.154799999999994"/>
    <n v="91.364400000000003"/>
    <n v="87.84"/>
    <n v="0.20969345267257375"/>
    <n v="0.79030654732742622"/>
    <n v="0"/>
    <x v="0"/>
    <x v="0"/>
    <m/>
    <m/>
    <m/>
    <m/>
    <m/>
    <m/>
    <n v="214.96808519999999"/>
    <m/>
    <m/>
    <m/>
    <m/>
    <m/>
    <m/>
    <m/>
    <m/>
    <m/>
    <m/>
    <m/>
    <s v="720896,37"/>
    <s v="6187758,41"/>
    <n v="214.96808519999999"/>
    <n v="0"/>
    <n v="0"/>
  </r>
  <r>
    <n v="2159"/>
    <x v="1067"/>
    <s v=""/>
    <x v="2359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4060"/>
    <n v="87.307199999999995"/>
    <n v="87.307199999999995"/>
    <n v="0"/>
    <n v="0"/>
    <n v="1"/>
    <n v="0"/>
    <n v="0"/>
    <x v="0"/>
    <x v="0"/>
    <m/>
    <m/>
    <m/>
    <n v="3.3143880000000001E-2"/>
    <m/>
    <m/>
    <n v="96.260709599999998"/>
    <m/>
    <m/>
    <m/>
    <m/>
    <m/>
    <m/>
    <m/>
    <m/>
    <m/>
    <m/>
    <m/>
    <s v="720941,99"/>
    <s v="6187743,41"/>
    <n v="96.293853479999996"/>
    <n v="0"/>
    <n v="0"/>
  </r>
  <r>
    <n v="2159"/>
    <x v="1067"/>
    <s v=""/>
    <x v="2360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4061"/>
    <n v="92.026799999999994"/>
    <n v="92.026799999999994"/>
    <n v="0"/>
    <n v="0"/>
    <n v="1"/>
    <n v="0"/>
    <n v="0"/>
    <x v="0"/>
    <x v="0"/>
    <m/>
    <m/>
    <m/>
    <n v="0"/>
    <m/>
    <m/>
    <n v="101.4584868"/>
    <m/>
    <m/>
    <m/>
    <m/>
    <m/>
    <m/>
    <m/>
    <m/>
    <m/>
    <m/>
    <m/>
    <s v="720941,99"/>
    <s v="6187743,41"/>
    <n v="101.4584868"/>
    <n v="0"/>
    <n v="0"/>
  </r>
  <r>
    <n v="2159"/>
    <x v="1067"/>
    <s v=""/>
    <x v="2361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4062"/>
    <n v="99.72"/>
    <n v="99.72"/>
    <n v="0"/>
    <n v="0"/>
    <n v="1"/>
    <n v="0"/>
    <n v="0"/>
    <x v="0"/>
    <x v="0"/>
    <m/>
    <m/>
    <m/>
    <n v="0"/>
    <m/>
    <m/>
    <n v="109.94734080000001"/>
    <m/>
    <m/>
    <m/>
    <m/>
    <m/>
    <m/>
    <m/>
    <m/>
    <m/>
    <m/>
    <m/>
    <s v="720941,99"/>
    <s v="6187743,41"/>
    <n v="109.94734080000001"/>
    <n v="0"/>
    <n v="0"/>
  </r>
  <r>
    <n v="2160"/>
    <x v="1068"/>
    <s v=""/>
    <x v="2363"/>
    <n v="2018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4063"/>
    <n v="13.129200000000001"/>
    <n v="13.129200000000001"/>
    <n v="10.1808"/>
    <n v="10.1808"/>
    <n v="0.27261511298352836"/>
    <n v="0.72738488701647164"/>
    <n v="0"/>
    <x v="0"/>
    <x v="0"/>
    <m/>
    <m/>
    <m/>
    <m/>
    <m/>
    <m/>
    <m/>
    <m/>
    <n v="24.080102999999998"/>
    <m/>
    <m/>
    <m/>
    <m/>
    <m/>
    <m/>
    <m/>
    <m/>
    <m/>
    <s v="545488,1"/>
    <s v="6156413,97"/>
    <n v="0"/>
    <n v="24.080102999999998"/>
    <n v="0"/>
  </r>
  <r>
    <n v="2161"/>
    <x v="1069"/>
    <s v=""/>
    <x v="2364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1702"/>
    <n v="0"/>
    <n v="0"/>
    <n v="0"/>
    <n v="0"/>
    <n v="0"/>
    <n v="1"/>
    <n v="0"/>
    <x v="0"/>
    <x v="0"/>
    <m/>
    <m/>
    <m/>
    <n v="5.0217999999999999E-3"/>
    <m/>
    <m/>
    <m/>
    <m/>
    <m/>
    <m/>
    <m/>
    <m/>
    <m/>
    <m/>
    <m/>
    <m/>
    <m/>
    <m/>
    <s v="583245,75"/>
    <s v="6234871"/>
    <n v="5.0217999999999999E-3"/>
    <n v="0"/>
    <n v="0"/>
  </r>
  <r>
    <n v="2161"/>
    <x v="1069"/>
    <s v=""/>
    <x v="2366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4064"/>
    <n v="5762.4359999999997"/>
    <n v="5754.8519999999999"/>
    <n v="5300.3015999999998"/>
    <n v="4807.116"/>
    <n v="0.19412999815009269"/>
    <n v="0.80587000184990731"/>
    <n v="0"/>
    <x v="18"/>
    <x v="0"/>
    <m/>
    <n v="133.39703883000001"/>
    <m/>
    <m/>
    <m/>
    <m/>
    <m/>
    <m/>
    <m/>
    <m/>
    <m/>
    <m/>
    <n v="10112.409170499999"/>
    <m/>
    <m/>
    <m/>
    <m/>
    <m/>
    <s v="583245,75"/>
    <s v="6234871"/>
    <n v="4729.2846813300002"/>
    <n v="10112.409170499999"/>
    <n v="0"/>
  </r>
  <r>
    <n v="2161"/>
    <x v="1069"/>
    <s v=""/>
    <x v="2367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4065"/>
    <n v="597.75300000000004"/>
    <n v="597.75300000000004"/>
    <n v="1575.4392"/>
    <n v="1440.1404"/>
    <n v="7.4470473755705105E-2"/>
    <n v="0.92552952624429485"/>
    <n v="0"/>
    <x v="19"/>
    <x v="0"/>
    <m/>
    <n v="39.802968480000004"/>
    <m/>
    <m/>
    <m/>
    <m/>
    <m/>
    <m/>
    <m/>
    <m/>
    <m/>
    <m/>
    <m/>
    <m/>
    <m/>
    <m/>
    <m/>
    <m/>
    <s v="583245,75"/>
    <s v="6234871"/>
    <n v="4013.3556955799995"/>
    <n v="0"/>
    <n v="0"/>
  </r>
  <r>
    <n v="2161"/>
    <x v="1069"/>
    <s v=""/>
    <x v="2368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4066"/>
    <n v="0"/>
    <n v="0"/>
    <n v="0.49680000000000002"/>
    <n v="0.49680000000000002"/>
    <n v="0"/>
    <n v="1"/>
    <n v="0"/>
    <x v="0"/>
    <x v="0"/>
    <m/>
    <m/>
    <m/>
    <n v="15.746930000000001"/>
    <m/>
    <m/>
    <m/>
    <m/>
    <m/>
    <m/>
    <m/>
    <m/>
    <m/>
    <m/>
    <m/>
    <m/>
    <m/>
    <m/>
    <s v="583245,75"/>
    <s v="6234871"/>
    <n v="15.746930000000001"/>
    <n v="0"/>
    <n v="0"/>
  </r>
  <r>
    <n v="2161"/>
    <x v="1069"/>
    <s v=""/>
    <x v="2369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0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4067"/>
    <n v="0"/>
    <n v="0"/>
    <n v="0"/>
    <n v="0"/>
    <n v="0"/>
    <n v="1"/>
    <n v="0"/>
    <x v="0"/>
    <x v="0"/>
    <m/>
    <m/>
    <m/>
    <n v="1.90111E-2"/>
    <m/>
    <m/>
    <m/>
    <m/>
    <m/>
    <m/>
    <m/>
    <m/>
    <m/>
    <m/>
    <m/>
    <m/>
    <m/>
    <m/>
    <s v="583245,75"/>
    <s v="6234871"/>
    <n v="1.90111E-2"/>
    <n v="0"/>
    <n v="0"/>
  </r>
  <r>
    <n v="2161"/>
    <x v="1069"/>
    <s v=""/>
    <x v="2372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4068"/>
    <n v="0"/>
    <n v="0"/>
    <n v="0"/>
    <n v="0"/>
    <n v="0"/>
    <n v="1"/>
    <n v="0"/>
    <x v="0"/>
    <x v="0"/>
    <m/>
    <m/>
    <m/>
    <n v="1.54241E-2"/>
    <m/>
    <m/>
    <m/>
    <m/>
    <m/>
    <m/>
    <m/>
    <m/>
    <m/>
    <m/>
    <m/>
    <m/>
    <m/>
    <m/>
    <s v="583245,75"/>
    <s v="6234871"/>
    <n v="1.54241E-2"/>
    <n v="0"/>
    <n v="0"/>
  </r>
  <r>
    <n v="2161"/>
    <x v="1070"/>
    <s v=""/>
    <x v="2373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4069"/>
    <n v="3792.413"/>
    <n v="3782.0239999999999"/>
    <n v="2498.3820000000001"/>
    <n v="2323.7172"/>
    <n v="0.26270786830485904"/>
    <n v="0.73729213169514096"/>
    <n v="0"/>
    <x v="20"/>
    <x v="0"/>
    <m/>
    <n v="89.795850000000002"/>
    <m/>
    <m/>
    <m/>
    <m/>
    <m/>
    <m/>
    <m/>
    <m/>
    <m/>
    <n v="138.12700000000001"/>
    <n v="6125.4724999999999"/>
    <m/>
    <m/>
    <m/>
    <m/>
    <m/>
    <s v="719278,37"/>
    <s v="6167462,14"/>
    <n v="945.50049000000001"/>
    <n v="6263.5995000000003"/>
    <n v="0"/>
  </r>
  <r>
    <n v="2161"/>
    <x v="1070"/>
    <s v=""/>
    <x v="2374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4070"/>
    <n v="7877.4120000000003"/>
    <n v="7841.3789999999999"/>
    <n v="5428.2852000000003"/>
    <n v="4972.9823999999999"/>
    <n v="0.25978953730920346"/>
    <n v="0.7402104626907966"/>
    <n v="0"/>
    <x v="0"/>
    <x v="0"/>
    <m/>
    <n v="0"/>
    <m/>
    <m/>
    <m/>
    <m/>
    <n v="920.72209680000003"/>
    <m/>
    <m/>
    <n v="1331.0129999999999"/>
    <m/>
    <n v="803.48850000000004"/>
    <n v="12083.557500000001"/>
    <m/>
    <m/>
    <m/>
    <m/>
    <m/>
    <s v="719278,37"/>
    <s v="6167462,14"/>
    <n v="920.72209680000003"/>
    <n v="14218.059000000001"/>
    <n v="0"/>
  </r>
  <r>
    <n v="2161"/>
    <x v="1070"/>
    <s v=""/>
    <x v="2375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0"/>
    <s v=""/>
    <x v="2376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4071"/>
    <n v="5.8000000000000003E-2"/>
    <n v="5.8000000000000003E-2"/>
    <n v="0"/>
    <n v="0"/>
    <n v="1"/>
    <n v="0"/>
    <n v="0"/>
    <x v="0"/>
    <x v="0"/>
    <m/>
    <m/>
    <m/>
    <n v="11.19144"/>
    <m/>
    <m/>
    <m/>
    <m/>
    <m/>
    <m/>
    <m/>
    <m/>
    <m/>
    <m/>
    <m/>
    <m/>
    <m/>
    <m/>
    <s v="719278,37"/>
    <s v="6167462,14"/>
    <n v="11.19144"/>
    <n v="0"/>
    <n v="0"/>
  </r>
  <r>
    <n v="2161"/>
    <x v="1070"/>
    <s v=""/>
    <x v="2377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4072"/>
    <n v="0"/>
    <n v="0"/>
    <n v="3.4380000000000002"/>
    <n v="3.33"/>
    <n v="0"/>
    <n v="1"/>
    <n v="0"/>
    <x v="0"/>
    <x v="0"/>
    <m/>
    <m/>
    <m/>
    <n v="12.59037"/>
    <m/>
    <m/>
    <m/>
    <m/>
    <m/>
    <m/>
    <m/>
    <m/>
    <m/>
    <m/>
    <m/>
    <m/>
    <m/>
    <m/>
    <s v="680465,93"/>
    <s v="6188718,24"/>
    <n v="12.59037"/>
    <n v="0"/>
    <n v="0"/>
  </r>
  <r>
    <n v="2161"/>
    <x v="1071"/>
    <s v=""/>
    <x v="2379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4073"/>
    <n v="0"/>
    <n v="0"/>
    <n v="16.768799999999999"/>
    <n v="15.706799999999999"/>
    <n v="0"/>
    <n v="1"/>
    <n v="0"/>
    <x v="0"/>
    <x v="0"/>
    <m/>
    <m/>
    <m/>
    <n v="56.674599999999998"/>
    <m/>
    <m/>
    <m/>
    <m/>
    <m/>
    <m/>
    <m/>
    <m/>
    <m/>
    <m/>
    <m/>
    <m/>
    <m/>
    <m/>
    <s v="680465,93"/>
    <s v="6188718,24"/>
    <n v="56.674599999999998"/>
    <n v="0"/>
    <n v="0"/>
  </r>
  <r>
    <n v="2161"/>
    <x v="1071"/>
    <s v=""/>
    <x v="2380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4074"/>
    <n v="0"/>
    <n v="0"/>
    <n v="0.66959999999999997"/>
    <n v="0.66959999999999997"/>
    <n v="0"/>
    <n v="1"/>
    <n v="0"/>
    <x v="0"/>
    <x v="0"/>
    <m/>
    <m/>
    <m/>
    <n v="1.9011099999999999"/>
    <m/>
    <m/>
    <m/>
    <m/>
    <m/>
    <m/>
    <m/>
    <m/>
    <m/>
    <m/>
    <m/>
    <m/>
    <m/>
    <m/>
    <s v="680465,93"/>
    <s v="6188718,24"/>
    <n v="1.9011099999999999"/>
    <n v="0"/>
    <n v="0"/>
  </r>
  <r>
    <n v="2161"/>
    <x v="1071"/>
    <s v=""/>
    <x v="2381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4075"/>
    <n v="0"/>
    <n v="0"/>
    <n v="1.5156000000000001"/>
    <n v="1.5156000000000001"/>
    <n v="0"/>
    <n v="1"/>
    <n v="0"/>
    <x v="0"/>
    <x v="0"/>
    <m/>
    <m/>
    <m/>
    <n v="7.7120500000000005"/>
    <m/>
    <m/>
    <m/>
    <m/>
    <m/>
    <m/>
    <m/>
    <m/>
    <m/>
    <m/>
    <m/>
    <m/>
    <m/>
    <m/>
    <s v="680465,93"/>
    <s v="6188718,24"/>
    <n v="7.7120500000000005"/>
    <n v="0"/>
    <n v="0"/>
  </r>
  <r>
    <n v="2161"/>
    <x v="1071"/>
    <s v=""/>
    <x v="2382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4075"/>
    <n v="0"/>
    <n v="0"/>
    <n v="1.5156000000000001"/>
    <n v="1.5156000000000001"/>
    <n v="0"/>
    <n v="1"/>
    <n v="0"/>
    <x v="0"/>
    <x v="0"/>
    <m/>
    <m/>
    <m/>
    <n v="7.7120500000000005"/>
    <m/>
    <m/>
    <m/>
    <m/>
    <m/>
    <m/>
    <m/>
    <m/>
    <m/>
    <m/>
    <m/>
    <m/>
    <m/>
    <m/>
    <s v="680465,93"/>
    <s v="6188718,24"/>
    <n v="7.7120500000000005"/>
    <n v="0"/>
    <n v="0"/>
  </r>
  <r>
    <n v="2161"/>
    <x v="1071"/>
    <s v=""/>
    <x v="2383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4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4076"/>
    <n v="1.875456"/>
    <n v="1.327788"/>
    <n v="0"/>
    <n v="0"/>
    <n v="1"/>
    <n v="0"/>
    <n v="0"/>
    <x v="0"/>
    <x v="0"/>
    <m/>
    <m/>
    <m/>
    <n v="15.24475"/>
    <m/>
    <m/>
    <m/>
    <m/>
    <m/>
    <m/>
    <m/>
    <m/>
    <m/>
    <m/>
    <m/>
    <m/>
    <m/>
    <m/>
    <s v="680465,93"/>
    <s v="6188718,24"/>
    <n v="15.24475"/>
    <n v="0"/>
    <n v="0"/>
  </r>
  <r>
    <n v="2161"/>
    <x v="1071"/>
    <s v=""/>
    <x v="2385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4077"/>
    <n v="15.17414"/>
    <n v="10.74301"/>
    <n v="0"/>
    <n v="0"/>
    <n v="1"/>
    <n v="0"/>
    <n v="0"/>
    <x v="0"/>
    <x v="0"/>
    <m/>
    <m/>
    <m/>
    <n v="0"/>
    <m/>
    <m/>
    <n v="120.4937712"/>
    <m/>
    <m/>
    <m/>
    <m/>
    <m/>
    <m/>
    <m/>
    <m/>
    <m/>
    <m/>
    <m/>
    <s v="680465,93"/>
    <s v="6188718,24"/>
    <n v="120.4937712"/>
    <n v="0"/>
    <n v="0"/>
  </r>
  <r>
    <n v="2161"/>
    <x v="1072"/>
    <s v=""/>
    <x v="2386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4078"/>
    <n v="471.209"/>
    <n v="471.209"/>
    <n v="2133.1619999999998"/>
    <n v="1979.7228"/>
    <n v="4.1271886670015086E-2"/>
    <n v="0.95872811332998487"/>
    <n v="0"/>
    <x v="21"/>
    <x v="0"/>
    <m/>
    <n v="55.984819999999999"/>
    <m/>
    <m/>
    <m/>
    <m/>
    <m/>
    <m/>
    <m/>
    <m/>
    <m/>
    <m/>
    <m/>
    <m/>
    <m/>
    <m/>
    <m/>
    <m/>
    <s v="630827,57"/>
    <s v="6170169,71"/>
    <n v="5708.5953419999996"/>
    <n v="0"/>
    <n v="0"/>
  </r>
  <r>
    <n v="2161"/>
    <x v="1072"/>
    <s v=""/>
    <x v="2387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4079"/>
    <n v="55.311"/>
    <n v="55.311"/>
    <n v="0"/>
    <n v="0"/>
    <n v="1"/>
    <n v="0"/>
    <n v="0"/>
    <x v="0"/>
    <x v="0"/>
    <m/>
    <m/>
    <m/>
    <m/>
    <m/>
    <m/>
    <m/>
    <m/>
    <m/>
    <m/>
    <m/>
    <m/>
    <m/>
    <m/>
    <m/>
    <m/>
    <m/>
    <n v="55.311"/>
    <s v="630827,57"/>
    <s v="6170169,71"/>
    <n v="0"/>
    <n v="0"/>
    <n v="55.311"/>
  </r>
  <r>
    <n v="2161"/>
    <x v="1072"/>
    <s v=""/>
    <x v="2388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4080"/>
    <n v="926.46699999999998"/>
    <n v="926.46699999999998"/>
    <n v="881.90279999999996"/>
    <n v="760.69079999999997"/>
    <n v="0.13385598175802049"/>
    <n v="0.86614401824197951"/>
    <n v="0"/>
    <x v="22"/>
    <x v="0"/>
    <m/>
    <n v="27.899069999999998"/>
    <m/>
    <m/>
    <m/>
    <m/>
    <m/>
    <m/>
    <m/>
    <m/>
    <m/>
    <m/>
    <m/>
    <m/>
    <m/>
    <m/>
    <m/>
    <m/>
    <s v="630827,57"/>
    <s v="6170169,71"/>
    <n v="3460.6858350000002"/>
    <n v="0"/>
    <n v="0"/>
  </r>
  <r>
    <n v="2161"/>
    <x v="1072"/>
    <s v=""/>
    <x v="2389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4081"/>
    <n v="12.198"/>
    <n v="12.198"/>
    <n v="0"/>
    <n v="0"/>
    <n v="1"/>
    <n v="0"/>
    <n v="0"/>
    <x v="0"/>
    <x v="0"/>
    <m/>
    <m/>
    <m/>
    <n v="16.64368"/>
    <m/>
    <m/>
    <m/>
    <m/>
    <m/>
    <m/>
    <m/>
    <m/>
    <m/>
    <m/>
    <m/>
    <m/>
    <m/>
    <m/>
    <s v="630827,57"/>
    <s v="6170169,71"/>
    <n v="16.64368"/>
    <n v="0"/>
    <n v="0"/>
  </r>
  <r>
    <n v="2161"/>
    <x v="1072"/>
    <s v=""/>
    <x v="2390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821"/>
    <n v="0"/>
    <n v="0"/>
    <n v="0"/>
    <n v="0"/>
    <n v="0"/>
    <n v="1"/>
    <n v="0"/>
    <x v="0"/>
    <x v="0"/>
    <m/>
    <m/>
    <m/>
    <n v="7.8913999999999998E-2"/>
    <m/>
    <m/>
    <m/>
    <m/>
    <m/>
    <m/>
    <m/>
    <m/>
    <m/>
    <m/>
    <m/>
    <m/>
    <m/>
    <m/>
    <s v="630827,57"/>
    <s v="6170169,71"/>
    <n v="7.8913999999999998E-2"/>
    <n v="0"/>
    <n v="0"/>
  </r>
  <r>
    <n v="2161"/>
    <x v="1072"/>
    <s v=""/>
    <x v="2391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92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8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4082"/>
    <n v="0"/>
    <n v="0"/>
    <n v="1.5731999999999999"/>
    <n v="1.5731999999999999"/>
    <n v="0"/>
    <n v="1"/>
    <n v="0"/>
    <x v="0"/>
    <x v="0"/>
    <m/>
    <m/>
    <m/>
    <n v="8.8240200000000009"/>
    <m/>
    <m/>
    <m/>
    <m/>
    <m/>
    <m/>
    <m/>
    <m/>
    <m/>
    <m/>
    <m/>
    <m/>
    <m/>
    <m/>
    <s v="684568,89"/>
    <s v="6098015,39"/>
    <n v="8.8240200000000009"/>
    <n v="0"/>
    <n v="0"/>
  </r>
  <r>
    <n v="2161"/>
    <x v="1074"/>
    <s v=""/>
    <x v="2394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4083"/>
    <n v="320.964"/>
    <n v="319.928"/>
    <n v="236.45160000000001"/>
    <n v="218.30760000000001"/>
    <n v="0.21671268944109504"/>
    <n v="0.78328731055890499"/>
    <n v="0"/>
    <x v="0"/>
    <x v="0"/>
    <m/>
    <m/>
    <m/>
    <n v="60.656169999999996"/>
    <m/>
    <n v="0"/>
    <n v="679.87268603462007"/>
    <m/>
    <m/>
    <m/>
    <m/>
    <m/>
    <m/>
    <m/>
    <m/>
    <m/>
    <m/>
    <m/>
    <s v="539037,02"/>
    <s v="6152000,83"/>
    <n v="740.52885603462005"/>
    <n v="0"/>
    <n v="0"/>
  </r>
  <r>
    <n v="2161"/>
    <x v="1074"/>
    <s v=""/>
    <x v="2395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4084"/>
    <n v="14.02"/>
    <n v="13.975"/>
    <n v="0"/>
    <n v="0"/>
    <n v="1"/>
    <n v="0"/>
    <n v="0"/>
    <x v="0"/>
    <x v="0"/>
    <m/>
    <m/>
    <m/>
    <n v="0.46631"/>
    <m/>
    <m/>
    <n v="27.906354961680002"/>
    <m/>
    <m/>
    <m/>
    <m/>
    <m/>
    <m/>
    <m/>
    <m/>
    <m/>
    <m/>
    <m/>
    <s v="539037,02"/>
    <s v="6152000,83"/>
    <n v="28.372664961680002"/>
    <n v="0"/>
    <n v="0"/>
  </r>
  <r>
    <n v="2161"/>
    <x v="1074"/>
    <s v=""/>
    <x v="2396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8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4085"/>
    <n v="2989.26"/>
    <n v="2979.605"/>
    <n v="159.5196"/>
    <n v="130.64760000000001"/>
    <n v="0.46202261198055566"/>
    <n v="0.53797738801944428"/>
    <n v="0"/>
    <x v="0"/>
    <x v="0"/>
    <m/>
    <m/>
    <m/>
    <m/>
    <m/>
    <m/>
    <n v="3.4629137153"/>
    <m/>
    <m/>
    <m/>
    <n v="3231.5086249999999"/>
    <n v="0"/>
    <m/>
    <m/>
    <m/>
    <m/>
    <m/>
    <m/>
    <s v="539037,02"/>
    <s v="6152000,83"/>
    <n v="3.4629137153"/>
    <n v="3231.5086249999999"/>
    <n v="0"/>
  </r>
  <r>
    <n v="2161"/>
    <x v="1075"/>
    <s v=""/>
    <x v="2399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4086"/>
    <n v="2572.25"/>
    <n v="2570.4699999999998"/>
    <n v="1165.9752000000001"/>
    <n v="1086.1596"/>
    <n v="0.30737877954102871"/>
    <n v="0.69262122045897123"/>
    <n v="0"/>
    <x v="0"/>
    <x v="0"/>
    <m/>
    <m/>
    <m/>
    <m/>
    <m/>
    <n v="0"/>
    <n v="144.1074888"/>
    <m/>
    <m/>
    <m/>
    <n v="2613.0597900000002"/>
    <n v="0"/>
    <n v="1427.0025000000001"/>
    <m/>
    <m/>
    <m/>
    <m/>
    <m/>
    <s v="500400,92"/>
    <s v="6219628,44"/>
    <n v="144.1074888"/>
    <n v="4040.0622900000003"/>
    <n v="0"/>
  </r>
  <r>
    <n v="2161"/>
    <x v="1075"/>
    <s v=""/>
    <x v="2400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4087"/>
    <n v="0"/>
    <n v="0"/>
    <n v="0"/>
    <n v="0"/>
    <n v="1"/>
    <n v="0"/>
    <n v="0"/>
    <x v="0"/>
    <x v="0"/>
    <m/>
    <m/>
    <m/>
    <m/>
    <m/>
    <m/>
    <m/>
    <m/>
    <m/>
    <m/>
    <m/>
    <m/>
    <m/>
    <n v="0.93758000000000008"/>
    <m/>
    <m/>
    <m/>
    <m/>
    <s v="500400,92"/>
    <s v="6219628,44"/>
    <n v="0"/>
    <n v="0.93758000000000008"/>
    <n v="0"/>
  </r>
  <r>
    <n v="2161"/>
    <x v="1075"/>
    <s v=""/>
    <x v="2401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4088"/>
    <n v="0"/>
    <n v="0"/>
    <n v="6.4864800000000002E-3"/>
    <n v="6.4864800000000002E-3"/>
    <n v="0"/>
    <n v="1"/>
    <n v="0"/>
    <x v="0"/>
    <x v="0"/>
    <m/>
    <m/>
    <m/>
    <n v="2.0912210000000001E-2"/>
    <m/>
    <m/>
    <m/>
    <m/>
    <m/>
    <m/>
    <m/>
    <m/>
    <m/>
    <m/>
    <m/>
    <m/>
    <m/>
    <m/>
    <s v="500400,92"/>
    <s v="6219628,44"/>
    <n v="2.0912210000000001E-2"/>
    <n v="0"/>
    <n v="0"/>
  </r>
  <r>
    <n v="2161"/>
    <x v="1076"/>
    <s v=""/>
    <x v="2403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4089"/>
    <n v="944.14400000000001"/>
    <n v="944.14400000000001"/>
    <n v="336.30840000000001"/>
    <n v="301.19040000000001"/>
    <n v="0.32886997577493288"/>
    <n v="0.67113002422506707"/>
    <n v="0"/>
    <x v="0"/>
    <x v="0"/>
    <m/>
    <m/>
    <m/>
    <m/>
    <m/>
    <m/>
    <n v="1435.4366004000001"/>
    <m/>
    <m/>
    <m/>
    <m/>
    <m/>
    <m/>
    <m/>
    <m/>
    <m/>
    <m/>
    <m/>
    <s v="723827,86"/>
    <s v="6173653,93"/>
    <n v="1435.4366004000001"/>
    <n v="0"/>
    <n v="0"/>
  </r>
  <r>
    <n v="2161"/>
    <x v="1076"/>
    <s v=""/>
    <x v="2404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4090"/>
    <n v="751.02599999999995"/>
    <n v="747.23500000000001"/>
    <n v="254.9376"/>
    <n v="246.1824"/>
    <n v="0.33575424885305472"/>
    <n v="0.66424575114694528"/>
    <n v="0"/>
    <x v="0"/>
    <x v="0"/>
    <m/>
    <m/>
    <m/>
    <m/>
    <m/>
    <m/>
    <n v="1118.4162264000001"/>
    <m/>
    <m/>
    <m/>
    <m/>
    <m/>
    <m/>
    <m/>
    <m/>
    <m/>
    <m/>
    <m/>
    <s v="723827,86"/>
    <s v="6173653,93"/>
    <n v="1118.4162264000001"/>
    <n v="0"/>
    <n v="0"/>
  </r>
  <r>
    <n v="2161"/>
    <x v="1076"/>
    <s v=""/>
    <x v="2405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4091"/>
    <n v="872.471"/>
    <n v="856.75199999999995"/>
    <n v="0"/>
    <n v="0"/>
    <n v="1"/>
    <n v="0"/>
    <n v="0"/>
    <x v="0"/>
    <x v="0"/>
    <m/>
    <m/>
    <m/>
    <m/>
    <m/>
    <m/>
    <n v="894.78393840000001"/>
    <m/>
    <m/>
    <m/>
    <m/>
    <m/>
    <m/>
    <m/>
    <m/>
    <m/>
    <m/>
    <m/>
    <s v="723827,86"/>
    <s v="6173653,93"/>
    <n v="894.78393840000001"/>
    <n v="0"/>
    <n v="0"/>
  </r>
  <r>
    <n v="2161"/>
    <x v="1076"/>
    <s v=""/>
    <x v="2406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4092"/>
    <n v="520.83399999999995"/>
    <n v="516.01499999999999"/>
    <n v="0"/>
    <n v="0"/>
    <n v="1"/>
    <n v="0"/>
    <n v="0"/>
    <x v="0"/>
    <x v="0"/>
    <m/>
    <m/>
    <m/>
    <m/>
    <m/>
    <m/>
    <n v="560.88069840000003"/>
    <m/>
    <m/>
    <m/>
    <m/>
    <m/>
    <m/>
    <m/>
    <m/>
    <m/>
    <m/>
    <m/>
    <s v="723827,86"/>
    <s v="6173653,93"/>
    <n v="560.88069840000003"/>
    <n v="0"/>
    <n v="0"/>
  </r>
  <r>
    <n v="2161"/>
    <x v="1076"/>
    <s v=""/>
    <x v="2407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23827,86"/>
    <s v="6173653,93"/>
    <n v="0"/>
    <n v="0"/>
    <n v="0"/>
  </r>
  <r>
    <n v="2161"/>
    <x v="1076"/>
    <s v=""/>
    <x v="2408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6"/>
    <x v="8"/>
    <s v="cev"/>
    <d v="1926-01-25T00:00:00"/>
    <d v="2018-06-26T00:00:00"/>
    <n v="317"/>
    <n v="40"/>
    <n v="24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3827,86"/>
    <s v="6173653,93"/>
    <n v="0"/>
    <n v="0"/>
    <n v="0"/>
  </r>
  <r>
    <n v="2161"/>
    <x v="1077"/>
    <s v=""/>
    <x v="2409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4093"/>
    <n v="632.06500000000005"/>
    <n v="632.06500000000005"/>
    <n v="0"/>
    <n v="0"/>
    <n v="1"/>
    <n v="0"/>
    <n v="0"/>
    <x v="0"/>
    <x v="0"/>
    <m/>
    <m/>
    <m/>
    <m/>
    <m/>
    <m/>
    <n v="677.85299999999995"/>
    <m/>
    <m/>
    <m/>
    <m/>
    <m/>
    <m/>
    <m/>
    <m/>
    <m/>
    <m/>
    <m/>
    <s v="725352,2"/>
    <s v="6179907,06"/>
    <n v="677.85299999999995"/>
    <n v="0"/>
    <n v="0"/>
  </r>
  <r>
    <n v="2161"/>
    <x v="1077"/>
    <s v=""/>
    <x v="2411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4094"/>
    <n v="588.92700000000002"/>
    <n v="588.92700000000002"/>
    <n v="0"/>
    <n v="0"/>
    <n v="1"/>
    <n v="0"/>
    <n v="0"/>
    <x v="0"/>
    <x v="0"/>
    <m/>
    <m/>
    <m/>
    <m/>
    <m/>
    <m/>
    <n v="656.86"/>
    <m/>
    <m/>
    <m/>
    <m/>
    <m/>
    <m/>
    <m/>
    <m/>
    <m/>
    <m/>
    <m/>
    <s v="725352,2"/>
    <s v="6179907,06"/>
    <n v="656.86"/>
    <n v="0"/>
    <n v="0"/>
  </r>
  <r>
    <n v="2161"/>
    <x v="1078"/>
    <s v=""/>
    <x v="2412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4095"/>
    <n v="2151.5263300000001"/>
    <n v="2115.8690999999999"/>
    <n v="4756.8049199999996"/>
    <n v="4339.2751200000002"/>
    <n v="9.5086171087411589E-2"/>
    <n v="0.90491382891258842"/>
    <n v="0"/>
    <x v="23"/>
    <x v="0"/>
    <m/>
    <n v="86.989342999999991"/>
    <m/>
    <m/>
    <m/>
    <n v="0.16776199999999999"/>
    <m/>
    <m/>
    <m/>
    <m/>
    <m/>
    <m/>
    <m/>
    <m/>
    <m/>
    <m/>
    <m/>
    <m/>
    <s v="465555,75"/>
    <s v="6145706,98"/>
    <n v="11313.560664999999"/>
    <n v="0"/>
    <n v="0"/>
  </r>
  <r>
    <n v="2161"/>
    <x v="1078"/>
    <s v=""/>
    <x v="2413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608"/>
    <n v="0"/>
    <n v="0"/>
    <n v="0"/>
    <n v="0"/>
    <n v="0"/>
    <n v="1"/>
    <n v="0"/>
    <x v="0"/>
    <x v="0"/>
    <m/>
    <m/>
    <m/>
    <n v="8.9674999999999991E-2"/>
    <m/>
    <m/>
    <m/>
    <m/>
    <m/>
    <m/>
    <m/>
    <m/>
    <m/>
    <m/>
    <m/>
    <m/>
    <m/>
    <m/>
    <s v="465555,75"/>
    <s v="6145706,98"/>
    <n v="8.9674999999999991E-2"/>
    <n v="0"/>
    <n v="0"/>
  </r>
  <r>
    <n v="2161"/>
    <x v="1078"/>
    <s v=""/>
    <x v="2414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4096"/>
    <n v="61.887259999999998"/>
    <n v="61.88725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61.887276"/>
    <s v="465555,75"/>
    <s v="6145706,98"/>
    <n v="0"/>
    <n v="0"/>
    <n v="61.887276"/>
  </r>
  <r>
    <n v="2163"/>
    <x v="1079"/>
    <s v=""/>
    <x v="2415"/>
    <n v="2018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4097"/>
    <n v="11.7828"/>
    <n v="11.7828"/>
    <n v="0"/>
    <n v="0"/>
    <n v="1"/>
    <n v="0"/>
    <n v="0"/>
    <x v="0"/>
    <x v="0"/>
    <m/>
    <m/>
    <m/>
    <m/>
    <m/>
    <m/>
    <m/>
    <m/>
    <m/>
    <m/>
    <m/>
    <m/>
    <m/>
    <m/>
    <n v="11.7828"/>
    <m/>
    <m/>
    <m/>
    <s v="519798,45"/>
    <s v="6147923,76"/>
    <n v="0"/>
    <n v="11.7828"/>
    <n v="0"/>
  </r>
  <r>
    <n v="2163"/>
    <x v="1079"/>
    <s v=""/>
    <x v="2416"/>
    <n v="2018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n v="0"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4098"/>
    <n v="21.232800000000001"/>
    <n v="21.232800000000001"/>
    <n v="0"/>
    <n v="0"/>
    <n v="1"/>
    <n v="0"/>
    <n v="0"/>
    <x v="0"/>
    <x v="0"/>
    <m/>
    <m/>
    <m/>
    <m/>
    <m/>
    <m/>
    <m/>
    <m/>
    <m/>
    <m/>
    <m/>
    <m/>
    <m/>
    <m/>
    <n v="21.232800000000001"/>
    <m/>
    <m/>
    <m/>
    <s v="542079,54"/>
    <s v="6183982,61"/>
    <n v="0"/>
    <n v="21.232800000000001"/>
    <n v="0"/>
  </r>
  <r>
    <n v="2167"/>
    <x v="1081"/>
    <s v=""/>
    <x v="2421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4099"/>
    <n v="6.1400000000000003E-2"/>
    <n v="6.1400000000000003E-2"/>
    <n v="0"/>
    <n v="0"/>
    <n v="1"/>
    <n v="0"/>
    <n v="0"/>
    <x v="0"/>
    <x v="0"/>
    <m/>
    <m/>
    <m/>
    <m/>
    <m/>
    <m/>
    <n v="7.5200400000000001E-2"/>
    <m/>
    <m/>
    <m/>
    <m/>
    <m/>
    <m/>
    <m/>
    <m/>
    <m/>
    <m/>
    <m/>
    <s v="706364,42"/>
    <s v="6165144,21"/>
    <n v="7.5200400000000001E-2"/>
    <n v="0"/>
    <n v="0"/>
  </r>
  <r>
    <n v="2167"/>
    <x v="1081"/>
    <s v=""/>
    <x v="2422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4100"/>
    <n v="0.28499999999999998"/>
    <n v="0.28499999999999998"/>
    <n v="0"/>
    <n v="0"/>
    <n v="1"/>
    <n v="0"/>
    <n v="0"/>
    <x v="0"/>
    <x v="0"/>
    <m/>
    <m/>
    <m/>
    <m/>
    <m/>
    <m/>
    <n v="0.349074"/>
    <m/>
    <m/>
    <m/>
    <m/>
    <m/>
    <m/>
    <m/>
    <m/>
    <m/>
    <m/>
    <m/>
    <s v="706364,42"/>
    <s v="6165144,21"/>
    <n v="0.349074"/>
    <n v="0"/>
    <n v="0"/>
  </r>
  <r>
    <n v="2167"/>
    <x v="1081"/>
    <s v=""/>
    <x v="2423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4101"/>
    <n v="1.528"/>
    <n v="1.528"/>
    <n v="0"/>
    <n v="0"/>
    <n v="1"/>
    <n v="0"/>
    <n v="0"/>
    <x v="0"/>
    <x v="0"/>
    <m/>
    <m/>
    <m/>
    <m/>
    <m/>
    <m/>
    <n v="1.8716148000000001"/>
    <m/>
    <m/>
    <m/>
    <m/>
    <m/>
    <m/>
    <m/>
    <m/>
    <m/>
    <m/>
    <m/>
    <s v="706364,42"/>
    <s v="6165144,21"/>
    <n v="1.8716148000000001"/>
    <n v="0"/>
    <n v="0"/>
  </r>
  <r>
    <n v="2167"/>
    <x v="1082"/>
    <s v=""/>
    <x v="2424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4102"/>
    <n v="0.1182"/>
    <n v="0.1182"/>
    <n v="0"/>
    <n v="0"/>
    <n v="1"/>
    <n v="0"/>
    <n v="0"/>
    <x v="0"/>
    <x v="0"/>
    <m/>
    <m/>
    <m/>
    <n v="0.1280559"/>
    <m/>
    <n v="5.0600000000000005E-4"/>
    <m/>
    <m/>
    <m/>
    <m/>
    <m/>
    <m/>
    <m/>
    <m/>
    <m/>
    <m/>
    <m/>
    <m/>
    <s v="709593,59"/>
    <s v="6166308,55"/>
    <n v="0.12856190000000001"/>
    <n v="0"/>
    <n v="0"/>
  </r>
  <r>
    <n v="2167"/>
    <x v="1082"/>
    <s v=""/>
    <x v="2425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4103"/>
    <n v="0.10680000000000001"/>
    <n v="0.10680000000000001"/>
    <n v="0"/>
    <n v="0"/>
    <n v="1"/>
    <n v="0"/>
    <n v="0"/>
    <x v="0"/>
    <x v="0"/>
    <m/>
    <m/>
    <m/>
    <n v="0.1194471"/>
    <m/>
    <n v="5.0600000000000005E-4"/>
    <m/>
    <m/>
    <m/>
    <m/>
    <m/>
    <m/>
    <m/>
    <m/>
    <m/>
    <m/>
    <m/>
    <m/>
    <s v="709593,59"/>
    <s v="6166308,55"/>
    <n v="0.11995310000000001"/>
    <n v="0"/>
    <n v="0"/>
  </r>
  <r>
    <n v="2167"/>
    <x v="1082"/>
    <s v=""/>
    <x v="2426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4104"/>
    <n v="1.302"/>
    <n v="1.302"/>
    <n v="0"/>
    <n v="0"/>
    <n v="1"/>
    <n v="0"/>
    <n v="0"/>
    <x v="0"/>
    <x v="0"/>
    <m/>
    <m/>
    <m/>
    <n v="1.4046692000000001"/>
    <m/>
    <n v="5.0600000000000005E-4"/>
    <m/>
    <m/>
    <m/>
    <m/>
    <m/>
    <m/>
    <m/>
    <m/>
    <m/>
    <m/>
    <m/>
    <m/>
    <s v="709593,59"/>
    <s v="6166308,55"/>
    <n v="1.4051752"/>
    <n v="0"/>
    <n v="0"/>
  </r>
  <r>
    <n v="2169"/>
    <x v="1083"/>
    <s v=""/>
    <x v="2427"/>
    <n v="2018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8660,71"/>
    <s v="6280134,57"/>
    <n v="0"/>
    <n v="0"/>
    <n v="0"/>
  </r>
  <r>
    <n v="2170"/>
    <x v="1084"/>
    <s v=""/>
    <x v="2428"/>
    <n v="2018"/>
    <n v="33056982"/>
    <x v="562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4105"/>
    <n v="0.73116000000000003"/>
    <n v="0"/>
    <n v="1.1214"/>
    <n v="0.28908"/>
    <n v="0"/>
    <n v="0.91670448890760259"/>
    <n v="8.3295511092397412E-2"/>
    <x v="0"/>
    <x v="0"/>
    <m/>
    <m/>
    <m/>
    <m/>
    <m/>
    <m/>
    <m/>
    <m/>
    <n v="4.3889520000000006"/>
    <m/>
    <m/>
    <m/>
    <m/>
    <m/>
    <m/>
    <m/>
    <m/>
    <m/>
    <s v="708241"/>
    <s v="6184171"/>
    <n v="0"/>
    <n v="4.3889520000000006"/>
    <n v="0"/>
  </r>
  <r>
    <n v="2171"/>
    <x v="1085"/>
    <s v=""/>
    <x v="2429"/>
    <n v="2018"/>
    <n v="32478085"/>
    <x v="563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4106"/>
    <n v="2.7795960000000002"/>
    <n v="0"/>
    <n v="1.296"/>
    <n v="1.2841199999999999"/>
    <n v="0"/>
    <n v="0.77519336584930298"/>
    <n v="0.22480663415069702"/>
    <x v="0"/>
    <x v="0"/>
    <m/>
    <m/>
    <m/>
    <m/>
    <m/>
    <m/>
    <m/>
    <m/>
    <n v="6.1821929999999998"/>
    <m/>
    <m/>
    <m/>
    <m/>
    <m/>
    <m/>
    <m/>
    <m/>
    <m/>
    <s v="713424,32"/>
    <s v="6190528,43"/>
    <n v="0"/>
    <n v="6.1821929999999998"/>
    <n v="0"/>
  </r>
  <r>
    <n v="2172"/>
    <x v="1086"/>
    <s v=""/>
    <x v="2430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4107"/>
    <n v="0.35208"/>
    <n v="0.33444000000000002"/>
    <n v="0.23508000000000001"/>
    <n v="0.23508000000000001"/>
    <n v="0.28045262415333705"/>
    <n v="0.71954737584666295"/>
    <n v="0"/>
    <x v="0"/>
    <x v="0"/>
    <m/>
    <m/>
    <m/>
    <m/>
    <m/>
    <m/>
    <n v="0.62769960000000002"/>
    <m/>
    <m/>
    <m/>
    <m/>
    <m/>
    <m/>
    <m/>
    <m/>
    <m/>
    <m/>
    <m/>
    <s v="551751,31"/>
    <s v="6299357,07"/>
    <n v="0.62769960000000002"/>
    <n v="0"/>
    <n v="0"/>
  </r>
  <r>
    <n v="2172"/>
    <x v="1086"/>
    <s v=""/>
    <x v="2431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4107"/>
    <n v="0.3528"/>
    <n v="0.33516000000000001"/>
    <n v="0.22824"/>
    <n v="0.22824"/>
    <n v="0.28102614690211686"/>
    <n v="0.71897385309788309"/>
    <n v="0"/>
    <x v="0"/>
    <x v="0"/>
    <m/>
    <m/>
    <m/>
    <m/>
    <m/>
    <m/>
    <n v="0.62769960000000002"/>
    <m/>
    <m/>
    <m/>
    <m/>
    <m/>
    <m/>
    <m/>
    <m/>
    <m/>
    <m/>
    <m/>
    <s v="551751,31"/>
    <s v="6299357,07"/>
    <n v="0.62769960000000002"/>
    <n v="0"/>
    <n v="0"/>
  </r>
  <r>
    <n v="2172"/>
    <x v="1086"/>
    <s v=""/>
    <x v="2432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4108"/>
    <n v="11.8872"/>
    <n v="11.293200000000001"/>
    <n v="0"/>
    <n v="0"/>
    <n v="1"/>
    <n v="0"/>
    <n v="0"/>
    <x v="0"/>
    <x v="0"/>
    <m/>
    <m/>
    <m/>
    <m/>
    <m/>
    <m/>
    <n v="12.8803752"/>
    <m/>
    <m/>
    <m/>
    <m/>
    <m/>
    <m/>
    <m/>
    <m/>
    <m/>
    <m/>
    <m/>
    <s v="551751,31"/>
    <s v="6299357,07"/>
    <n v="12.8803752"/>
    <n v="0"/>
    <n v="0"/>
  </r>
  <r>
    <n v="2172"/>
    <x v="1087"/>
    <s v=""/>
    <x v="2433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4109"/>
    <n v="3.5316000000000001"/>
    <n v="3.3552"/>
    <n v="0"/>
    <n v="0"/>
    <n v="1"/>
    <n v="0"/>
    <n v="0"/>
    <x v="0"/>
    <x v="0"/>
    <m/>
    <m/>
    <m/>
    <n v="3.6587399999999999"/>
    <m/>
    <m/>
    <m/>
    <m/>
    <m/>
    <m/>
    <m/>
    <m/>
    <m/>
    <m/>
    <m/>
    <m/>
    <m/>
    <m/>
    <s v="554337"/>
    <s v="6302051"/>
    <n v="3.6587399999999999"/>
    <n v="0"/>
    <n v="0"/>
  </r>
  <r>
    <n v="2172"/>
    <x v="1087"/>
    <s v=""/>
    <x v="2434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4110"/>
    <n v="124.48439999999999"/>
    <n v="118.26"/>
    <n v="0"/>
    <n v="0"/>
    <n v="1"/>
    <n v="0"/>
    <n v="0"/>
    <x v="0"/>
    <x v="0"/>
    <m/>
    <m/>
    <m/>
    <m/>
    <m/>
    <m/>
    <m/>
    <m/>
    <m/>
    <m/>
    <n v="122.8896"/>
    <m/>
    <m/>
    <m/>
    <m/>
    <m/>
    <m/>
    <m/>
    <s v="554337"/>
    <s v="6302051"/>
    <n v="0"/>
    <n v="122.8896"/>
    <n v="0"/>
  </r>
  <r>
    <n v="2172"/>
    <x v="1087"/>
    <s v=""/>
    <x v="2435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4111"/>
    <n v="3.3660000000000001"/>
    <n v="3.1968000000000001"/>
    <n v="0"/>
    <n v="0"/>
    <n v="1"/>
    <n v="0"/>
    <n v="0"/>
    <x v="0"/>
    <x v="0"/>
    <m/>
    <m/>
    <m/>
    <m/>
    <m/>
    <m/>
    <m/>
    <m/>
    <m/>
    <m/>
    <m/>
    <m/>
    <m/>
    <m/>
    <m/>
    <n v="3.3660000000000001"/>
    <m/>
    <m/>
    <s v="554337"/>
    <s v="6302051"/>
    <n v="0"/>
    <n v="3.3660000000000001"/>
    <n v="0"/>
  </r>
  <r>
    <n v="2172"/>
    <x v="1087"/>
    <s v=""/>
    <x v="2436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4112"/>
    <n v="8.6544000000000008"/>
    <n v="8.2224000000000004"/>
    <n v="0"/>
    <n v="0"/>
    <n v="1"/>
    <n v="0"/>
    <n v="0"/>
    <x v="0"/>
    <x v="0"/>
    <m/>
    <m/>
    <m/>
    <m/>
    <m/>
    <m/>
    <m/>
    <m/>
    <m/>
    <m/>
    <m/>
    <m/>
    <m/>
    <m/>
    <m/>
    <n v="8.654399999999999"/>
    <m/>
    <m/>
    <s v="554337"/>
    <s v="6302051"/>
    <n v="0"/>
    <n v="8.654399999999999"/>
    <n v="0"/>
  </r>
  <r>
    <n v="2176"/>
    <x v="1088"/>
    <s v=""/>
    <x v="2437"/>
    <n v="2018"/>
    <n v="15762888"/>
    <x v="705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393"/>
    <n v="5.7599999999999998E-2"/>
    <n v="0"/>
    <n v="5.2200000000000003E-2"/>
    <n v="5.2200000000000003E-2"/>
    <n v="0"/>
    <n v="0.78609625668449201"/>
    <n v="0.21390374331550799"/>
    <x v="0"/>
    <x v="0"/>
    <m/>
    <m/>
    <m/>
    <m/>
    <m/>
    <m/>
    <n v="0.13463999999999998"/>
    <m/>
    <m/>
    <m/>
    <m/>
    <m/>
    <m/>
    <m/>
    <m/>
    <m/>
    <m/>
    <m/>
    <s v="565760"/>
    <s v="6222920"/>
    <n v="0.13463999999999998"/>
    <n v="0"/>
    <n v="0"/>
  </r>
  <r>
    <n v="2184"/>
    <x v="1089"/>
    <s v=""/>
    <x v="2438"/>
    <n v="2018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4113"/>
    <n v="3526.3488200000002"/>
    <n v="3526.3488200000002"/>
    <n v="355.80959999999999"/>
    <n v="246.019104"/>
    <n v="0.42968655188962634"/>
    <n v="0.57031344811037366"/>
    <n v="0"/>
    <x v="0"/>
    <x v="0"/>
    <m/>
    <n v="24.393244960000001"/>
    <m/>
    <n v="17.69090465"/>
    <m/>
    <m/>
    <m/>
    <m/>
    <m/>
    <m/>
    <m/>
    <m/>
    <n v="4061.3126224000002"/>
    <m/>
    <m/>
    <m/>
    <m/>
    <m/>
    <s v="727935,24"/>
    <s v="6176937,63"/>
    <n v="42.084149609999997"/>
    <n v="4061.3126224000002"/>
    <n v="0"/>
  </r>
  <r>
    <n v="2184"/>
    <x v="1089"/>
    <s v=""/>
    <x v="2439"/>
    <n v="2018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4114"/>
    <n v="2843.18"/>
    <n v="2843.18"/>
    <n v="4073.1696000000002"/>
    <n v="3811.0140000000001"/>
    <n v="0.12781051896968465"/>
    <n v="0.87218948103031535"/>
    <n v="0"/>
    <x v="24"/>
    <x v="0"/>
    <m/>
    <n v="38.755676119999997"/>
    <m/>
    <m/>
    <m/>
    <m/>
    <m/>
    <m/>
    <m/>
    <m/>
    <m/>
    <m/>
    <m/>
    <m/>
    <m/>
    <m/>
    <m/>
    <m/>
    <s v="727935,24"/>
    <s v="6176937,63"/>
    <n v="11122.636943029598"/>
    <n v="0"/>
    <n v="0"/>
  </r>
  <r>
    <n v="2185"/>
    <x v="1090"/>
    <s v=""/>
    <x v="2441"/>
    <n v="2018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4115"/>
    <n v="39.031199999999998"/>
    <n v="39.031199999999998"/>
    <n v="34.336799999999997"/>
    <n v="34.336799999999997"/>
    <n v="0.23115928192145085"/>
    <n v="0.76884071807854915"/>
    <n v="0"/>
    <x v="0"/>
    <x v="0"/>
    <m/>
    <m/>
    <m/>
    <m/>
    <m/>
    <m/>
    <n v="84.424903200000003"/>
    <m/>
    <m/>
    <m/>
    <m/>
    <m/>
    <m/>
    <m/>
    <m/>
    <m/>
    <m/>
    <m/>
    <s v="553640,94"/>
    <s v="6189954,74"/>
    <n v="84.424903200000003"/>
    <n v="0"/>
    <n v="0"/>
  </r>
  <r>
    <n v="2185"/>
    <x v="1090"/>
    <s v=""/>
    <x v="2442"/>
    <n v="2018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4116"/>
    <n v="646.1028"/>
    <n v="618.51599999999996"/>
    <n v="166.05359999999999"/>
    <n v="139.74119999999999"/>
    <n v="0.32405657488681266"/>
    <n v="0.67594342511318728"/>
    <n v="0"/>
    <x v="0"/>
    <x v="0"/>
    <m/>
    <m/>
    <m/>
    <m/>
    <m/>
    <n v="0.51175000000000004"/>
    <m/>
    <n v="978.27589999999998"/>
    <m/>
    <m/>
    <m/>
    <n v="18.110499999999998"/>
    <m/>
    <m/>
    <m/>
    <m/>
    <m/>
    <m/>
    <s v="553640,94"/>
    <s v="6189954,74"/>
    <n v="440.735905"/>
    <n v="556.16224499999998"/>
    <n v="0"/>
  </r>
  <r>
    <n v="2185"/>
    <x v="1091"/>
    <s v=""/>
    <x v="2443"/>
    <n v="2018"/>
    <n v="35520104"/>
    <x v="567"/>
    <x v="1089"/>
    <x v="1060"/>
    <n v="8700"/>
    <s v="Horsens"/>
    <n v="615"/>
    <n v="148"/>
    <x v="73"/>
    <m/>
    <s v="FJ"/>
    <s v="Fjernvarmeværk"/>
    <n v="353000"/>
    <n v="350030"/>
    <x v="331"/>
    <x v="0"/>
    <s v="fvv"/>
    <d v="2017-11-16T00:00:00"/>
    <m/>
    <n v="30"/>
    <n v="0"/>
    <n v="30"/>
    <x v="4117"/>
    <n v="457.30439999999999"/>
    <n v="457.30439999999999"/>
    <n v="0"/>
    <n v="0"/>
    <n v="1"/>
    <n v="0"/>
    <n v="0"/>
    <x v="0"/>
    <x v="0"/>
    <m/>
    <m/>
    <m/>
    <m/>
    <m/>
    <m/>
    <m/>
    <m/>
    <m/>
    <m/>
    <n v="420.37859999999995"/>
    <m/>
    <m/>
    <m/>
    <m/>
    <m/>
    <m/>
    <m/>
    <s v="553640,94"/>
    <s v="6189954,74"/>
    <n v="0"/>
    <n v="420.37859999999995"/>
    <n v="0"/>
  </r>
  <r>
    <n v="2210"/>
    <x v="1092"/>
    <s v=""/>
    <x v="2444"/>
    <n v="2018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4118"/>
    <n v="55.202399999999997"/>
    <n v="53.913600000000002"/>
    <n v="0"/>
    <n v="0"/>
    <n v="1"/>
    <n v="0"/>
    <n v="0"/>
    <x v="0"/>
    <x v="0"/>
    <m/>
    <m/>
    <m/>
    <m/>
    <m/>
    <m/>
    <m/>
    <m/>
    <m/>
    <n v="60.972499999999997"/>
    <m/>
    <m/>
    <m/>
    <m/>
    <m/>
    <m/>
    <m/>
    <m/>
    <s v="597256,51"/>
    <s v="6246362,11"/>
    <n v="0"/>
    <n v="60.972499999999997"/>
    <n v="0"/>
  </r>
  <r>
    <n v="2210"/>
    <x v="1092"/>
    <s v=""/>
    <x v="2445"/>
    <n v="2018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256,51"/>
    <s v="6246362,11"/>
    <n v="0"/>
    <n v="0"/>
    <n v="0"/>
  </r>
  <r>
    <n v="2211"/>
    <x v="1093"/>
    <s v=""/>
    <x v="2446"/>
    <n v="2018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4119"/>
    <n v="1.6848000000000001"/>
    <n v="0"/>
    <n v="1.3510800000000001"/>
    <n v="1.3510800000000001"/>
    <n v="0"/>
    <n v="0.73004153207198885"/>
    <n v="0.26995846792801115"/>
    <x v="0"/>
    <x v="0"/>
    <m/>
    <m/>
    <m/>
    <m/>
    <m/>
    <m/>
    <n v="3.1204800000000001"/>
    <m/>
    <m/>
    <m/>
    <m/>
    <m/>
    <m/>
    <m/>
    <m/>
    <m/>
    <m/>
    <m/>
    <s v="582700,27"/>
    <s v="6154876,33"/>
    <n v="3.1204800000000001"/>
    <n v="0"/>
    <n v="0"/>
  </r>
  <r>
    <n v="2211"/>
    <x v="1094"/>
    <s v=""/>
    <x v="2447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4120"/>
    <n v="5.2199999999999998E-3"/>
    <n v="0"/>
    <n v="3.5999999999999999E-3"/>
    <n v="3.5999999999999999E-3"/>
    <n v="0"/>
    <n v="0.71092503987240829"/>
    <n v="0.28907496012759171"/>
    <x v="0"/>
    <x v="0"/>
    <m/>
    <m/>
    <m/>
    <m/>
    <m/>
    <m/>
    <n v="9.0288E-3"/>
    <m/>
    <m/>
    <m/>
    <m/>
    <m/>
    <m/>
    <m/>
    <m/>
    <m/>
    <m/>
    <m/>
    <s v="569043,773"/>
    <s v="6152338,8"/>
    <n v="9.0288E-3"/>
    <n v="0"/>
    <n v="0"/>
  </r>
  <r>
    <n v="2211"/>
    <x v="1094"/>
    <s v=""/>
    <x v="2448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4121"/>
    <n v="2.34"/>
    <n v="0"/>
    <n v="1.78956"/>
    <n v="1.78956"/>
    <n v="0"/>
    <n v="0.71861471861471871"/>
    <n v="0.28138528138528129"/>
    <x v="0"/>
    <x v="0"/>
    <m/>
    <m/>
    <m/>
    <m/>
    <m/>
    <m/>
    <n v="4.1580000000000004"/>
    <m/>
    <m/>
    <m/>
    <m/>
    <m/>
    <m/>
    <m/>
    <m/>
    <m/>
    <m/>
    <m/>
    <s v="569043,773"/>
    <s v="6152338,8"/>
    <n v="4.1580000000000004"/>
    <n v="0"/>
    <n v="0"/>
  </r>
  <r>
    <n v="2211"/>
    <x v="1094"/>
    <s v=""/>
    <x v="2449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4122"/>
    <n v="4.6080000000000001E-3"/>
    <n v="0"/>
    <n v="3.5999999999999999E-3"/>
    <n v="3.5999999999999999E-3"/>
    <n v="0"/>
    <n v="0.722943722943723"/>
    <n v="0.277056277056277"/>
    <x v="0"/>
    <x v="0"/>
    <m/>
    <m/>
    <m/>
    <m/>
    <m/>
    <m/>
    <n v="8.3160000000000005E-3"/>
    <m/>
    <m/>
    <m/>
    <m/>
    <m/>
    <m/>
    <m/>
    <m/>
    <m/>
    <m/>
    <m/>
    <s v="569043,773"/>
    <s v="6152338,8"/>
    <n v="8.3160000000000005E-3"/>
    <n v="0"/>
    <n v="0"/>
  </r>
  <r>
    <n v="2213"/>
    <x v="1097"/>
    <s v=""/>
    <x v="2454"/>
    <n v="2018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4123"/>
    <n v="7.9703999999999997"/>
    <n v="0"/>
    <n v="6.1307999999999998"/>
    <n v="1.8792"/>
    <n v="0"/>
    <n v="0.74457646070192329"/>
    <n v="0.25542353929807671"/>
    <x v="0"/>
    <x v="0"/>
    <m/>
    <m/>
    <m/>
    <m/>
    <m/>
    <m/>
    <n v="15.602320799999999"/>
    <m/>
    <m/>
    <m/>
    <m/>
    <m/>
    <m/>
    <m/>
    <m/>
    <m/>
    <m/>
    <m/>
    <s v="564654,94"/>
    <s v="6228786"/>
    <n v="15.602320799999999"/>
    <n v="0"/>
    <n v="0"/>
  </r>
  <r>
    <n v="2214"/>
    <x v="1098"/>
    <s v=""/>
    <x v="2455"/>
    <n v="2018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4124"/>
    <n v="8.3051999999999992"/>
    <n v="8.3051999999999992"/>
    <n v="0"/>
    <n v="0"/>
    <n v="1"/>
    <n v="0"/>
    <n v="0"/>
    <x v="0"/>
    <x v="0"/>
    <m/>
    <m/>
    <m/>
    <m/>
    <m/>
    <m/>
    <n v="9.0275328000000012"/>
    <m/>
    <m/>
    <m/>
    <m/>
    <m/>
    <m/>
    <m/>
    <m/>
    <m/>
    <m/>
    <m/>
    <s v="676187"/>
    <s v="6146274"/>
    <n v="9.0275328000000012"/>
    <n v="0"/>
    <n v="0"/>
  </r>
  <r>
    <n v="2214"/>
    <x v="1099"/>
    <s v=""/>
    <x v="2456"/>
    <n v="2018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4125"/>
    <n v="105.13800000000001"/>
    <n v="105.13800000000001"/>
    <n v="0"/>
    <n v="0"/>
    <n v="1"/>
    <n v="0"/>
    <n v="0"/>
    <x v="0"/>
    <x v="0"/>
    <m/>
    <m/>
    <m/>
    <m/>
    <m/>
    <m/>
    <n v="100.608948"/>
    <m/>
    <m/>
    <m/>
    <m/>
    <m/>
    <m/>
    <m/>
    <m/>
    <m/>
    <m/>
    <m/>
    <s v="676518"/>
    <s v="6148658"/>
    <n v="100.608948"/>
    <n v="0"/>
    <n v="0"/>
  </r>
  <r>
    <n v="2214"/>
    <x v="1100"/>
    <s v=""/>
    <x v="2457"/>
    <n v="2018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4126"/>
    <n v="355.07736"/>
    <n v="355.07736"/>
    <n v="0"/>
    <n v="0"/>
    <n v="1"/>
    <n v="0"/>
    <n v="0"/>
    <x v="0"/>
    <x v="0"/>
    <m/>
    <m/>
    <m/>
    <m/>
    <m/>
    <m/>
    <m/>
    <m/>
    <m/>
    <n v="390.19499999999999"/>
    <m/>
    <m/>
    <m/>
    <m/>
    <m/>
    <m/>
    <m/>
    <m/>
    <s v="677950"/>
    <s v="6147041"/>
    <n v="0"/>
    <n v="390.19499999999999"/>
    <n v="0"/>
  </r>
  <r>
    <n v="2214"/>
    <x v="1101"/>
    <s v=""/>
    <x v="2458"/>
    <n v="2018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4127"/>
    <n v="0.82799999999999996"/>
    <n v="0.82799999999999996"/>
    <n v="0"/>
    <n v="0"/>
    <n v="1"/>
    <n v="0"/>
    <n v="0"/>
    <x v="0"/>
    <x v="0"/>
    <m/>
    <m/>
    <m/>
    <n v="1.0355669000000001"/>
    <m/>
    <m/>
    <m/>
    <m/>
    <m/>
    <m/>
    <m/>
    <m/>
    <m/>
    <m/>
    <m/>
    <m/>
    <m/>
    <m/>
    <s v="676820,74"/>
    <s v="6147347,58"/>
    <n v="1.0355669000000001"/>
    <n v="0"/>
    <n v="0"/>
  </r>
  <r>
    <n v="2214"/>
    <x v="1102"/>
    <s v=""/>
    <x v="2459"/>
    <n v="2018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4128"/>
    <n v="6.149"/>
    <n v="6.149"/>
    <n v="0"/>
    <n v="0"/>
    <n v="1"/>
    <n v="0"/>
    <n v="0"/>
    <x v="0"/>
    <x v="0"/>
    <m/>
    <m/>
    <m/>
    <m/>
    <m/>
    <m/>
    <m/>
    <m/>
    <m/>
    <m/>
    <m/>
    <m/>
    <m/>
    <m/>
    <n v="14.3"/>
    <m/>
    <m/>
    <m/>
    <s v="678575,65"/>
    <s v="6149769,1"/>
    <n v="0"/>
    <n v="14.3"/>
    <n v="0"/>
  </r>
  <r>
    <n v="2217"/>
    <x v="1103"/>
    <s v=""/>
    <x v="2460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4129"/>
    <n v="16.6464"/>
    <n v="2.376E-2"/>
    <n v="10.6524"/>
    <n v="10.6524"/>
    <n v="3.8339505139843084E-4"/>
    <n v="0.73139110338388724"/>
    <n v="0.26822550156471431"/>
    <x v="0"/>
    <x v="0"/>
    <m/>
    <m/>
    <m/>
    <m/>
    <m/>
    <m/>
    <m/>
    <m/>
    <n v="30.986315438000002"/>
    <m/>
    <m/>
    <m/>
    <m/>
    <m/>
    <m/>
    <m/>
    <m/>
    <m/>
    <s v="717326,29"/>
    <s v="6167913,85"/>
    <n v="0"/>
    <n v="30.986315438000002"/>
    <n v="0"/>
  </r>
  <r>
    <n v="2228"/>
    <x v="1105"/>
    <s v=""/>
    <x v="2464"/>
    <n v="2018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4130"/>
    <n v="0.48599999999999999"/>
    <n v="0"/>
    <n v="0"/>
    <n v="0"/>
    <n v="1"/>
    <n v="0"/>
    <n v="0"/>
    <x v="0"/>
    <x v="0"/>
    <m/>
    <m/>
    <m/>
    <m/>
    <m/>
    <m/>
    <m/>
    <m/>
    <n v="0.54359999999999997"/>
    <m/>
    <m/>
    <m/>
    <m/>
    <m/>
    <m/>
    <m/>
    <m/>
    <m/>
    <s v="534935,57"/>
    <s v="6305083,21"/>
    <n v="0"/>
    <n v="0.54359999999999997"/>
    <n v="0"/>
  </r>
  <r>
    <n v="2228"/>
    <x v="1105"/>
    <s v=""/>
    <x v="2465"/>
    <n v="2018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4131"/>
    <n v="5.3578799999999998"/>
    <n v="5.3578799999999998"/>
    <n v="4.5421199999999997"/>
    <n v="4.5421199999999997"/>
    <n v="0.2225328947368421"/>
    <n v="0.77746710526315788"/>
    <n v="0"/>
    <x v="0"/>
    <x v="0"/>
    <m/>
    <m/>
    <m/>
    <m/>
    <m/>
    <m/>
    <m/>
    <m/>
    <n v="12.038399999999999"/>
    <m/>
    <m/>
    <m/>
    <m/>
    <m/>
    <m/>
    <m/>
    <m/>
    <m/>
    <s v="534935,57"/>
    <s v="6305083,21"/>
    <n v="0"/>
    <n v="12.038399999999999"/>
    <n v="0"/>
  </r>
  <r>
    <n v="2231"/>
    <x v="1106"/>
    <s v=""/>
    <x v="2466"/>
    <n v="2018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4132"/>
    <n v="37.900799999999997"/>
    <n v="18.0684"/>
    <n v="39.542400000000001"/>
    <n v="39.542400000000001"/>
    <n v="0.19302095766116092"/>
    <n v="0.8069790423388391"/>
    <n v="0"/>
    <x v="0"/>
    <x v="0"/>
    <m/>
    <m/>
    <m/>
    <n v="0"/>
    <m/>
    <m/>
    <m/>
    <m/>
    <n v="98.177940000000007"/>
    <m/>
    <m/>
    <m/>
    <m/>
    <m/>
    <m/>
    <m/>
    <m/>
    <m/>
    <s v="478944,38"/>
    <s v="6289841,12"/>
    <n v="0"/>
    <n v="98.177940000000007"/>
    <n v="0"/>
  </r>
  <r>
    <n v="2233"/>
    <x v="1107"/>
    <s v=""/>
    <x v="2467"/>
    <n v="2018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4133"/>
    <n v="3.9610799999999999"/>
    <n v="0"/>
    <n v="3.8343600000000002"/>
    <n v="3.8343600000000002"/>
    <n v="0"/>
    <n v="0.84389084418784366"/>
    <n v="0.15610915581215634"/>
    <x v="0"/>
    <x v="0"/>
    <m/>
    <m/>
    <m/>
    <m/>
    <m/>
    <m/>
    <m/>
    <m/>
    <n v="12.686892"/>
    <m/>
    <m/>
    <m/>
    <m/>
    <m/>
    <m/>
    <m/>
    <m/>
    <m/>
    <s v="568180,43"/>
    <s v="6289123,68"/>
    <n v="0"/>
    <n v="12.686892"/>
    <n v="0"/>
  </r>
  <r>
    <n v="2236"/>
    <x v="1108"/>
    <s v=""/>
    <x v="2468"/>
    <n v="2018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4134"/>
    <n v="4.0500000000000001E-2"/>
    <n v="3.9600000000000003E-2"/>
    <n v="0"/>
    <n v="0"/>
    <n v="1"/>
    <n v="0"/>
    <n v="0"/>
    <x v="0"/>
    <x v="0"/>
    <m/>
    <m/>
    <m/>
    <n v="3.8380899999999996E-2"/>
    <m/>
    <m/>
    <m/>
    <m/>
    <m/>
    <m/>
    <m/>
    <m/>
    <m/>
    <m/>
    <m/>
    <m/>
    <m/>
    <m/>
    <s v="631015"/>
    <s v="6172811"/>
    <n v="3.8380899999999996E-2"/>
    <n v="0"/>
    <n v="0"/>
  </r>
  <r>
    <n v="2236"/>
    <x v="1291"/>
    <s v=""/>
    <x v="2919"/>
    <n v="2018"/>
    <n v="31774985"/>
    <x v="578"/>
    <x v="1287"/>
    <x v="1245"/>
    <n v="4400"/>
    <s v="Kalundborg"/>
    <n v="326"/>
    <n v="31"/>
    <x v="330"/>
    <m/>
    <s v="FJ"/>
    <s v="Fjernvarmeværk"/>
    <n v="353000"/>
    <n v="350030"/>
    <x v="1474"/>
    <x v="4"/>
    <s v="fvv"/>
    <d v="2017-07-01T00:00:00"/>
    <m/>
    <n v="10"/>
    <n v="0"/>
    <n v="10"/>
    <x v="4135"/>
    <n v="239.34960000000001"/>
    <n v="239.3496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0.569380799999998"/>
    <s v="632399,83"/>
    <s v="6171097"/>
    <n v="0"/>
    <n v="0"/>
    <n v="60.569380799999998"/>
  </r>
  <r>
    <n v="2237"/>
    <x v="1109"/>
    <s v=""/>
    <x v="2469"/>
    <n v="2018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4136"/>
    <n v="23.623999999999999"/>
    <n v="23.623999999999999"/>
    <n v="16.11"/>
    <n v="15.991199999999999"/>
    <n v="0.24267334562115392"/>
    <n v="0.75732665437884605"/>
    <n v="0"/>
    <x v="0"/>
    <x v="0"/>
    <m/>
    <m/>
    <m/>
    <m/>
    <m/>
    <m/>
    <m/>
    <m/>
    <n v="48.674484499999998"/>
    <m/>
    <m/>
    <m/>
    <m/>
    <m/>
    <m/>
    <m/>
    <m/>
    <m/>
    <s v="590292"/>
    <s v="6145642"/>
    <n v="0"/>
    <n v="48.674484499999998"/>
    <n v="0"/>
  </r>
  <r>
    <n v="2238"/>
    <x v="1110"/>
    <s v=""/>
    <x v="2470"/>
    <n v="2018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4137"/>
    <n v="3.42"/>
    <n v="2.1168"/>
    <n v="2.64852"/>
    <n v="2.64852"/>
    <n v="0.1490881241251602"/>
    <n v="0.75912633006989427"/>
    <n v="9.1785545804945523E-2"/>
    <x v="0"/>
    <x v="0"/>
    <m/>
    <m/>
    <m/>
    <m/>
    <m/>
    <m/>
    <m/>
    <m/>
    <n v="7.0991569999999999"/>
    <m/>
    <m/>
    <m/>
    <m/>
    <m/>
    <m/>
    <m/>
    <m/>
    <m/>
    <s v="491170,52"/>
    <s v="6180244,57"/>
    <n v="0"/>
    <n v="7.0991569999999999"/>
    <n v="0"/>
  </r>
  <r>
    <n v="2238"/>
    <x v="1110"/>
    <s v=""/>
    <x v="2472"/>
    <n v="2018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4138"/>
    <n v="30.776399999999999"/>
    <n v="19.05444"/>
    <n v="23.838840000000001"/>
    <n v="23.838840000000001"/>
    <n v="0.13442725175227244"/>
    <n v="0.78287544158586464"/>
    <n v="8.2697306661862924E-2"/>
    <x v="0"/>
    <x v="0"/>
    <m/>
    <m/>
    <m/>
    <m/>
    <m/>
    <m/>
    <m/>
    <m/>
    <n v="70.872683000000009"/>
    <m/>
    <m/>
    <m/>
    <m/>
    <m/>
    <m/>
    <m/>
    <m/>
    <m/>
    <s v="491170,52"/>
    <s v="6180244,57"/>
    <n v="0"/>
    <n v="70.872683000000009"/>
    <n v="0"/>
  </r>
  <r>
    <n v="2240"/>
    <x v="1111"/>
    <s v=""/>
    <x v="2473"/>
    <n v="2018"/>
    <n v="31592534"/>
    <x v="581"/>
    <x v="1109"/>
    <x v="909"/>
    <n v="3400"/>
    <s v="Hillerød"/>
    <n v="219"/>
    <n v="18"/>
    <x v="19"/>
    <m/>
    <s v="ER"/>
    <s v="Erhvervsværk"/>
    <n v="370000"/>
    <n v="370000"/>
    <x v="1279"/>
    <x v="0"/>
    <s v="pvp"/>
    <d v="1990-01-01T00:00:00"/>
    <d v="2018-12-31T00:00:00"/>
    <n v="0.32222200000000001"/>
    <n v="0"/>
    <n v="0.28999999999999998"/>
    <x v="4139"/>
    <n v="7.2450000000000001"/>
    <n v="1.8324"/>
    <n v="0"/>
    <n v="0"/>
    <n v="0.25291925465838511"/>
    <n v="0"/>
    <n v="0.74708074534161484"/>
    <x v="0"/>
    <x v="0"/>
    <m/>
    <m/>
    <m/>
    <m/>
    <m/>
    <m/>
    <n v="3.040092"/>
    <m/>
    <n v="5.9062799999999998"/>
    <m/>
    <m/>
    <m/>
    <m/>
    <m/>
    <m/>
    <m/>
    <m/>
    <m/>
    <s v="704336,54"/>
    <s v="6204597,4"/>
    <n v="3.040092"/>
    <n v="5.9062799999999998"/>
    <n v="0"/>
  </r>
  <r>
    <n v="2242"/>
    <x v="1112"/>
    <s v=""/>
    <x v="2474"/>
    <n v="2018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4140"/>
    <n v="3.726"/>
    <n v="0"/>
    <n v="2.25108"/>
    <n v="2.25108"/>
    <n v="0"/>
    <n v="0.73529411764705888"/>
    <n v="0.26470588235294112"/>
    <x v="0"/>
    <x v="0"/>
    <m/>
    <m/>
    <m/>
    <m/>
    <m/>
    <m/>
    <m/>
    <m/>
    <n v="7.0380000000000003"/>
    <m/>
    <m/>
    <m/>
    <m/>
    <m/>
    <m/>
    <m/>
    <m/>
    <m/>
    <s v="549608,45"/>
    <s v="6086720,43"/>
    <n v="0"/>
    <n v="7.0380000000000003"/>
    <n v="0"/>
  </r>
  <r>
    <n v="2243"/>
    <x v="1113"/>
    <s v=""/>
    <x v="2475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4141"/>
    <n v="3277.0940000000001"/>
    <n v="3277.0940000000001"/>
    <n v="3022.0765970399998"/>
    <n v="2747.36501352"/>
    <n v="0.20640212580696599"/>
    <n v="0.79359787419303407"/>
    <n v="0"/>
    <x v="25"/>
    <x v="0"/>
    <m/>
    <n v="23.129849999999998"/>
    <m/>
    <m/>
    <m/>
    <m/>
    <m/>
    <m/>
    <m/>
    <m/>
    <m/>
    <n v="2.9349289999999999"/>
    <n v="1.8069470400000001"/>
    <m/>
    <m/>
    <m/>
    <m/>
    <m/>
    <s v="588927,19"/>
    <s v="6143298,6"/>
    <n v="7933.8730660000001"/>
    <n v="4.7418760400000002"/>
    <n v="0"/>
  </r>
  <r>
    <n v="2243"/>
    <x v="1113"/>
    <s v=""/>
    <x v="2476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4142"/>
    <n v="1949.3820000000001"/>
    <n v="1949.3820000000001"/>
    <n v="551.24130600000001"/>
    <n v="472.68700560000002"/>
    <n v="0.37570315211384142"/>
    <n v="0.62429684788615858"/>
    <n v="0"/>
    <x v="0"/>
    <x v="0"/>
    <m/>
    <m/>
    <m/>
    <m/>
    <m/>
    <m/>
    <m/>
    <m/>
    <m/>
    <n v="2055.060931"/>
    <n v="456.46483240000003"/>
    <n v="82.78571500000001"/>
    <m/>
    <m/>
    <m/>
    <m/>
    <m/>
    <m/>
    <s v="588927,19"/>
    <s v="6143298,6"/>
    <n v="0"/>
    <n v="2594.3114783999999"/>
    <n v="0"/>
  </r>
  <r>
    <n v="2243"/>
    <x v="1113"/>
    <s v=""/>
    <x v="2477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4143"/>
    <n v="5.149"/>
    <n v="5.149"/>
    <n v="0"/>
    <n v="0"/>
    <n v="1"/>
    <n v="0"/>
    <n v="0"/>
    <x v="0"/>
    <x v="0"/>
    <m/>
    <m/>
    <m/>
    <m/>
    <m/>
    <m/>
    <m/>
    <m/>
    <m/>
    <m/>
    <m/>
    <m/>
    <n v="5.915"/>
    <m/>
    <m/>
    <m/>
    <m/>
    <m/>
    <s v="571487,2"/>
    <s v="6138468,12"/>
    <n v="0"/>
    <n v="5.915"/>
    <n v="0"/>
  </r>
  <r>
    <n v="2243"/>
    <x v="1114"/>
    <s v=""/>
    <x v="2480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4144"/>
    <n v="7.351"/>
    <n v="7.351"/>
    <n v="0"/>
    <n v="0"/>
    <n v="1"/>
    <n v="0"/>
    <n v="0"/>
    <x v="0"/>
    <x v="0"/>
    <m/>
    <m/>
    <m/>
    <m/>
    <m/>
    <m/>
    <n v="7.7270687999999996"/>
    <m/>
    <m/>
    <m/>
    <m/>
    <m/>
    <m/>
    <m/>
    <m/>
    <m/>
    <m/>
    <m/>
    <s v="571487,2"/>
    <s v="6138468,12"/>
    <n v="7.7270687999999996"/>
    <n v="0"/>
    <n v="0"/>
  </r>
  <r>
    <n v="2243"/>
    <x v="1114"/>
    <s v=""/>
    <x v="2481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4145"/>
    <n v="2.5819999999999999"/>
    <n v="2.5819999999999999"/>
    <n v="0"/>
    <n v="0"/>
    <n v="1"/>
    <n v="0"/>
    <n v="0"/>
    <x v="0"/>
    <x v="0"/>
    <m/>
    <m/>
    <m/>
    <m/>
    <m/>
    <m/>
    <n v="2.7247968"/>
    <m/>
    <m/>
    <m/>
    <m/>
    <m/>
    <m/>
    <m/>
    <m/>
    <m/>
    <m/>
    <m/>
    <s v="571487,2"/>
    <s v="6138468,12"/>
    <n v="2.7247968"/>
    <n v="0"/>
    <n v="0"/>
  </r>
  <r>
    <n v="2243"/>
    <x v="1114"/>
    <s v=""/>
    <x v="2482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4146"/>
    <n v="3.5"/>
    <n v="3.5"/>
    <n v="2.5848"/>
    <n v="2.5848"/>
    <n v="0.23468515738952217"/>
    <n v="0.76531484261047789"/>
    <n v="0"/>
    <x v="0"/>
    <x v="0"/>
    <m/>
    <m/>
    <m/>
    <m/>
    <m/>
    <m/>
    <n v="7.4567987999999996"/>
    <m/>
    <m/>
    <m/>
    <m/>
    <m/>
    <m/>
    <m/>
    <m/>
    <m/>
    <m/>
    <m/>
    <s v="571487,2"/>
    <s v="6138468,12"/>
    <n v="7.4567987999999996"/>
    <n v="0"/>
    <n v="0"/>
  </r>
  <r>
    <n v="2243"/>
    <x v="1114"/>
    <s v=""/>
    <x v="2483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8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4147"/>
    <n v="781.06700000000001"/>
    <n v="781.06700000000001"/>
    <n v="85.266892799999994"/>
    <n v="77.322959999999995"/>
    <n v="0.44471485191177118"/>
    <n v="0.55528514808822882"/>
    <n v="0"/>
    <x v="0"/>
    <x v="0"/>
    <m/>
    <m/>
    <m/>
    <m/>
    <m/>
    <m/>
    <n v="1.2390840000000001"/>
    <m/>
    <m/>
    <m/>
    <n v="876.92700000000002"/>
    <n v="0"/>
    <m/>
    <m/>
    <m/>
    <m/>
    <m/>
    <m/>
    <s v="587160,95"/>
    <s v="6135919,02"/>
    <n v="1.2390840000000001"/>
    <n v="876.92700000000002"/>
    <n v="0"/>
  </r>
  <r>
    <n v="2244"/>
    <x v="1116"/>
    <s v=""/>
    <x v="2485"/>
    <n v="2018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4148"/>
    <n v="2.5920000000000001"/>
    <n v="0"/>
    <n v="4.7928996000000001"/>
    <n v="4.7928996000000001"/>
    <n v="0"/>
    <n v="0.92818035508829433"/>
    <n v="7.1819644911705671E-2"/>
    <x v="0"/>
    <x v="0"/>
    <m/>
    <m/>
    <m/>
    <m/>
    <m/>
    <m/>
    <m/>
    <m/>
    <n v="18.045202"/>
    <m/>
    <m/>
    <m/>
    <m/>
    <m/>
    <m/>
    <m/>
    <m/>
    <m/>
    <s v="464711,49"/>
    <s v="6289732,4"/>
    <n v="0"/>
    <n v="18.045202"/>
    <n v="0"/>
  </r>
  <r>
    <n v="2246"/>
    <x v="1117"/>
    <s v=""/>
    <x v="2486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6"/>
    <x v="1117"/>
    <s v=""/>
    <x v="2487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6"/>
    <x v="1117"/>
    <s v=""/>
    <x v="2488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9"/>
    <x v="1118"/>
    <s v=""/>
    <x v="2490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4150"/>
    <n v="1.494E-2"/>
    <n v="1.494E-2"/>
    <n v="0"/>
    <n v="0"/>
    <n v="1"/>
    <n v="0"/>
    <n v="0"/>
    <x v="0"/>
    <x v="0"/>
    <m/>
    <m/>
    <m/>
    <m/>
    <m/>
    <m/>
    <m/>
    <m/>
    <n v="1.5962E-2"/>
    <m/>
    <m/>
    <m/>
    <m/>
    <m/>
    <m/>
    <m/>
    <m/>
    <m/>
    <s v="674764,76"/>
    <s v="6064604,79"/>
    <n v="0"/>
    <n v="1.5962E-2"/>
    <n v="0"/>
  </r>
  <r>
    <n v="2249"/>
    <x v="1118"/>
    <s v=""/>
    <x v="2491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4151"/>
    <n v="53.236800000000002"/>
    <n v="52.56"/>
    <n v="44.254800000000003"/>
    <n v="44.254800000000003"/>
    <n v="0.25089588268587198"/>
    <n v="0.74910411731412796"/>
    <n v="0"/>
    <x v="0"/>
    <x v="0"/>
    <m/>
    <m/>
    <m/>
    <m/>
    <m/>
    <m/>
    <m/>
    <m/>
    <n v="106.09341099999999"/>
    <m/>
    <m/>
    <m/>
    <m/>
    <m/>
    <m/>
    <m/>
    <m/>
    <m/>
    <s v="674764,76"/>
    <s v="6064604,79"/>
    <n v="0"/>
    <n v="106.09341099999999"/>
    <n v="0"/>
  </r>
  <r>
    <n v="2249"/>
    <x v="1118"/>
    <s v=""/>
    <x v="2492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4152"/>
    <n v="30.031199999999998"/>
    <n v="30.006"/>
    <n v="27.648"/>
    <n v="27.648"/>
    <n v="0.22505927635609732"/>
    <n v="0.77494072364390265"/>
    <n v="0"/>
    <x v="0"/>
    <x v="0"/>
    <m/>
    <m/>
    <m/>
    <m/>
    <m/>
    <m/>
    <m/>
    <m/>
    <n v="66.718423000000001"/>
    <m/>
    <m/>
    <m/>
    <m/>
    <m/>
    <m/>
    <m/>
    <m/>
    <m/>
    <s v="674764,76"/>
    <s v="6064604,79"/>
    <n v="0"/>
    <n v="66.718423000000001"/>
    <n v="0"/>
  </r>
  <r>
    <n v="2250"/>
    <x v="1119"/>
    <s v=""/>
    <x v="2493"/>
    <n v="2018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4153"/>
    <n v="8.7562800000000003"/>
    <n v="0"/>
    <n v="6.8673599999999997"/>
    <n v="6.7921199999999997"/>
    <n v="0"/>
    <n v="0.810814872673147"/>
    <n v="0.189185127326853"/>
    <x v="0"/>
    <x v="0"/>
    <m/>
    <m/>
    <m/>
    <m/>
    <m/>
    <m/>
    <m/>
    <m/>
    <n v="23.142094"/>
    <m/>
    <m/>
    <m/>
    <m/>
    <m/>
    <m/>
    <m/>
    <m/>
    <m/>
    <s v="565997"/>
    <s v="6257113"/>
    <n v="0"/>
    <n v="23.142094"/>
    <n v="0"/>
  </r>
  <r>
    <n v="2250"/>
    <x v="1119"/>
    <s v=""/>
    <x v="2494"/>
    <n v="2018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4154"/>
    <n v="1.6920000000000001E-2"/>
    <n v="0"/>
    <n v="1.3546799999999999E-2"/>
    <n v="7.1279999999999998E-3"/>
    <n v="0"/>
    <n v="0.77248523574402173"/>
    <n v="0.22751476425597827"/>
    <x v="0"/>
    <x v="0"/>
    <m/>
    <m/>
    <m/>
    <m/>
    <m/>
    <m/>
    <n v="3.7184399999999999E-2"/>
    <m/>
    <m/>
    <m/>
    <m/>
    <m/>
    <m/>
    <m/>
    <m/>
    <m/>
    <m/>
    <m/>
    <s v="565997"/>
    <s v="6257113"/>
    <n v="3.7184399999999999E-2"/>
    <n v="0"/>
    <n v="0"/>
  </r>
  <r>
    <n v="2251"/>
    <x v="1120"/>
    <s v=""/>
    <x v="2495"/>
    <n v="2018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8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4155"/>
    <n v="6.6420000000000003"/>
    <n v="0.216"/>
    <n v="5.1012000000000004"/>
    <n v="5.1012000000000004"/>
    <n v="6.2955369889029491E-3"/>
    <n v="0.80641223759123426"/>
    <n v="0.18729222541986279"/>
    <x v="0"/>
    <x v="0"/>
    <m/>
    <m/>
    <m/>
    <m/>
    <m/>
    <m/>
    <m/>
    <m/>
    <n v="17.155009999999997"/>
    <m/>
    <m/>
    <m/>
    <m/>
    <m/>
    <m/>
    <m/>
    <m/>
    <m/>
    <s v="648155,6"/>
    <s v="6143600,76"/>
    <n v="0"/>
    <n v="17.155009999999997"/>
    <n v="0"/>
  </r>
  <r>
    <n v="2253"/>
    <x v="1121"/>
    <s v=""/>
    <x v="2497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4156"/>
    <n v="214.71507"/>
    <n v="14.5822"/>
    <n v="0"/>
    <n v="0"/>
    <n v="6.7914189721289708E-2"/>
    <n v="0"/>
    <n v="0.93208581027871029"/>
    <x v="0"/>
    <x v="0"/>
    <m/>
    <m/>
    <m/>
    <n v="0"/>
    <m/>
    <m/>
    <n v="238.57234750800001"/>
    <m/>
    <m/>
    <m/>
    <m/>
    <m/>
    <m/>
    <m/>
    <m/>
    <m/>
    <m/>
    <m/>
    <s v="546013,35"/>
    <s v="6159997"/>
    <n v="238.57234750800001"/>
    <n v="0"/>
    <n v="0"/>
  </r>
  <r>
    <n v="2253"/>
    <x v="1121"/>
    <s v=""/>
    <x v="2498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8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4157"/>
    <n v="42.803676000000003"/>
    <n v="38.266164000000003"/>
    <n v="32.431932000000003"/>
    <n v="32.431932000000003"/>
    <n v="0.28081497999837457"/>
    <n v="0.71918502000162543"/>
    <n v="0"/>
    <x v="0"/>
    <x v="0"/>
    <m/>
    <m/>
    <m/>
    <m/>
    <m/>
    <m/>
    <m/>
    <m/>
    <n v="76.213306000000003"/>
    <m/>
    <m/>
    <m/>
    <m/>
    <m/>
    <m/>
    <m/>
    <m/>
    <m/>
    <s v="476216,42"/>
    <s v="6250472,85"/>
    <n v="0"/>
    <n v="76.213306000000003"/>
    <n v="0"/>
  </r>
  <r>
    <n v="2255"/>
    <x v="1122"/>
    <s v=""/>
    <x v="2501"/>
    <n v="2018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4158"/>
    <n v="40.133124000000002"/>
    <n v="35.878715999999997"/>
    <n v="30.408480000000001"/>
    <n v="30.408480000000001"/>
    <n v="0.28081504781684802"/>
    <n v="0.71918495218315193"/>
    <n v="0"/>
    <x v="0"/>
    <x v="0"/>
    <m/>
    <m/>
    <m/>
    <m/>
    <m/>
    <m/>
    <m/>
    <m/>
    <n v="71.458285999999987"/>
    <m/>
    <m/>
    <m/>
    <m/>
    <m/>
    <m/>
    <m/>
    <m/>
    <m/>
    <s v="476216,42"/>
    <s v="6250472,85"/>
    <n v="0"/>
    <n v="71.458285999999987"/>
    <n v="0"/>
  </r>
  <r>
    <n v="2258"/>
    <x v="1123"/>
    <s v=""/>
    <x v="2502"/>
    <n v="2018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4159"/>
    <n v="840.88199999999995"/>
    <n v="821.82299999999998"/>
    <n v="0"/>
    <n v="0"/>
    <n v="0.97733451304701491"/>
    <n v="0"/>
    <n v="2.2665486952985092E-2"/>
    <x v="0"/>
    <x v="0"/>
    <m/>
    <m/>
    <m/>
    <n v="0"/>
    <m/>
    <m/>
    <m/>
    <m/>
    <m/>
    <m/>
    <m/>
    <m/>
    <m/>
    <m/>
    <n v="840.88199999999995"/>
    <m/>
    <m/>
    <n v="44.781300000000002"/>
    <s v="558993,11"/>
    <s v="6324846,01"/>
    <n v="0"/>
    <n v="840.88199999999995"/>
    <n v="44.781300000000002"/>
  </r>
  <r>
    <n v="2258"/>
    <x v="1123"/>
    <s v=""/>
    <x v="2503"/>
    <n v="2018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4160"/>
    <n v="344.42399999999998"/>
    <n v="344.42399999999998"/>
    <n v="0"/>
    <n v="0"/>
    <n v="1"/>
    <n v="0"/>
    <n v="0"/>
    <x v="0"/>
    <x v="0"/>
    <m/>
    <m/>
    <m/>
    <m/>
    <m/>
    <m/>
    <m/>
    <m/>
    <m/>
    <m/>
    <m/>
    <m/>
    <m/>
    <m/>
    <n v="344.42399999999998"/>
    <m/>
    <m/>
    <n v="8.9979696000000011"/>
    <s v="558993,11"/>
    <s v="6324846,01"/>
    <n v="0"/>
    <n v="344.42399999999998"/>
    <n v="8.9979696000000011"/>
  </r>
  <r>
    <n v="2259"/>
    <x v="1124"/>
    <s v=""/>
    <x v="2504"/>
    <n v="2018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4161"/>
    <n v="10.421279999999999"/>
    <n v="0"/>
    <n v="6.9475324715999998"/>
    <n v="6.9475324715999998"/>
    <n v="0"/>
    <n v="0.74500153053696527"/>
    <n v="0.25499846946303473"/>
    <x v="0"/>
    <x v="0"/>
    <m/>
    <m/>
    <m/>
    <m/>
    <m/>
    <m/>
    <m/>
    <m/>
    <n v="20.434005000000003"/>
    <m/>
    <m/>
    <m/>
    <m/>
    <m/>
    <m/>
    <m/>
    <m/>
    <m/>
    <s v="471835,27"/>
    <s v="6184343,07"/>
    <n v="0"/>
    <n v="20.434005000000003"/>
    <n v="0"/>
  </r>
  <r>
    <n v="2261"/>
    <x v="1125"/>
    <s v=""/>
    <x v="2505"/>
    <n v="2018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8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8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920"/>
    <n v="2018"/>
    <n v="10205107"/>
    <x v="595"/>
    <x v="1126"/>
    <x v="1095"/>
    <n v="6200"/>
    <s v="Aabenraa"/>
    <n v="580"/>
    <m/>
    <x v="18"/>
    <m/>
    <s v="ER"/>
    <s v="Erhvervsværk"/>
    <n v="14100"/>
    <n v="10000"/>
    <x v="15"/>
    <x v="1"/>
    <s v="pev"/>
    <d v="2015-08-05T00:00:00"/>
    <d v="2017-02-16T00:00:00"/>
    <n v="1.2"/>
    <n v="0.25"/>
    <n v="0.7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27593,58"/>
    <s v="6089101,72"/>
    <n v="0"/>
    <n v="0"/>
    <n v="0"/>
  </r>
  <r>
    <n v="2263"/>
    <x v="1128"/>
    <s v=""/>
    <x v="2921"/>
    <n v="2018"/>
    <n v="10205107"/>
    <x v="595"/>
    <x v="1126"/>
    <x v="1095"/>
    <n v="6200"/>
    <s v="Aabenraa"/>
    <n v="580"/>
    <m/>
    <x v="18"/>
    <m/>
    <s v="ER"/>
    <s v="Erhvervsværk"/>
    <n v="14100"/>
    <n v="10000"/>
    <x v="200"/>
    <x v="1"/>
    <s v="pev"/>
    <d v="2017-02-16T00:00:00"/>
    <m/>
    <n v="1.2"/>
    <n v="0.36"/>
    <n v="0.72"/>
    <x v="4162"/>
    <n v="13.987080000000001"/>
    <n v="0"/>
    <n v="9.3247396919999996"/>
    <n v="9.3247396919999996"/>
    <n v="0"/>
    <n v="0.7450022588145726"/>
    <n v="0.2549977411854274"/>
    <x v="0"/>
    <x v="0"/>
    <m/>
    <m/>
    <m/>
    <m/>
    <m/>
    <m/>
    <m/>
    <m/>
    <n v="27.425889999999999"/>
    <m/>
    <m/>
    <m/>
    <m/>
    <m/>
    <m/>
    <m/>
    <m/>
    <m/>
    <s v="527593,58"/>
    <s v="6089101,72"/>
    <n v="0"/>
    <n v="27.425889999999999"/>
    <n v="0"/>
  </r>
  <r>
    <n v="2264"/>
    <x v="1129"/>
    <s v=""/>
    <x v="2509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4163"/>
    <n v="88.360560000000007"/>
    <n v="88.360560000000007"/>
    <n v="0"/>
    <n v="0"/>
    <n v="1"/>
    <n v="0"/>
    <n v="0"/>
    <x v="0"/>
    <x v="0"/>
    <m/>
    <m/>
    <m/>
    <m/>
    <m/>
    <m/>
    <m/>
    <m/>
    <m/>
    <m/>
    <n v="89.745444000000006"/>
    <m/>
    <m/>
    <m/>
    <m/>
    <m/>
    <m/>
    <m/>
    <s v="543758,83"/>
    <s v="6358951,44"/>
    <n v="0"/>
    <n v="89.745444000000006"/>
    <n v="0"/>
  </r>
  <r>
    <n v="2264"/>
    <x v="1129"/>
    <s v=""/>
    <x v="2510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4164"/>
    <n v="3.6252"/>
    <n v="3.6252"/>
    <n v="0"/>
    <n v="0"/>
    <n v="1"/>
    <n v="0"/>
    <n v="0"/>
    <x v="0"/>
    <x v="0"/>
    <m/>
    <m/>
    <m/>
    <m/>
    <m/>
    <m/>
    <m/>
    <m/>
    <m/>
    <m/>
    <m/>
    <n v="0"/>
    <n v="4.2341249999999997"/>
    <m/>
    <m/>
    <m/>
    <m/>
    <m/>
    <s v="543758,83"/>
    <s v="6358951,44"/>
    <n v="0"/>
    <n v="4.2341249999999997"/>
    <n v="0"/>
  </r>
  <r>
    <n v="2264"/>
    <x v="1129"/>
    <s v=""/>
    <x v="2511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4165"/>
    <n v="1.7999999999999999E-2"/>
    <n v="1.7999999999999999E-2"/>
    <n v="0"/>
    <n v="0"/>
    <n v="1"/>
    <n v="0"/>
    <n v="0"/>
    <x v="0"/>
    <x v="0"/>
    <m/>
    <m/>
    <m/>
    <n v="1.7999999999999999E-2"/>
    <m/>
    <m/>
    <m/>
    <m/>
    <m/>
    <m/>
    <m/>
    <m/>
    <m/>
    <m/>
    <m/>
    <m/>
    <m/>
    <m/>
    <s v="543758,83"/>
    <s v="6358951,44"/>
    <n v="1.7999999999999999E-2"/>
    <n v="0"/>
    <n v="0"/>
  </r>
  <r>
    <n v="2264"/>
    <x v="1129"/>
    <s v=""/>
    <x v="2512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4166"/>
    <n v="23.497920000000001"/>
    <n v="23.497920000000001"/>
    <n v="0"/>
    <n v="0"/>
    <n v="1"/>
    <n v="0"/>
    <n v="0"/>
    <x v="0"/>
    <x v="0"/>
    <m/>
    <m/>
    <m/>
    <m/>
    <m/>
    <m/>
    <m/>
    <m/>
    <m/>
    <m/>
    <m/>
    <m/>
    <m/>
    <m/>
    <m/>
    <n v="23.497919999999997"/>
    <m/>
    <m/>
    <s v="543758,83"/>
    <s v="6358951,44"/>
    <n v="0"/>
    <n v="23.497919999999997"/>
    <n v="0"/>
  </r>
  <r>
    <n v="2264"/>
    <x v="1292"/>
    <s v=""/>
    <x v="2922"/>
    <n v="2018"/>
    <n v="64761919"/>
    <x v="596"/>
    <x v="1288"/>
    <x v="1246"/>
    <n v="9480"/>
    <s v="Løkken"/>
    <n v="860"/>
    <n v="305"/>
    <x v="96"/>
    <m/>
    <s v="ER"/>
    <s v="Erhvervsværk"/>
    <n v="471120"/>
    <n v="470000"/>
    <x v="912"/>
    <x v="6"/>
    <s v="pvp"/>
    <d v="2018-01-01T00:00:00"/>
    <m/>
    <n v="0.05"/>
    <n v="0"/>
    <n v="0.05"/>
    <x v="4167"/>
    <n v="0.34110000000000001"/>
    <n v="0.34110000000000001"/>
    <n v="0"/>
    <n v="0"/>
    <n v="1"/>
    <n v="0"/>
    <n v="0"/>
    <x v="0"/>
    <x v="0"/>
    <m/>
    <m/>
    <m/>
    <m/>
    <m/>
    <m/>
    <m/>
    <m/>
    <m/>
    <m/>
    <m/>
    <m/>
    <m/>
    <m/>
    <n v="0.34110000000000001"/>
    <m/>
    <m/>
    <m/>
    <s v="542889,73"/>
    <s v="6358671,34"/>
    <n v="0"/>
    <n v="0.34110000000000001"/>
    <n v="0"/>
  </r>
  <r>
    <n v="2265"/>
    <x v="1130"/>
    <s v=""/>
    <x v="2513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4168"/>
    <n v="169.81200000000001"/>
    <n v="169.81200000000001"/>
    <n v="0"/>
    <n v="0"/>
    <n v="1"/>
    <n v="0"/>
    <n v="0"/>
    <x v="0"/>
    <x v="0"/>
    <m/>
    <m/>
    <m/>
    <m/>
    <m/>
    <m/>
    <m/>
    <n v="151.739"/>
    <m/>
    <n v="1.1165"/>
    <m/>
    <n v="30.237899999999996"/>
    <m/>
    <m/>
    <m/>
    <m/>
    <m/>
    <m/>
    <s v="533035,26"/>
    <s v="6295977,96"/>
    <n v="68.282550000000001"/>
    <n v="114.81085"/>
    <n v="0"/>
  </r>
  <r>
    <n v="2265"/>
    <x v="1130"/>
    <s v=""/>
    <x v="2514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4169"/>
    <n v="9.3995999999999995"/>
    <n v="9.3995999999999995"/>
    <n v="0"/>
    <n v="0"/>
    <n v="1"/>
    <n v="0"/>
    <n v="0"/>
    <x v="0"/>
    <x v="0"/>
    <m/>
    <m/>
    <m/>
    <m/>
    <m/>
    <m/>
    <m/>
    <m/>
    <m/>
    <m/>
    <m/>
    <m/>
    <n v="9.5815999999999999"/>
    <m/>
    <m/>
    <m/>
    <m/>
    <m/>
    <s v="533035,26"/>
    <s v="6295977,96"/>
    <n v="0"/>
    <n v="9.5815999999999999"/>
    <n v="0"/>
  </r>
  <r>
    <n v="2265"/>
    <x v="1130"/>
    <s v=""/>
    <x v="2515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4170"/>
    <n v="356.87880000000001"/>
    <n v="356.87880000000001"/>
    <n v="50.385599999999997"/>
    <n v="37.717199999999998"/>
    <n v="0.42899314892464058"/>
    <n v="0.57100685107535942"/>
    <n v="0"/>
    <x v="0"/>
    <x v="0"/>
    <m/>
    <m/>
    <m/>
    <m/>
    <m/>
    <m/>
    <m/>
    <n v="344.73320000000001"/>
    <m/>
    <n v="2.5230000000000001"/>
    <m/>
    <n v="68.693100000000001"/>
    <m/>
    <m/>
    <m/>
    <m/>
    <m/>
    <m/>
    <s v="533035,26"/>
    <s v="6295977,96"/>
    <n v="155.12994"/>
    <n v="260.81936000000002"/>
    <n v="0"/>
  </r>
  <r>
    <n v="2265"/>
    <x v="1130"/>
    <s v=""/>
    <x v="2516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4171"/>
    <n v="0"/>
    <n v="0"/>
    <n v="0"/>
    <n v="0"/>
    <n v="1"/>
    <n v="0"/>
    <n v="0"/>
    <x v="0"/>
    <x v="0"/>
    <m/>
    <m/>
    <m/>
    <n v="0.14150780000000002"/>
    <m/>
    <m/>
    <m/>
    <m/>
    <m/>
    <m/>
    <m/>
    <m/>
    <m/>
    <m/>
    <m/>
    <m/>
    <m/>
    <m/>
    <s v="533035,26"/>
    <s v="6295977,96"/>
    <n v="0.14150780000000002"/>
    <n v="0"/>
    <n v="0"/>
  </r>
  <r>
    <n v="2265"/>
    <x v="1131"/>
    <s v=""/>
    <x v="2517"/>
    <n v="2018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32391,87"/>
    <s v="6295620,82"/>
    <n v="0"/>
    <n v="0"/>
    <n v="0"/>
  </r>
  <r>
    <n v="2265"/>
    <x v="1132"/>
    <s v=""/>
    <x v="2518"/>
    <n v="2018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4172"/>
    <n v="0.209844"/>
    <n v="0.209844"/>
    <n v="0"/>
    <n v="0"/>
    <n v="1"/>
    <n v="0"/>
    <n v="0"/>
    <x v="0"/>
    <x v="0"/>
    <m/>
    <m/>
    <m/>
    <m/>
    <m/>
    <m/>
    <n v="0.19344600000000001"/>
    <m/>
    <m/>
    <m/>
    <m/>
    <m/>
    <m/>
    <m/>
    <m/>
    <m/>
    <m/>
    <m/>
    <s v="531398,07"/>
    <s v="6295376,02"/>
    <n v="0.19344600000000001"/>
    <n v="0"/>
    <n v="0"/>
  </r>
  <r>
    <n v="2265"/>
    <x v="1133"/>
    <s v=""/>
    <x v="2519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4173"/>
    <n v="0.18187200000000001"/>
    <n v="0.18187200000000001"/>
    <n v="0.127944"/>
    <n v="0.127944"/>
    <n v="0.26705007981900647"/>
    <n v="0.73294992018099347"/>
    <n v="0"/>
    <x v="0"/>
    <x v="0"/>
    <m/>
    <m/>
    <m/>
    <m/>
    <m/>
    <m/>
    <n v="0.3405204"/>
    <m/>
    <m/>
    <m/>
    <m/>
    <m/>
    <m/>
    <m/>
    <m/>
    <m/>
    <m/>
    <m/>
    <s v="525875,76"/>
    <s v="6299692,37"/>
    <n v="0.3405204"/>
    <n v="0"/>
    <n v="0"/>
  </r>
  <r>
    <n v="2265"/>
    <x v="1133"/>
    <s v=""/>
    <x v="2520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4174"/>
    <n v="4.8203999999999997E-2"/>
    <n v="4.8203999999999997E-2"/>
    <n v="3.6864000000000001E-2"/>
    <n v="3.6864000000000001E-2"/>
    <n v="0.25778753224750683"/>
    <n v="0.74221246775249317"/>
    <n v="0"/>
    <x v="0"/>
    <x v="0"/>
    <m/>
    <m/>
    <m/>
    <m/>
    <m/>
    <m/>
    <n v="9.3495599999999998E-2"/>
    <m/>
    <m/>
    <m/>
    <m/>
    <m/>
    <m/>
    <m/>
    <m/>
    <m/>
    <m/>
    <m/>
    <s v="525875,76"/>
    <s v="6299692,37"/>
    <n v="9.3495599999999998E-2"/>
    <n v="0"/>
    <n v="0"/>
  </r>
  <r>
    <n v="2265"/>
    <x v="1133"/>
    <s v=""/>
    <x v="2521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4175"/>
    <n v="0.35222399999999998"/>
    <n v="0.35222399999999998"/>
    <n v="0"/>
    <n v="0"/>
    <n v="1"/>
    <n v="0"/>
    <n v="0"/>
    <x v="0"/>
    <x v="0"/>
    <m/>
    <m/>
    <m/>
    <m/>
    <m/>
    <m/>
    <n v="0.3523212"/>
    <m/>
    <m/>
    <m/>
    <m/>
    <m/>
    <m/>
    <m/>
    <m/>
    <m/>
    <m/>
    <m/>
    <s v="525875,76"/>
    <s v="6299692,37"/>
    <n v="0.3523212"/>
    <n v="0"/>
    <n v="0"/>
  </r>
  <r>
    <n v="2265"/>
    <x v="1133"/>
    <s v=""/>
    <x v="2522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4176"/>
    <n v="4.8995999999999998E-2"/>
    <n v="4.8995999999999998E-2"/>
    <n v="0"/>
    <n v="0"/>
    <n v="1"/>
    <n v="0"/>
    <n v="0"/>
    <x v="0"/>
    <x v="0"/>
    <m/>
    <m/>
    <m/>
    <m/>
    <m/>
    <m/>
    <m/>
    <m/>
    <m/>
    <m/>
    <m/>
    <m/>
    <m/>
    <m/>
    <m/>
    <m/>
    <m/>
    <n v="4.8996000000000005E-2"/>
    <s v="525875,76"/>
    <s v="6299692,37"/>
    <n v="0"/>
    <n v="0"/>
    <n v="4.8996000000000005E-2"/>
  </r>
  <r>
    <n v="2265"/>
    <x v="1134"/>
    <s v=""/>
    <x v="2523"/>
    <n v="2018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4177"/>
    <n v="0.27360000000000001"/>
    <n v="0.27360000000000001"/>
    <n v="0.175896"/>
    <n v="0.175896"/>
    <n v="0.26925529653510949"/>
    <n v="0.73074470346489051"/>
    <n v="0"/>
    <x v="0"/>
    <x v="0"/>
    <m/>
    <m/>
    <m/>
    <m/>
    <m/>
    <m/>
    <n v="0.50806799999999996"/>
    <m/>
    <m/>
    <m/>
    <m/>
    <m/>
    <m/>
    <m/>
    <m/>
    <m/>
    <m/>
    <m/>
    <s v="541678,99"/>
    <s v="6293724,35"/>
    <n v="0.50806799999999996"/>
    <n v="0"/>
    <n v="0"/>
  </r>
  <r>
    <n v="2265"/>
    <x v="1134"/>
    <s v=""/>
    <x v="2524"/>
    <n v="2018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4178"/>
    <n v="9.6192E-2"/>
    <n v="9.6192E-2"/>
    <n v="0"/>
    <n v="0"/>
    <n v="1"/>
    <n v="0"/>
    <n v="0"/>
    <x v="0"/>
    <x v="0"/>
    <m/>
    <m/>
    <m/>
    <m/>
    <m/>
    <m/>
    <n v="9.8643600000000012E-2"/>
    <m/>
    <m/>
    <m/>
    <m/>
    <m/>
    <m/>
    <m/>
    <m/>
    <m/>
    <m/>
    <m/>
    <s v="541678,99"/>
    <s v="6293724,35"/>
    <n v="9.8643600000000012E-2"/>
    <n v="0"/>
    <n v="0"/>
  </r>
  <r>
    <n v="2265"/>
    <x v="1135"/>
    <s v=""/>
    <x v="2525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4179"/>
    <n v="0.152028"/>
    <n v="0.152028"/>
    <n v="0"/>
    <n v="0"/>
    <n v="1"/>
    <n v="0"/>
    <n v="0"/>
    <x v="0"/>
    <x v="0"/>
    <m/>
    <m/>
    <m/>
    <m/>
    <m/>
    <m/>
    <n v="0.152064"/>
    <m/>
    <m/>
    <m/>
    <m/>
    <m/>
    <m/>
    <m/>
    <m/>
    <m/>
    <m/>
    <m/>
    <s v="542627,51"/>
    <s v="6300627,43"/>
    <n v="0.152064"/>
    <n v="0"/>
    <n v="0"/>
  </r>
  <r>
    <n v="2265"/>
    <x v="1135"/>
    <s v=""/>
    <x v="2526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4180"/>
    <n v="1.0691999999999999"/>
    <n v="1.0691999999999999"/>
    <n v="0.70901999999999998"/>
    <n v="0.70901999999999998"/>
    <n v="0.27406715660400338"/>
    <n v="0.72593284339599662"/>
    <n v="0"/>
    <x v="0"/>
    <x v="0"/>
    <m/>
    <m/>
    <m/>
    <m/>
    <m/>
    <m/>
    <n v="1.9506167999999999"/>
    <m/>
    <m/>
    <m/>
    <m/>
    <m/>
    <m/>
    <m/>
    <m/>
    <m/>
    <m/>
    <m/>
    <s v="542627,51"/>
    <s v="6300627,43"/>
    <n v="1.9506167999999999"/>
    <n v="0"/>
    <n v="0"/>
  </r>
  <r>
    <n v="2265"/>
    <x v="1135"/>
    <s v=""/>
    <x v="2527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4181"/>
    <n v="1.5192000000000001"/>
    <n v="1.5192000000000001"/>
    <n v="0.99727200000000005"/>
    <n v="0.99727200000000005"/>
    <n v="0.27516989458776031"/>
    <n v="0.72483010541223969"/>
    <n v="0"/>
    <x v="0"/>
    <x v="0"/>
    <m/>
    <m/>
    <m/>
    <m/>
    <m/>
    <m/>
    <n v="2.7604763999999999"/>
    <m/>
    <m/>
    <m/>
    <m/>
    <m/>
    <m/>
    <m/>
    <m/>
    <m/>
    <m/>
    <m/>
    <s v="542627,51"/>
    <s v="6300627,43"/>
    <n v="2.7604763999999999"/>
    <n v="0"/>
    <n v="0"/>
  </r>
  <r>
    <n v="2266"/>
    <x v="1136"/>
    <s v=""/>
    <x v="2528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4182"/>
    <n v="3878.33"/>
    <n v="3878.33"/>
    <n v="5342.63328"/>
    <n v="4936.8502799999997"/>
    <n v="0.14958941865074912"/>
    <n v="0.85041058134925085"/>
    <n v="0"/>
    <x v="26"/>
    <x v="0"/>
    <m/>
    <n v="27.967521948000002"/>
    <m/>
    <m/>
    <m/>
    <n v="0"/>
    <m/>
    <m/>
    <m/>
    <m/>
    <m/>
    <m/>
    <n v="7.28"/>
    <m/>
    <m/>
    <m/>
    <m/>
    <m/>
    <s v="563211,59"/>
    <s v="6325945,45"/>
    <n v="12955.969790598001"/>
    <n v="7.28"/>
    <n v="0"/>
  </r>
  <r>
    <n v="2266"/>
    <x v="1136"/>
    <s v=""/>
    <x v="2529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4183"/>
    <n v="0"/>
    <n v="0"/>
    <n v="0"/>
    <n v="0"/>
    <n v="1"/>
    <n v="0"/>
    <n v="0"/>
    <x v="0"/>
    <x v="0"/>
    <m/>
    <m/>
    <m/>
    <n v="5.1271860599999997"/>
    <m/>
    <m/>
    <m/>
    <m/>
    <m/>
    <m/>
    <m/>
    <m/>
    <m/>
    <m/>
    <m/>
    <m/>
    <m/>
    <m/>
    <s v="563211,59"/>
    <s v="6325945,45"/>
    <n v="5.1271860599999997"/>
    <n v="0"/>
    <n v="0"/>
  </r>
  <r>
    <n v="2266"/>
    <x v="1136"/>
    <s v=""/>
    <x v="2530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4184"/>
    <n v="69.674003999999996"/>
    <n v="69.674003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69.674003999999996"/>
    <s v="563211,59"/>
    <s v="6325945,45"/>
    <n v="0"/>
    <n v="0"/>
    <n v="69.674003999999996"/>
  </r>
  <r>
    <n v="2267"/>
    <x v="73"/>
    <s v=""/>
    <x v="161"/>
    <n v="2018"/>
    <n v="37271616"/>
    <x v="599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4185"/>
    <n v="0.17369999999999999"/>
    <n v="0.17369999999999999"/>
    <n v="0"/>
    <n v="0"/>
    <n v="1"/>
    <n v="0"/>
    <n v="0"/>
    <x v="0"/>
    <x v="0"/>
    <m/>
    <m/>
    <m/>
    <n v="0.1929806"/>
    <m/>
    <m/>
    <m/>
    <m/>
    <m/>
    <m/>
    <m/>
    <m/>
    <m/>
    <m/>
    <m/>
    <m/>
    <m/>
    <m/>
    <s v="568388,91"/>
    <s v="6325482,83"/>
    <n v="0.1929806"/>
    <n v="0"/>
    <n v="0"/>
  </r>
  <r>
    <n v="2267"/>
    <x v="73"/>
    <s v=""/>
    <x v="162"/>
    <n v="2018"/>
    <n v="37271616"/>
    <x v="599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2267"/>
    <x v="74"/>
    <s v=""/>
    <x v="163"/>
    <n v="2018"/>
    <n v="37271616"/>
    <x v="599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4186"/>
    <n v="0.15840000000000001"/>
    <n v="0.15840000000000001"/>
    <n v="0"/>
    <n v="0"/>
    <n v="1"/>
    <n v="0"/>
    <n v="0"/>
    <x v="0"/>
    <x v="0"/>
    <m/>
    <m/>
    <m/>
    <m/>
    <m/>
    <m/>
    <n v="0.17028000000000001"/>
    <m/>
    <m/>
    <m/>
    <m/>
    <m/>
    <m/>
    <m/>
    <m/>
    <m/>
    <m/>
    <m/>
    <s v="571527,49"/>
    <s v="6324145,95"/>
    <n v="0.17028000000000001"/>
    <n v="0"/>
    <n v="0"/>
  </r>
  <r>
    <n v="2267"/>
    <x v="1137"/>
    <s v=""/>
    <x v="2532"/>
    <n v="2018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3366"/>
    <n v="1.7819999999999999E-2"/>
    <n v="1.7819999999999999E-2"/>
    <n v="0"/>
    <n v="0"/>
    <n v="1"/>
    <n v="0"/>
    <n v="0"/>
    <x v="0"/>
    <x v="0"/>
    <m/>
    <m/>
    <m/>
    <n v="1.9369800000000003E-2"/>
    <m/>
    <m/>
    <m/>
    <m/>
    <m/>
    <m/>
    <m/>
    <m/>
    <m/>
    <m/>
    <m/>
    <m/>
    <m/>
    <m/>
    <s v="558530,34"/>
    <s v="6332074,96"/>
    <n v="1.9369800000000003E-2"/>
    <n v="0"/>
    <n v="0"/>
  </r>
  <r>
    <n v="2267"/>
    <x v="1138"/>
    <s v=""/>
    <x v="2533"/>
    <n v="2018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199"/>
    <n v="1.6500000000000001E-2"/>
    <n v="1.6500000000000001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61988,5"/>
    <s v="6330007,64"/>
    <n v="1.7935E-2"/>
    <n v="0"/>
    <n v="0"/>
  </r>
  <r>
    <n v="2267"/>
    <x v="1139"/>
    <s v=""/>
    <x v="2534"/>
    <n v="2018"/>
    <n v="37271616"/>
    <x v="599"/>
    <x v="1137"/>
    <x v="1104"/>
    <n v="9400"/>
    <s v="Nørresundby"/>
    <n v="851"/>
    <n v="295"/>
    <x v="34"/>
    <m/>
    <s v="FJ"/>
    <s v="Fjernvarmeværk"/>
    <n v="353000"/>
    <n v="350030"/>
    <x v="1306"/>
    <x v="0"/>
    <s v="fvv"/>
    <d v="1976-01-01T00:00:00"/>
    <d v="2017-12-31T00:00:00"/>
    <n v="19.5"/>
    <n v="0"/>
    <n v="1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5316,4"/>
    <s v="6325743,48"/>
    <n v="0"/>
    <n v="0"/>
    <n v="0"/>
  </r>
  <r>
    <n v="2267"/>
    <x v="1140"/>
    <s v=""/>
    <x v="2535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4187"/>
    <n v="0.85199999999999998"/>
    <n v="0.85199999999999998"/>
    <n v="0"/>
    <n v="0"/>
    <n v="1"/>
    <n v="0"/>
    <n v="0"/>
    <x v="0"/>
    <x v="0"/>
    <m/>
    <m/>
    <m/>
    <n v="0.92659999999999998"/>
    <m/>
    <m/>
    <m/>
    <m/>
    <m/>
    <m/>
    <m/>
    <m/>
    <m/>
    <m/>
    <m/>
    <m/>
    <m/>
    <m/>
    <s v="554455,31"/>
    <s v="6320497,71"/>
    <n v="0.92659999999999998"/>
    <n v="0"/>
    <n v="0"/>
  </r>
  <r>
    <n v="2267"/>
    <x v="1140"/>
    <s v=""/>
    <x v="2536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4188"/>
    <n v="2.0459999999999998"/>
    <n v="2.0459999999999998"/>
    <n v="0"/>
    <n v="0"/>
    <n v="1"/>
    <n v="0"/>
    <n v="0"/>
    <x v="0"/>
    <x v="0"/>
    <m/>
    <m/>
    <m/>
    <n v="2.2239"/>
    <m/>
    <m/>
    <m/>
    <m/>
    <m/>
    <m/>
    <m/>
    <m/>
    <m/>
    <m/>
    <m/>
    <m/>
    <m/>
    <m/>
    <s v="554455,31"/>
    <s v="6320497,71"/>
    <n v="2.2239"/>
    <n v="0"/>
    <n v="0"/>
  </r>
  <r>
    <n v="2267"/>
    <x v="1140"/>
    <s v=""/>
    <x v="2537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4189"/>
    <n v="1.25"/>
    <n v="1.25"/>
    <n v="0"/>
    <n v="0"/>
    <n v="1"/>
    <n v="0"/>
    <n v="0"/>
    <x v="0"/>
    <x v="0"/>
    <m/>
    <m/>
    <m/>
    <n v="1.3591"/>
    <m/>
    <m/>
    <m/>
    <m/>
    <m/>
    <m/>
    <m/>
    <m/>
    <m/>
    <m/>
    <m/>
    <m/>
    <m/>
    <m/>
    <s v="554455,31"/>
    <s v="6320497,71"/>
    <n v="1.3591"/>
    <n v="0"/>
    <n v="0"/>
  </r>
  <r>
    <n v="2267"/>
    <x v="1140"/>
    <s v=""/>
    <x v="2538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4190"/>
    <n v="0.61899999999999999"/>
    <n v="0.61899999999999999"/>
    <n v="0"/>
    <n v="0"/>
    <n v="1"/>
    <n v="0"/>
    <n v="0"/>
    <x v="0"/>
    <x v="0"/>
    <m/>
    <m/>
    <m/>
    <n v="0.67330000000000001"/>
    <m/>
    <m/>
    <m/>
    <m/>
    <m/>
    <m/>
    <m/>
    <m/>
    <m/>
    <m/>
    <m/>
    <m/>
    <m/>
    <m/>
    <s v="554455,31"/>
    <s v="6320497,71"/>
    <n v="0.67330000000000001"/>
    <n v="0"/>
    <n v="0"/>
  </r>
  <r>
    <n v="2267"/>
    <x v="1141"/>
    <s v=""/>
    <x v="2539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4191"/>
    <n v="2.4060000000000001"/>
    <n v="2.4060000000000001"/>
    <n v="0"/>
    <n v="0"/>
    <n v="1"/>
    <n v="0"/>
    <n v="0"/>
    <x v="0"/>
    <x v="0"/>
    <m/>
    <m/>
    <m/>
    <n v="0"/>
    <m/>
    <m/>
    <n v="2.5868000000000002"/>
    <m/>
    <m/>
    <m/>
    <m/>
    <m/>
    <m/>
    <n v="0"/>
    <m/>
    <m/>
    <m/>
    <m/>
    <s v="561840,47"/>
    <s v="6320867,47"/>
    <n v="2.5868000000000002"/>
    <n v="0"/>
    <n v="0"/>
  </r>
  <r>
    <n v="2267"/>
    <x v="1141"/>
    <s v=""/>
    <x v="2540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4192"/>
    <n v="10.476000000000001"/>
    <n v="10.476000000000001"/>
    <n v="0"/>
    <n v="0"/>
    <n v="1"/>
    <n v="0"/>
    <n v="0"/>
    <x v="0"/>
    <x v="0"/>
    <m/>
    <m/>
    <m/>
    <n v="0"/>
    <m/>
    <m/>
    <n v="11.265000000000001"/>
    <m/>
    <m/>
    <m/>
    <m/>
    <m/>
    <m/>
    <n v="0"/>
    <m/>
    <m/>
    <m/>
    <m/>
    <s v="561840,47"/>
    <s v="6320867,47"/>
    <n v="11.265000000000001"/>
    <n v="0"/>
    <n v="0"/>
  </r>
  <r>
    <n v="2267"/>
    <x v="1141"/>
    <s v=""/>
    <x v="2541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4193"/>
    <n v="0.61899999999999999"/>
    <n v="0.61899999999999999"/>
    <n v="0"/>
    <n v="0"/>
    <n v="1"/>
    <n v="0"/>
    <n v="0"/>
    <x v="0"/>
    <x v="0"/>
    <m/>
    <m/>
    <m/>
    <n v="0"/>
    <m/>
    <m/>
    <m/>
    <m/>
    <m/>
    <m/>
    <m/>
    <m/>
    <m/>
    <n v="0.69589999999999996"/>
    <m/>
    <m/>
    <m/>
    <m/>
    <s v="561840,47"/>
    <s v="6320867,47"/>
    <n v="0"/>
    <n v="0.69589999999999996"/>
    <n v="0"/>
  </r>
  <r>
    <n v="2267"/>
    <x v="1141"/>
    <s v=""/>
    <x v="2542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4194"/>
    <n v="4.6559999999999997"/>
    <n v="4.6559999999999997"/>
    <n v="0"/>
    <n v="0"/>
    <n v="1"/>
    <n v="0"/>
    <n v="0"/>
    <x v="0"/>
    <x v="0"/>
    <m/>
    <m/>
    <m/>
    <n v="0"/>
    <m/>
    <m/>
    <n v="5.0066999999999995"/>
    <m/>
    <m/>
    <m/>
    <m/>
    <m/>
    <m/>
    <n v="0"/>
    <m/>
    <m/>
    <m/>
    <m/>
    <s v="561840,47"/>
    <s v="6320867,47"/>
    <n v="5.0066999999999995"/>
    <n v="0"/>
    <n v="0"/>
  </r>
  <r>
    <n v="2267"/>
    <x v="1142"/>
    <s v=""/>
    <x v="2543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4195"/>
    <n v="1.768"/>
    <n v="1.768"/>
    <n v="0"/>
    <n v="0"/>
    <n v="1"/>
    <n v="0"/>
    <n v="0"/>
    <x v="0"/>
    <x v="0"/>
    <m/>
    <m/>
    <m/>
    <n v="1.9218"/>
    <m/>
    <m/>
    <m/>
    <m/>
    <m/>
    <m/>
    <m/>
    <m/>
    <m/>
    <m/>
    <m/>
    <m/>
    <m/>
    <m/>
    <s v="557498,33"/>
    <s v="6321224,59"/>
    <n v="1.9218"/>
    <n v="0"/>
    <n v="0"/>
  </r>
  <r>
    <n v="2267"/>
    <x v="1142"/>
    <s v=""/>
    <x v="2544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4196"/>
    <n v="0.80800000000000005"/>
    <n v="0.80800000000000005"/>
    <n v="0"/>
    <n v="0"/>
    <n v="1"/>
    <n v="0"/>
    <n v="0"/>
    <x v="0"/>
    <x v="0"/>
    <m/>
    <m/>
    <m/>
    <n v="0.87870000000000004"/>
    <m/>
    <m/>
    <m/>
    <m/>
    <m/>
    <m/>
    <m/>
    <m/>
    <m/>
    <m/>
    <m/>
    <m/>
    <m/>
    <m/>
    <s v="557498,33"/>
    <s v="6321224,59"/>
    <n v="0.87870000000000004"/>
    <n v="0"/>
    <n v="0"/>
  </r>
  <r>
    <n v="2267"/>
    <x v="1142"/>
    <s v=""/>
    <x v="2545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4197"/>
    <n v="0.61799999999999999"/>
    <n v="0.61799999999999999"/>
    <n v="0"/>
    <n v="0"/>
    <n v="1"/>
    <n v="0"/>
    <n v="0"/>
    <x v="0"/>
    <x v="0"/>
    <m/>
    <m/>
    <m/>
    <n v="0.67149999999999999"/>
    <m/>
    <m/>
    <m/>
    <m/>
    <m/>
    <m/>
    <m/>
    <m/>
    <m/>
    <m/>
    <m/>
    <m/>
    <m/>
    <m/>
    <s v="557498,33"/>
    <s v="6321224,59"/>
    <n v="0.67149999999999999"/>
    <n v="0"/>
    <n v="0"/>
  </r>
  <r>
    <n v="2267"/>
    <x v="1143"/>
    <s v=""/>
    <x v="2546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4198"/>
    <n v="0.4284"/>
    <n v="0.4284"/>
    <n v="0.41287679999999999"/>
    <n v="0.41287679999999999"/>
    <n v="0.20304395304395303"/>
    <n v="0.79695604695604694"/>
    <n v="0"/>
    <x v="0"/>
    <x v="0"/>
    <m/>
    <m/>
    <m/>
    <m/>
    <m/>
    <m/>
    <n v="1.0549439999999999"/>
    <m/>
    <m/>
    <m/>
    <m/>
    <m/>
    <m/>
    <m/>
    <m/>
    <m/>
    <m/>
    <m/>
    <s v="554039,92"/>
    <s v="6312888,05"/>
    <n v="1.0549439999999999"/>
    <n v="0"/>
    <n v="0"/>
  </r>
  <r>
    <n v="2267"/>
    <x v="1143"/>
    <s v=""/>
    <x v="2547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4199"/>
    <n v="16.221599999999999"/>
    <n v="16.221599999999999"/>
    <n v="0"/>
    <n v="0"/>
    <n v="1"/>
    <n v="0"/>
    <n v="0"/>
    <x v="0"/>
    <x v="0"/>
    <m/>
    <m/>
    <m/>
    <m/>
    <m/>
    <m/>
    <n v="16.043544000000001"/>
    <m/>
    <m/>
    <m/>
    <m/>
    <m/>
    <m/>
    <m/>
    <m/>
    <m/>
    <m/>
    <m/>
    <s v="554039,92"/>
    <s v="6312888,05"/>
    <n v="16.043544000000001"/>
    <n v="0"/>
    <n v="0"/>
  </r>
  <r>
    <n v="2267"/>
    <x v="1143"/>
    <s v=""/>
    <x v="2548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4200"/>
    <n v="26.2836"/>
    <n v="26.2836"/>
    <n v="0"/>
    <n v="0"/>
    <n v="1"/>
    <n v="0"/>
    <n v="0"/>
    <x v="0"/>
    <x v="0"/>
    <m/>
    <m/>
    <m/>
    <m/>
    <m/>
    <m/>
    <m/>
    <m/>
    <m/>
    <m/>
    <n v="0"/>
    <m/>
    <n v="28.77"/>
    <m/>
    <m/>
    <m/>
    <m/>
    <m/>
    <s v="554039,92"/>
    <s v="6312888,05"/>
    <n v="0"/>
    <n v="28.77"/>
    <n v="0"/>
  </r>
  <r>
    <n v="2267"/>
    <x v="1144"/>
    <s v=""/>
    <x v="2549"/>
    <n v="2018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4201"/>
    <n v="4.149"/>
    <n v="4.149"/>
    <n v="0"/>
    <n v="0"/>
    <n v="1"/>
    <n v="0"/>
    <n v="0"/>
    <x v="0"/>
    <x v="0"/>
    <m/>
    <m/>
    <m/>
    <m/>
    <m/>
    <m/>
    <n v="4.4619999999999997"/>
    <m/>
    <m/>
    <m/>
    <m/>
    <m/>
    <m/>
    <m/>
    <m/>
    <m/>
    <m/>
    <m/>
    <s v="551944"/>
    <s v="6330726"/>
    <n v="4.4619999999999997"/>
    <n v="0"/>
    <n v="0"/>
  </r>
  <r>
    <n v="2267"/>
    <x v="1145"/>
    <s v=""/>
    <x v="2550"/>
    <n v="2018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4202"/>
    <n v="0.187"/>
    <n v="0.187"/>
    <n v="0"/>
    <n v="0"/>
    <n v="1"/>
    <n v="0"/>
    <n v="0"/>
    <x v="0"/>
    <x v="0"/>
    <m/>
    <m/>
    <m/>
    <n v="0.20100000000000001"/>
    <m/>
    <m/>
    <m/>
    <m/>
    <m/>
    <m/>
    <m/>
    <m/>
    <m/>
    <m/>
    <m/>
    <m/>
    <m/>
    <m/>
    <s v="550753,03"/>
    <s v="6314844,85"/>
    <n v="0.20100000000000001"/>
    <n v="0"/>
    <n v="0"/>
  </r>
  <r>
    <n v="2267"/>
    <x v="1145"/>
    <s v=""/>
    <x v="2551"/>
    <n v="2018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4203"/>
    <n v="3.9620000000000002"/>
    <n v="3.9620000000000002"/>
    <n v="0"/>
    <n v="0"/>
    <n v="1"/>
    <n v="0"/>
    <n v="0"/>
    <x v="0"/>
    <x v="0"/>
    <m/>
    <m/>
    <m/>
    <n v="4.2606000000000002"/>
    <m/>
    <m/>
    <m/>
    <m/>
    <m/>
    <m/>
    <m/>
    <m/>
    <m/>
    <m/>
    <m/>
    <m/>
    <m/>
    <m/>
    <s v="550753,03"/>
    <s v="6314844,85"/>
    <n v="4.2606000000000002"/>
    <n v="0"/>
    <n v="0"/>
  </r>
  <r>
    <n v="2267"/>
    <x v="1146"/>
    <s v=""/>
    <x v="2552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4204"/>
    <n v="31.260999999999999"/>
    <n v="31.260999999999999"/>
    <n v="0"/>
    <n v="0"/>
    <n v="1"/>
    <n v="0"/>
    <n v="0"/>
    <x v="0"/>
    <x v="0"/>
    <m/>
    <m/>
    <m/>
    <n v="0"/>
    <m/>
    <m/>
    <n v="33.613999999999997"/>
    <m/>
    <m/>
    <m/>
    <m/>
    <m/>
    <m/>
    <m/>
    <m/>
    <m/>
    <m/>
    <m/>
    <s v="557595,51"/>
    <s v="6323028,6"/>
    <n v="33.613999999999997"/>
    <n v="0"/>
    <n v="0"/>
  </r>
  <r>
    <n v="2267"/>
    <x v="1146"/>
    <s v=""/>
    <x v="2553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4205"/>
    <n v="37.512999999999998"/>
    <n v="37.512999999999998"/>
    <n v="0"/>
    <n v="0"/>
    <n v="1"/>
    <n v="0"/>
    <n v="0"/>
    <x v="0"/>
    <x v="0"/>
    <m/>
    <m/>
    <m/>
    <n v="0"/>
    <m/>
    <m/>
    <n v="40.336800000000004"/>
    <m/>
    <m/>
    <m/>
    <m/>
    <m/>
    <m/>
    <m/>
    <m/>
    <m/>
    <m/>
    <m/>
    <s v="557595,51"/>
    <s v="6323028,6"/>
    <n v="40.336800000000004"/>
    <n v="0"/>
    <n v="0"/>
  </r>
  <r>
    <n v="2267"/>
    <x v="1146"/>
    <s v=""/>
    <x v="2554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3067"/>
    <n v="26.138000000000002"/>
    <n v="26.138000000000002"/>
    <n v="0"/>
    <n v="0"/>
    <n v="1"/>
    <n v="0"/>
    <n v="0"/>
    <x v="0"/>
    <x v="0"/>
    <m/>
    <m/>
    <m/>
    <n v="0"/>
    <m/>
    <m/>
    <n v="28.105"/>
    <m/>
    <m/>
    <m/>
    <m/>
    <m/>
    <m/>
    <m/>
    <m/>
    <m/>
    <m/>
    <m/>
    <s v="557595,51"/>
    <s v="6323028,6"/>
    <n v="28.105"/>
    <n v="0"/>
    <n v="0"/>
  </r>
  <r>
    <n v="2267"/>
    <x v="1146"/>
    <s v=""/>
    <x v="2555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4206"/>
    <n v="17.02"/>
    <n v="17.02"/>
    <n v="0"/>
    <n v="0"/>
    <n v="1"/>
    <n v="0"/>
    <n v="0"/>
    <x v="0"/>
    <x v="0"/>
    <m/>
    <m/>
    <m/>
    <n v="0"/>
    <m/>
    <m/>
    <n v="18.300900000000002"/>
    <m/>
    <m/>
    <m/>
    <m/>
    <m/>
    <m/>
    <m/>
    <m/>
    <m/>
    <m/>
    <m/>
    <s v="557595,51"/>
    <s v="6323028,6"/>
    <n v="18.300900000000002"/>
    <n v="0"/>
    <n v="0"/>
  </r>
  <r>
    <n v="2267"/>
    <x v="1146"/>
    <s v=""/>
    <x v="2556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4207"/>
    <n v="15.457000000000001"/>
    <n v="15.457000000000001"/>
    <n v="0"/>
    <n v="0"/>
    <n v="1"/>
    <n v="0"/>
    <n v="0"/>
    <x v="0"/>
    <x v="0"/>
    <m/>
    <m/>
    <m/>
    <n v="0"/>
    <m/>
    <m/>
    <n v="16.620200000000001"/>
    <m/>
    <m/>
    <m/>
    <m/>
    <m/>
    <m/>
    <m/>
    <m/>
    <m/>
    <m/>
    <m/>
    <s v="557595,51"/>
    <s v="6323028,6"/>
    <n v="16.620200000000001"/>
    <n v="0"/>
    <n v="0"/>
  </r>
  <r>
    <n v="2267"/>
    <x v="1147"/>
    <s v=""/>
    <x v="2557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4208"/>
    <n v="13.512"/>
    <n v="13.512"/>
    <n v="0"/>
    <n v="0"/>
    <n v="1"/>
    <n v="0"/>
    <n v="0"/>
    <x v="0"/>
    <x v="0"/>
    <m/>
    <m/>
    <m/>
    <n v="0"/>
    <m/>
    <m/>
    <n v="14.5289"/>
    <m/>
    <m/>
    <m/>
    <m/>
    <m/>
    <m/>
    <n v="0"/>
    <m/>
    <m/>
    <m/>
    <m/>
    <s v="557735,43"/>
    <s v="6325803,96"/>
    <n v="14.5289"/>
    <n v="0"/>
    <n v="0"/>
  </r>
  <r>
    <n v="2267"/>
    <x v="1147"/>
    <s v=""/>
    <x v="2558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4209"/>
    <n v="13.257"/>
    <n v="13.257"/>
    <n v="0"/>
    <n v="0"/>
    <n v="1"/>
    <n v="0"/>
    <n v="0"/>
    <x v="0"/>
    <x v="0"/>
    <m/>
    <m/>
    <m/>
    <n v="0"/>
    <m/>
    <m/>
    <n v="14.254799999999999"/>
    <m/>
    <m/>
    <m/>
    <m/>
    <m/>
    <m/>
    <n v="0"/>
    <m/>
    <m/>
    <m/>
    <m/>
    <s v="557735,43"/>
    <s v="6325803,96"/>
    <n v="14.254799999999999"/>
    <n v="0"/>
    <n v="0"/>
  </r>
  <r>
    <n v="2267"/>
    <x v="1147"/>
    <s v=""/>
    <x v="2559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4210"/>
    <n v="14.957000000000001"/>
    <n v="14.957000000000001"/>
    <n v="0"/>
    <n v="0"/>
    <n v="1"/>
    <n v="0"/>
    <n v="0"/>
    <x v="0"/>
    <x v="0"/>
    <m/>
    <m/>
    <m/>
    <n v="0"/>
    <m/>
    <m/>
    <n v="16.0823"/>
    <m/>
    <m/>
    <m/>
    <m/>
    <m/>
    <m/>
    <n v="0"/>
    <m/>
    <m/>
    <m/>
    <m/>
    <s v="557735,43"/>
    <s v="6325803,96"/>
    <n v="16.0823"/>
    <n v="0"/>
    <n v="0"/>
  </r>
  <r>
    <n v="2268"/>
    <x v="1148"/>
    <s v=""/>
    <x v="2560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4211"/>
    <n v="0.23760000000000001"/>
    <n v="0.23760000000000001"/>
    <n v="0.1424088"/>
    <n v="0.1424088"/>
    <n v="0.2656512884087488"/>
    <n v="0.73434871159125126"/>
    <n v="0"/>
    <x v="0"/>
    <x v="0"/>
    <m/>
    <m/>
    <m/>
    <m/>
    <m/>
    <m/>
    <n v="0.44720280000000001"/>
    <m/>
    <m/>
    <m/>
    <m/>
    <m/>
    <m/>
    <m/>
    <m/>
    <m/>
    <m/>
    <m/>
    <s v="565720,11"/>
    <s v="6329963,21"/>
    <n v="0.44720280000000001"/>
    <n v="0"/>
    <n v="0"/>
  </r>
  <r>
    <n v="2268"/>
    <x v="1148"/>
    <s v=""/>
    <x v="2561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4212"/>
    <n v="0.19800000000000001"/>
    <n v="0.19800000000000001"/>
    <n v="0.12658320000000001"/>
    <n v="0.12658320000000001"/>
    <n v="0.2592823065753993"/>
    <n v="0.7407176934246007"/>
    <n v="0"/>
    <x v="0"/>
    <x v="0"/>
    <m/>
    <m/>
    <m/>
    <m/>
    <m/>
    <m/>
    <n v="0.38182319999999997"/>
    <m/>
    <m/>
    <m/>
    <m/>
    <m/>
    <m/>
    <m/>
    <m/>
    <m/>
    <m/>
    <m/>
    <s v="565720,11"/>
    <s v="6329963,21"/>
    <n v="0.38182319999999997"/>
    <n v="0"/>
    <n v="0"/>
  </r>
  <r>
    <n v="2268"/>
    <x v="1148"/>
    <s v=""/>
    <x v="2562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4213"/>
    <n v="3.0000000000000001E-3"/>
    <n v="3.0000000000000001E-3"/>
    <n v="0"/>
    <n v="0"/>
    <n v="1"/>
    <n v="0"/>
    <n v="0"/>
    <x v="0"/>
    <x v="0"/>
    <m/>
    <m/>
    <m/>
    <m/>
    <m/>
    <m/>
    <n v="3.2258159999999998E-3"/>
    <m/>
    <m/>
    <m/>
    <m/>
    <m/>
    <m/>
    <m/>
    <m/>
    <m/>
    <m/>
    <m/>
    <s v="565720,11"/>
    <s v="6329963,21"/>
    <n v="3.2258159999999998E-3"/>
    <n v="0"/>
    <n v="0"/>
  </r>
  <r>
    <n v="2268"/>
    <x v="1149"/>
    <s v=""/>
    <x v="2563"/>
    <n v="2018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4214"/>
    <n v="1.3644000000000001"/>
    <n v="1.3644000000000001"/>
    <n v="0"/>
    <n v="0"/>
    <n v="1"/>
    <n v="0"/>
    <n v="0"/>
    <x v="0"/>
    <x v="0"/>
    <m/>
    <m/>
    <m/>
    <m/>
    <m/>
    <m/>
    <n v="1.392336"/>
    <m/>
    <m/>
    <m/>
    <m/>
    <m/>
    <m/>
    <m/>
    <m/>
    <m/>
    <m/>
    <m/>
    <s v="557342,92"/>
    <s v="6339428,14"/>
    <n v="1.392336"/>
    <n v="0"/>
    <n v="0"/>
  </r>
  <r>
    <n v="2268"/>
    <x v="1149"/>
    <s v=""/>
    <x v="2564"/>
    <n v="2018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4215"/>
    <n v="0.432"/>
    <n v="0.432"/>
    <n v="0.40447440000000001"/>
    <n v="0.40447440000000001"/>
    <n v="0.19169696543703713"/>
    <n v="0.80830303456296293"/>
    <n v="0"/>
    <x v="0"/>
    <x v="0"/>
    <m/>
    <m/>
    <m/>
    <m/>
    <m/>
    <m/>
    <n v="1.1267783999999998"/>
    <m/>
    <m/>
    <m/>
    <m/>
    <m/>
    <m/>
    <m/>
    <m/>
    <m/>
    <m/>
    <m/>
    <s v="557342,92"/>
    <s v="6339428,14"/>
    <n v="1.1267783999999998"/>
    <n v="0"/>
    <n v="0"/>
  </r>
  <r>
    <n v="2268"/>
    <x v="1150"/>
    <s v=""/>
    <x v="2565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14"/>
    <x v="1"/>
    <s v="kvt"/>
    <d v="1992-01-01T00:00:00"/>
    <d v="2018-12-31T00:00:00"/>
    <n v="2.29"/>
    <n v="0.73"/>
    <n v="1.3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889,73"/>
    <s v="6334104,92"/>
    <n v="0"/>
    <n v="0"/>
    <n v="0"/>
  </r>
  <r>
    <n v="2268"/>
    <x v="1150"/>
    <s v=""/>
    <x v="2566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4216"/>
    <n v="0.23454"/>
    <n v="0.23454"/>
    <n v="0.13270680000000001"/>
    <n v="0.13270680000000001"/>
    <n v="0.28698164903223533"/>
    <n v="0.71301835096776467"/>
    <n v="0"/>
    <x v="0"/>
    <x v="0"/>
    <m/>
    <m/>
    <m/>
    <m/>
    <m/>
    <m/>
    <n v="0.40863240000000001"/>
    <m/>
    <m/>
    <m/>
    <m/>
    <m/>
    <m/>
    <m/>
    <m/>
    <m/>
    <m/>
    <m/>
    <s v="563889,73"/>
    <s v="6334104,92"/>
    <n v="0.40863240000000001"/>
    <n v="0"/>
    <n v="0"/>
  </r>
  <r>
    <n v="2268"/>
    <x v="1150"/>
    <s v=""/>
    <x v="2567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4217"/>
    <n v="1.7700000000000001E-3"/>
    <n v="1.7700000000000001E-3"/>
    <n v="0"/>
    <n v="0"/>
    <n v="1"/>
    <n v="0"/>
    <n v="0"/>
    <x v="0"/>
    <x v="0"/>
    <m/>
    <m/>
    <m/>
    <m/>
    <m/>
    <m/>
    <n v="1.9008E-3"/>
    <m/>
    <m/>
    <m/>
    <m/>
    <m/>
    <m/>
    <m/>
    <m/>
    <m/>
    <m/>
    <m/>
    <s v="563889,73"/>
    <s v="6334104,92"/>
    <n v="1.9008E-3"/>
    <n v="0"/>
    <n v="0"/>
  </r>
  <r>
    <n v="2268"/>
    <x v="1151"/>
    <s v=""/>
    <x v="2568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4218"/>
    <n v="0.60840000000000005"/>
    <n v="0.60840000000000005"/>
    <n v="0.67530959999999995"/>
    <n v="0.67530959999999995"/>
    <n v="0.18287430799929016"/>
    <n v="0.81712569200070984"/>
    <n v="0"/>
    <x v="0"/>
    <x v="0"/>
    <m/>
    <m/>
    <m/>
    <m/>
    <m/>
    <m/>
    <n v="1.6634376"/>
    <m/>
    <m/>
    <m/>
    <m/>
    <m/>
    <m/>
    <m/>
    <m/>
    <m/>
    <m/>
    <m/>
    <s v="563798,23"/>
    <s v="6310348,1"/>
    <n v="1.6634376"/>
    <n v="0"/>
    <n v="0"/>
  </r>
  <r>
    <n v="2268"/>
    <x v="1151"/>
    <s v=""/>
    <x v="2569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4219"/>
    <n v="4.1867999999999999"/>
    <n v="4.1867999999999999"/>
    <n v="0"/>
    <n v="0"/>
    <n v="1"/>
    <n v="0"/>
    <n v="0"/>
    <x v="0"/>
    <x v="0"/>
    <m/>
    <m/>
    <m/>
    <m/>
    <m/>
    <m/>
    <n v="4.5044208000000001"/>
    <m/>
    <n v="0"/>
    <m/>
    <m/>
    <m/>
    <m/>
    <m/>
    <m/>
    <m/>
    <m/>
    <m/>
    <s v="563798,23"/>
    <s v="6310348,1"/>
    <n v="4.5044208000000001"/>
    <n v="0"/>
    <n v="0"/>
  </r>
  <r>
    <n v="2268"/>
    <x v="1151"/>
    <s v=""/>
    <x v="2570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4220"/>
    <n v="19.565999999999999"/>
    <n v="19.565999999999999"/>
    <n v="0"/>
    <n v="0"/>
    <n v="1"/>
    <n v="0"/>
    <n v="0"/>
    <x v="0"/>
    <x v="0"/>
    <m/>
    <m/>
    <m/>
    <m/>
    <m/>
    <m/>
    <m/>
    <m/>
    <m/>
    <m/>
    <n v="20.599499999999999"/>
    <m/>
    <n v="0"/>
    <m/>
    <m/>
    <m/>
    <m/>
    <m/>
    <s v="563798,23"/>
    <s v="6310348,1"/>
    <n v="0"/>
    <n v="20.599499999999999"/>
    <n v="0"/>
  </r>
  <r>
    <n v="2268"/>
    <x v="1152"/>
    <s v=""/>
    <x v="2571"/>
    <n v="2018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4221"/>
    <n v="13.417199999999999"/>
    <n v="13.417199999999999"/>
    <n v="9.2346084000000008"/>
    <n v="9.2346084000000008"/>
    <n v="0.26750465172430327"/>
    <n v="0.73249534827569673"/>
    <n v="0"/>
    <x v="0"/>
    <x v="0"/>
    <m/>
    <m/>
    <m/>
    <m/>
    <m/>
    <m/>
    <n v="25.0784424"/>
    <m/>
    <m/>
    <m/>
    <m/>
    <m/>
    <m/>
    <m/>
    <m/>
    <m/>
    <m/>
    <m/>
    <s v="527444"/>
    <s v="6315710"/>
    <n v="25.0784424"/>
    <n v="0"/>
    <n v="0"/>
  </r>
  <r>
    <n v="2268"/>
    <x v="1152"/>
    <s v=""/>
    <x v="2572"/>
    <n v="2018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4222"/>
    <n v="5.7708000000000004"/>
    <n v="5.7708000000000004"/>
    <n v="0"/>
    <n v="0"/>
    <n v="1"/>
    <n v="0"/>
    <n v="0"/>
    <x v="0"/>
    <x v="0"/>
    <m/>
    <m/>
    <m/>
    <m/>
    <m/>
    <m/>
    <n v="6.5564136"/>
    <m/>
    <m/>
    <m/>
    <m/>
    <m/>
    <m/>
    <m/>
    <m/>
    <m/>
    <m/>
    <m/>
    <s v="527444"/>
    <s v="6315710"/>
    <n v="6.5564136"/>
    <n v="0"/>
    <n v="0"/>
  </r>
  <r>
    <n v="2268"/>
    <x v="1153"/>
    <s v=""/>
    <x v="2573"/>
    <n v="2018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4223"/>
    <n v="13.546799999999999"/>
    <n v="13.546799999999999"/>
    <n v="9.8444664"/>
    <n v="9.8444664"/>
    <n v="0.26453341521707552"/>
    <n v="0.73546658478292448"/>
    <n v="0"/>
    <x v="0"/>
    <x v="0"/>
    <m/>
    <m/>
    <m/>
    <m/>
    <m/>
    <m/>
    <n v="25.605082800000002"/>
    <m/>
    <m/>
    <m/>
    <m/>
    <m/>
    <m/>
    <m/>
    <m/>
    <m/>
    <m/>
    <m/>
    <s v="582739,9"/>
    <s v="6324807,98"/>
    <n v="25.605082800000002"/>
    <n v="0"/>
    <n v="0"/>
  </r>
  <r>
    <n v="2268"/>
    <x v="1153"/>
    <s v=""/>
    <x v="2574"/>
    <n v="2018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4224"/>
    <n v="11.426399999999999"/>
    <n v="11.426399999999999"/>
    <n v="0"/>
    <n v="0"/>
    <n v="1"/>
    <n v="0"/>
    <n v="0"/>
    <x v="0"/>
    <x v="0"/>
    <m/>
    <m/>
    <m/>
    <m/>
    <m/>
    <m/>
    <n v="12.155616"/>
    <m/>
    <m/>
    <m/>
    <m/>
    <m/>
    <m/>
    <m/>
    <m/>
    <m/>
    <m/>
    <m/>
    <s v="582739,9"/>
    <s v="6324807,98"/>
    <n v="12.155616"/>
    <n v="0"/>
    <n v="0"/>
  </r>
  <r>
    <n v="2270"/>
    <x v="1154"/>
    <s v=""/>
    <x v="2575"/>
    <n v="2018"/>
    <n v="12519184"/>
    <x v="601"/>
    <x v="1152"/>
    <x v="1118"/>
    <n v="6760"/>
    <s v="Ribe"/>
    <n v="561"/>
    <m/>
    <x v="18"/>
    <m/>
    <s v="DC"/>
    <s v="Decentralt værk"/>
    <n v="352100"/>
    <n v="350020"/>
    <x v="1315"/>
    <x v="1"/>
    <s v="kvt"/>
    <d v="2015-04-17T00:00:00"/>
    <d v="2018-08-01T00:00:00"/>
    <n v="1.35"/>
    <n v="0.53"/>
    <n v="0.75"/>
    <x v="4225"/>
    <n v="9.5364000000000004"/>
    <n v="0"/>
    <n v="7.8696000000000002"/>
    <n v="7.7939999999999996"/>
    <n v="0.23860565663844355"/>
    <n v="0.76139434336155642"/>
    <n v="0"/>
    <x v="0"/>
    <x v="0"/>
    <m/>
    <m/>
    <m/>
    <m/>
    <m/>
    <m/>
    <m/>
    <m/>
    <n v="19.983599999999999"/>
    <m/>
    <m/>
    <m/>
    <m/>
    <m/>
    <m/>
    <m/>
    <m/>
    <m/>
    <s v="486616,87"/>
    <s v="6134949,86"/>
    <n v="0"/>
    <n v="19.983599999999999"/>
    <n v="0"/>
  </r>
  <r>
    <n v="2273"/>
    <x v="1155"/>
    <s v=""/>
    <x v="2576"/>
    <n v="2018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4226"/>
    <n v="5.4143999999999997"/>
    <n v="5.4143999999999997"/>
    <n v="3.2795999999999998"/>
    <n v="3.2795999999999998"/>
    <n v="0.28208173318218954"/>
    <n v="0.71791826681781046"/>
    <n v="0"/>
    <x v="0"/>
    <x v="0"/>
    <m/>
    <m/>
    <m/>
    <m/>
    <m/>
    <m/>
    <n v="9.5972183999999991"/>
    <m/>
    <m/>
    <m/>
    <m/>
    <m/>
    <m/>
    <m/>
    <m/>
    <m/>
    <m/>
    <m/>
    <s v="701663"/>
    <s v="6188344,68"/>
    <n v="9.5972183999999991"/>
    <n v="0"/>
    <n v="0"/>
  </r>
  <r>
    <n v="2273"/>
    <x v="1155"/>
    <s v=""/>
    <x v="2577"/>
    <n v="2018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4227"/>
    <n v="15.793200000000001"/>
    <n v="15.793200000000001"/>
    <n v="0"/>
    <n v="0"/>
    <n v="1"/>
    <n v="0"/>
    <n v="0"/>
    <x v="0"/>
    <x v="0"/>
    <m/>
    <m/>
    <m/>
    <m/>
    <m/>
    <m/>
    <n v="15.649365599999999"/>
    <m/>
    <m/>
    <m/>
    <m/>
    <m/>
    <m/>
    <m/>
    <m/>
    <m/>
    <m/>
    <m/>
    <s v="701663"/>
    <s v="6188344,68"/>
    <n v="15.649365599999999"/>
    <n v="0"/>
    <n v="0"/>
  </r>
  <r>
    <n v="2274"/>
    <x v="1156"/>
    <s v=""/>
    <x v="2578"/>
    <n v="2018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8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4228"/>
    <n v="31.756319999999999"/>
    <n v="28.112400000000001"/>
    <n v="0"/>
    <n v="0"/>
    <n v="1"/>
    <n v="0"/>
    <n v="0"/>
    <x v="0"/>
    <x v="0"/>
    <m/>
    <m/>
    <m/>
    <m/>
    <m/>
    <m/>
    <m/>
    <m/>
    <m/>
    <n v="31.756450000000001"/>
    <m/>
    <m/>
    <m/>
    <m/>
    <m/>
    <m/>
    <m/>
    <m/>
    <s v="689652,3"/>
    <s v="6051793,21"/>
    <n v="0"/>
    <n v="31.756450000000001"/>
    <n v="0"/>
  </r>
  <r>
    <n v="2274"/>
    <x v="1157"/>
    <s v=""/>
    <x v="2580"/>
    <n v="2018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4229"/>
    <n v="7.9631999999999996"/>
    <n v="7.9631999999999996"/>
    <n v="0"/>
    <n v="0"/>
    <n v="1"/>
    <n v="0"/>
    <n v="0"/>
    <x v="0"/>
    <x v="0"/>
    <m/>
    <m/>
    <m/>
    <m/>
    <m/>
    <m/>
    <m/>
    <m/>
    <m/>
    <m/>
    <m/>
    <m/>
    <m/>
    <m/>
    <m/>
    <n v="7.9631999999999996"/>
    <m/>
    <m/>
    <s v="689652,3"/>
    <s v="6051793,21"/>
    <n v="0"/>
    <n v="7.9631999999999996"/>
    <n v="0"/>
  </r>
  <r>
    <n v="2275"/>
    <x v="1158"/>
    <s v=""/>
    <x v="2581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4230"/>
    <n v="13.59"/>
    <n v="13.59"/>
    <n v="0"/>
    <n v="0"/>
    <n v="1"/>
    <n v="0"/>
    <n v="0"/>
    <x v="0"/>
    <x v="0"/>
    <m/>
    <m/>
    <m/>
    <m/>
    <m/>
    <m/>
    <m/>
    <m/>
    <m/>
    <m/>
    <m/>
    <m/>
    <m/>
    <m/>
    <m/>
    <m/>
    <m/>
    <n v="13.59"/>
    <s v="694029,52"/>
    <s v="6111719,54"/>
    <n v="0"/>
    <n v="0"/>
    <n v="13.59"/>
  </r>
  <r>
    <n v="2275"/>
    <x v="1158"/>
    <s v=""/>
    <x v="2582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4231"/>
    <n v="8.9207999999999998"/>
    <n v="8.9207999999999998"/>
    <n v="7.3331999999999997"/>
    <n v="7.3331999999999997"/>
    <n v="0.24447262972045275"/>
    <n v="0.75552737027954731"/>
    <n v="0"/>
    <x v="0"/>
    <x v="0"/>
    <m/>
    <m/>
    <m/>
    <m/>
    <m/>
    <m/>
    <n v="18.244987200000001"/>
    <m/>
    <m/>
    <m/>
    <m/>
    <m/>
    <m/>
    <m/>
    <m/>
    <m/>
    <m/>
    <m/>
    <s v="694029,52"/>
    <s v="6111719,54"/>
    <n v="18.244987200000001"/>
    <n v="0"/>
    <n v="0"/>
  </r>
  <r>
    <n v="2275"/>
    <x v="1158"/>
    <s v=""/>
    <x v="2583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4232"/>
    <n v="9.0792000000000002"/>
    <n v="9.0792000000000002"/>
    <n v="7.8875999999999999"/>
    <n v="7.8875999999999999"/>
    <n v="0.24147595619499765"/>
    <n v="0.75852404380500238"/>
    <n v="0"/>
    <x v="0"/>
    <x v="0"/>
    <m/>
    <m/>
    <m/>
    <m/>
    <m/>
    <m/>
    <n v="18.799387200000002"/>
    <m/>
    <m/>
    <m/>
    <m/>
    <m/>
    <m/>
    <m/>
    <m/>
    <m/>
    <m/>
    <m/>
    <s v="694029,52"/>
    <s v="6111719,54"/>
    <n v="18.799387200000002"/>
    <n v="0"/>
    <n v="0"/>
  </r>
  <r>
    <n v="2275"/>
    <x v="1158"/>
    <s v=""/>
    <x v="2584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4233"/>
    <n v="0.49680000000000002"/>
    <n v="0.49680000000000002"/>
    <n v="0"/>
    <n v="0"/>
    <n v="1"/>
    <n v="0"/>
    <n v="0"/>
    <x v="0"/>
    <x v="0"/>
    <m/>
    <m/>
    <m/>
    <m/>
    <m/>
    <m/>
    <n v="0.55744919999999998"/>
    <m/>
    <m/>
    <m/>
    <m/>
    <m/>
    <m/>
    <m/>
    <m/>
    <m/>
    <m/>
    <m/>
    <s v="694029,52"/>
    <s v="6111719,54"/>
    <n v="0.55744919999999998"/>
    <n v="0"/>
    <n v="0"/>
  </r>
  <r>
    <n v="2275"/>
    <x v="1158"/>
    <s v=""/>
    <x v="2585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4234"/>
    <n v="31.914000000000001"/>
    <n v="31.914000000000001"/>
    <n v="0"/>
    <n v="0"/>
    <n v="1"/>
    <n v="0"/>
    <n v="0"/>
    <x v="0"/>
    <x v="0"/>
    <m/>
    <m/>
    <m/>
    <m/>
    <m/>
    <m/>
    <n v="31.408106400000001"/>
    <m/>
    <m/>
    <m/>
    <m/>
    <m/>
    <m/>
    <m/>
    <m/>
    <m/>
    <m/>
    <m/>
    <s v="694029,52"/>
    <s v="6111719,54"/>
    <n v="31.408106400000001"/>
    <n v="0"/>
    <n v="0"/>
  </r>
  <r>
    <n v="2275"/>
    <x v="1158"/>
    <s v=""/>
    <x v="2586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4235"/>
    <n v="15.9948"/>
    <n v="15.9948"/>
    <n v="0"/>
    <n v="0"/>
    <n v="1"/>
    <n v="0"/>
    <n v="0"/>
    <x v="0"/>
    <x v="0"/>
    <m/>
    <m/>
    <m/>
    <m/>
    <m/>
    <m/>
    <m/>
    <m/>
    <m/>
    <m/>
    <m/>
    <m/>
    <n v="16.782499999999999"/>
    <m/>
    <m/>
    <m/>
    <m/>
    <m/>
    <s v="694029,52"/>
    <s v="6111719,54"/>
    <n v="0"/>
    <n v="16.782499999999999"/>
    <n v="0"/>
  </r>
  <r>
    <n v="2276"/>
    <x v="1159"/>
    <s v=""/>
    <x v="2587"/>
    <n v="2018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4236"/>
    <n v="153.4032"/>
    <n v="0"/>
    <n v="0"/>
    <n v="0"/>
    <n v="0"/>
    <n v="0"/>
    <n v="1"/>
    <x v="0"/>
    <x v="0"/>
    <m/>
    <n v="0.72862199999999999"/>
    <m/>
    <m/>
    <m/>
    <m/>
    <m/>
    <m/>
    <n v="2.7307899999999998"/>
    <m/>
    <m/>
    <n v="244.55699999999999"/>
    <m/>
    <m/>
    <m/>
    <m/>
    <m/>
    <m/>
    <s v="727181,71"/>
    <s v="6178056,33"/>
    <n v="0.72862199999999999"/>
    <n v="247.28779"/>
    <n v="0"/>
  </r>
  <r>
    <n v="2276"/>
    <x v="1160"/>
    <s v=""/>
    <x v="2588"/>
    <n v="2018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4237"/>
    <n v="10.1556"/>
    <n v="10.101599999999999"/>
    <n v="10.101599999999999"/>
    <n v="10.101599999999999"/>
    <n v="0.19424689523405159"/>
    <n v="0.80471472150560963"/>
    <n v="1.0383832603387821E-3"/>
    <x v="0"/>
    <x v="0"/>
    <m/>
    <m/>
    <m/>
    <m/>
    <m/>
    <m/>
    <m/>
    <m/>
    <n v="26.00196"/>
    <m/>
    <m/>
    <m/>
    <m/>
    <m/>
    <m/>
    <m/>
    <m/>
    <m/>
    <s v="720628,2"/>
    <s v="6171642,61"/>
    <n v="0"/>
    <n v="26.00196"/>
    <n v="0"/>
  </r>
  <r>
    <n v="2276"/>
    <x v="1160"/>
    <s v=""/>
    <x v="2589"/>
    <n v="2018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4238"/>
    <n v="11.422800000000001"/>
    <n v="11.422800000000001"/>
    <n v="0"/>
    <n v="0"/>
    <n v="1"/>
    <n v="0"/>
    <n v="0"/>
    <x v="0"/>
    <x v="0"/>
    <m/>
    <m/>
    <m/>
    <m/>
    <m/>
    <m/>
    <m/>
    <m/>
    <n v="14.710132999999999"/>
    <m/>
    <m/>
    <m/>
    <m/>
    <m/>
    <m/>
    <m/>
    <m/>
    <m/>
    <s v="720628,2"/>
    <s v="6171642,61"/>
    <n v="0"/>
    <n v="14.710132999999999"/>
    <n v="0"/>
  </r>
  <r>
    <n v="2277"/>
    <x v="1161"/>
    <s v=""/>
    <x v="2590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2"/>
    <x v="1"/>
    <s v="pev"/>
    <d v="1990-11-28T00:00:00"/>
    <d v="2017-12-31T00:00:00"/>
    <n v="0.51"/>
    <n v="0.17"/>
    <n v="0.2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91592,78"/>
    <s v="6365755,8"/>
    <n v="0"/>
    <n v="0"/>
    <n v="0"/>
  </r>
  <r>
    <n v="2277"/>
    <x v="1161"/>
    <s v=""/>
    <x v="2591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4239"/>
    <n v="1.0447200000000001"/>
    <n v="1.01376"/>
    <n v="0"/>
    <n v="0"/>
    <n v="0.97036526533425216"/>
    <n v="0"/>
    <n v="2.9634734665747842E-2"/>
    <x v="0"/>
    <x v="0"/>
    <m/>
    <m/>
    <m/>
    <m/>
    <m/>
    <m/>
    <m/>
    <m/>
    <n v="1.0296869999999998"/>
    <m/>
    <m/>
    <m/>
    <m/>
    <m/>
    <m/>
    <m/>
    <m/>
    <m/>
    <s v="591592,78"/>
    <s v="6365755,8"/>
    <n v="0"/>
    <n v="1.0296869999999998"/>
    <n v="0"/>
  </r>
  <r>
    <n v="2277"/>
    <x v="1161"/>
    <s v=""/>
    <x v="2592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4240"/>
    <n v="1.2347999999999999"/>
    <n v="0"/>
    <n v="0.67879080000000003"/>
    <n v="0.64226519999999998"/>
    <n v="0"/>
    <n v="0.72480928534656242"/>
    <n v="0.27519071465343758"/>
    <x v="0"/>
    <x v="0"/>
    <m/>
    <m/>
    <m/>
    <m/>
    <m/>
    <m/>
    <m/>
    <m/>
    <n v="2.2435350000000001"/>
    <m/>
    <m/>
    <m/>
    <m/>
    <m/>
    <m/>
    <m/>
    <m/>
    <m/>
    <s v="591592,78"/>
    <s v="6365755,8"/>
    <n v="0"/>
    <n v="2.2435350000000001"/>
    <n v="0"/>
  </r>
  <r>
    <n v="2277"/>
    <x v="1161"/>
    <s v=""/>
    <x v="2923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475"/>
    <x v="1"/>
    <s v="pev"/>
    <d v="2018-01-01T00:00:00"/>
    <m/>
    <n v="0.51"/>
    <n v="0.21"/>
    <n v="0.26"/>
    <x v="4241"/>
    <n v="5.7729600000000003"/>
    <n v="0"/>
    <n v="4.2772823999999998"/>
    <n v="4.0696776000000003"/>
    <n v="0"/>
    <n v="0.72300595919886446"/>
    <n v="0.27699404080113554"/>
    <x v="0"/>
    <x v="0"/>
    <m/>
    <m/>
    <m/>
    <m/>
    <m/>
    <m/>
    <m/>
    <m/>
    <n v="10.420729600000001"/>
    <m/>
    <m/>
    <m/>
    <m/>
    <m/>
    <m/>
    <m/>
    <m/>
    <m/>
    <s v="591592,78"/>
    <s v="6365755,8"/>
    <n v="0"/>
    <n v="10.420729600000001"/>
    <n v="0"/>
  </r>
  <r>
    <n v="2277"/>
    <x v="1162"/>
    <s v=""/>
    <x v="2593"/>
    <n v="2018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4242"/>
    <n v="4.8448799999999999"/>
    <n v="0"/>
    <n v="6.0854400000000002"/>
    <n v="5.9882400000000002"/>
    <n v="0"/>
    <n v="0.86918791846390353"/>
    <n v="0.13081208153609647"/>
    <x v="0"/>
    <x v="0"/>
    <m/>
    <m/>
    <m/>
    <m/>
    <m/>
    <m/>
    <m/>
    <m/>
    <n v="18.518473"/>
    <m/>
    <m/>
    <m/>
    <m/>
    <m/>
    <m/>
    <m/>
    <m/>
    <m/>
    <s v="593361,05"/>
    <s v="6400600,47"/>
    <n v="0"/>
    <n v="18.518473"/>
    <n v="0"/>
  </r>
  <r>
    <n v="2278"/>
    <x v="1163"/>
    <s v=""/>
    <x v="2594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4243"/>
    <n v="0"/>
    <n v="0"/>
    <n v="0.15479999999999999"/>
    <n v="0.15479999999999999"/>
    <n v="0"/>
    <n v="1"/>
    <n v="0"/>
    <x v="0"/>
    <x v="0"/>
    <m/>
    <m/>
    <m/>
    <n v="0.44360429000000001"/>
    <m/>
    <m/>
    <m/>
    <m/>
    <m/>
    <m/>
    <m/>
    <m/>
    <m/>
    <m/>
    <m/>
    <m/>
    <m/>
    <m/>
    <s v="713404,44"/>
    <s v="6175903,13"/>
    <n v="0.44360429000000001"/>
    <n v="0"/>
    <n v="0"/>
  </r>
  <r>
    <n v="2278"/>
    <x v="1163"/>
    <s v=""/>
    <x v="2595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658"/>
    <x v="4"/>
    <s v="pvp"/>
    <d v="2015-05-01T00:00:00"/>
    <d v="2018-12-31T00:00:00"/>
    <n v="5.2999999999999999E-2"/>
    <n v="0"/>
    <n v="0.16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0"/>
    <s v="713404,44"/>
    <s v="6175903,13"/>
    <n v="0"/>
    <n v="0"/>
    <n v="0"/>
  </r>
  <r>
    <n v="2278"/>
    <x v="1163"/>
    <s v=""/>
    <x v="2596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4244"/>
    <n v="5.2164000000000001"/>
    <n v="4.6764000000000001"/>
    <n v="0"/>
    <n v="0"/>
    <n v="0.89648033126293991"/>
    <n v="0"/>
    <n v="0.10351966873706009"/>
    <x v="0"/>
    <x v="0"/>
    <m/>
    <m/>
    <m/>
    <m/>
    <m/>
    <m/>
    <m/>
    <m/>
    <m/>
    <m/>
    <m/>
    <m/>
    <m/>
    <m/>
    <m/>
    <m/>
    <m/>
    <n v="1.8"/>
    <s v="713404,44"/>
    <s v="6175903,13"/>
    <n v="0"/>
    <n v="0"/>
    <n v="1.8"/>
  </r>
  <r>
    <n v="2280"/>
    <x v="1164"/>
    <s v=""/>
    <x v="2597"/>
    <n v="2018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52851,33"/>
    <s v="6182726,98"/>
    <n v="0"/>
    <n v="0"/>
    <n v="0"/>
  </r>
  <r>
    <n v="2282"/>
    <x v="1168"/>
    <s v=""/>
    <x v="2601"/>
    <n v="2018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4245"/>
    <n v="5.7816000000000001"/>
    <n v="0"/>
    <n v="3.8541599999999998"/>
    <n v="3.8541599999999998"/>
    <n v="0"/>
    <n v="0.74507936507936501"/>
    <n v="0.25492063492063499"/>
    <x v="0"/>
    <x v="0"/>
    <m/>
    <m/>
    <m/>
    <m/>
    <m/>
    <m/>
    <m/>
    <m/>
    <n v="11.34"/>
    <m/>
    <m/>
    <m/>
    <m/>
    <m/>
    <m/>
    <m/>
    <m/>
    <m/>
    <s v="721786,59"/>
    <s v="6189729,25"/>
    <n v="0"/>
    <n v="11.34"/>
    <n v="0"/>
  </r>
  <r>
    <n v="2283"/>
    <x v="1169"/>
    <s v=""/>
    <x v="2602"/>
    <n v="2018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8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21"/>
    <n v="0"/>
    <n v="0"/>
    <n v="0"/>
    <n v="0"/>
    <n v="0"/>
    <n v="1"/>
    <n v="0"/>
    <x v="0"/>
    <x v="0"/>
    <m/>
    <m/>
    <m/>
    <m/>
    <m/>
    <m/>
    <m/>
    <m/>
    <n v="0"/>
    <m/>
    <m/>
    <m/>
    <m/>
    <m/>
    <m/>
    <m/>
    <m/>
    <m/>
    <s v="613537,53"/>
    <s v="6241079,39"/>
    <n v="0"/>
    <n v="0"/>
    <n v="0"/>
  </r>
  <r>
    <n v="2285"/>
    <x v="1171"/>
    <s v=""/>
    <x v="2604"/>
    <n v="2018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4246"/>
    <n v="21.22128"/>
    <n v="21.22128"/>
    <n v="0"/>
    <n v="0"/>
    <n v="1"/>
    <n v="0"/>
    <n v="0"/>
    <x v="0"/>
    <x v="0"/>
    <m/>
    <m/>
    <m/>
    <m/>
    <m/>
    <m/>
    <m/>
    <m/>
    <m/>
    <m/>
    <n v="21.22128"/>
    <m/>
    <m/>
    <m/>
    <m/>
    <m/>
    <m/>
    <m/>
    <s v="621104,27"/>
    <s v="6347876,91"/>
    <n v="0"/>
    <n v="21.22128"/>
    <n v="0"/>
  </r>
  <r>
    <n v="2285"/>
    <x v="1171"/>
    <s v=""/>
    <x v="2605"/>
    <n v="2018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4247"/>
    <n v="0.49765999999999999"/>
    <n v="0.49765999999999999"/>
    <n v="0"/>
    <n v="0"/>
    <n v="1"/>
    <n v="0"/>
    <n v="0"/>
    <x v="0"/>
    <x v="0"/>
    <m/>
    <m/>
    <m/>
    <n v="0.49766000000000005"/>
    <m/>
    <m/>
    <m/>
    <m/>
    <m/>
    <m/>
    <m/>
    <m/>
    <m/>
    <m/>
    <m/>
    <m/>
    <m/>
    <m/>
    <s v="621104,27"/>
    <s v="6347876,91"/>
    <n v="0.49766000000000005"/>
    <n v="0"/>
    <n v="0"/>
  </r>
  <r>
    <n v="2286"/>
    <x v="1172"/>
    <s v=""/>
    <x v="2606"/>
    <n v="2018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4248"/>
    <n v="2.9131559999999999"/>
    <n v="0"/>
    <n v="3.5402616"/>
    <n v="3.5402616"/>
    <n v="0"/>
    <n v="0.89232518934486726"/>
    <n v="0.10767481065513274"/>
    <x v="0"/>
    <x v="0"/>
    <m/>
    <m/>
    <m/>
    <m/>
    <m/>
    <n v="1.1499999999999999"/>
    <m/>
    <m/>
    <n v="12.377565000000001"/>
    <m/>
    <m/>
    <m/>
    <m/>
    <m/>
    <m/>
    <m/>
    <m/>
    <m/>
    <s v="536299,37"/>
    <s v="6147479,35"/>
    <n v="1.1499999999999999"/>
    <n v="12.377565000000001"/>
    <n v="0"/>
  </r>
  <r>
    <n v="2287"/>
    <x v="1173"/>
    <s v=""/>
    <x v="2607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4249"/>
    <n v="0.60600600000000004"/>
    <n v="0.60600600000000004"/>
    <n v="0.51776639999999996"/>
    <n v="0.51776639999999996"/>
    <n v="0.17886871580652861"/>
    <n v="0.82113128419347137"/>
    <n v="0"/>
    <x v="0"/>
    <x v="0"/>
    <m/>
    <m/>
    <m/>
    <n v="1.6939966199999998"/>
    <m/>
    <m/>
    <m/>
    <m/>
    <m/>
    <m/>
    <m/>
    <m/>
    <m/>
    <m/>
    <m/>
    <m/>
    <m/>
    <m/>
    <s v="892441"/>
    <s v="6148149"/>
    <n v="1.6939966199999998"/>
    <n v="0"/>
    <n v="0"/>
  </r>
  <r>
    <n v="2287"/>
    <x v="1173"/>
    <s v=""/>
    <x v="2608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4250"/>
    <n v="0.61133040000000005"/>
    <n v="0.61133040000000005"/>
    <n v="0.52231680000000003"/>
    <n v="0.52231680000000003"/>
    <n v="0.17887220785385793"/>
    <n v="0.82112779214614207"/>
    <n v="0"/>
    <x v="0"/>
    <x v="0"/>
    <m/>
    <m/>
    <m/>
    <n v="1.7088468000000001"/>
    <m/>
    <m/>
    <m/>
    <m/>
    <m/>
    <m/>
    <m/>
    <m/>
    <m/>
    <m/>
    <m/>
    <m/>
    <m/>
    <m/>
    <s v="892441"/>
    <s v="6148149"/>
    <n v="1.7088468000000001"/>
    <n v="0"/>
    <n v="0"/>
  </r>
  <r>
    <n v="2287"/>
    <x v="1173"/>
    <s v=""/>
    <x v="2609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4251"/>
    <n v="0.51285599999999998"/>
    <n v="0.51285599999999998"/>
    <n v="0.43818119999999999"/>
    <n v="0.43818119999999999"/>
    <n v="0.2016079180427191"/>
    <n v="0.79839208195728095"/>
    <n v="0"/>
    <x v="0"/>
    <x v="0"/>
    <m/>
    <m/>
    <m/>
    <n v="1.27191433"/>
    <m/>
    <m/>
    <m/>
    <m/>
    <m/>
    <m/>
    <m/>
    <m/>
    <m/>
    <m/>
    <m/>
    <m/>
    <m/>
    <m/>
    <s v="892441"/>
    <s v="6148149"/>
    <n v="1.27191433"/>
    <n v="0"/>
    <n v="0"/>
  </r>
  <r>
    <n v="2287"/>
    <x v="1173"/>
    <s v=""/>
    <x v="2610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92441"/>
    <s v="6148149"/>
    <n v="0"/>
    <n v="0"/>
    <n v="0"/>
  </r>
  <r>
    <n v="2287"/>
    <x v="1173"/>
    <s v=""/>
    <x v="2611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4252"/>
    <n v="1.3862124"/>
    <n v="1.3862124"/>
    <n v="0"/>
    <n v="0"/>
    <n v="1"/>
    <n v="0"/>
    <n v="0"/>
    <x v="0"/>
    <x v="0"/>
    <m/>
    <m/>
    <m/>
    <n v="1.5146466199999999"/>
    <m/>
    <m/>
    <m/>
    <m/>
    <m/>
    <m/>
    <m/>
    <m/>
    <m/>
    <m/>
    <m/>
    <m/>
    <m/>
    <m/>
    <s v="892441"/>
    <s v="6148149"/>
    <n v="1.5146466199999999"/>
    <n v="0"/>
    <n v="0"/>
  </r>
  <r>
    <n v="2291"/>
    <x v="1174"/>
    <s v=""/>
    <x v="2612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3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4253"/>
    <n v="0.64724400000000004"/>
    <n v="0.64724400000000004"/>
    <n v="0.27974159999999998"/>
    <n v="0.27974159999999998"/>
    <n v="0.27928890766797881"/>
    <n v="0.72071109233202124"/>
    <n v="0"/>
    <x v="0"/>
    <x v="0"/>
    <m/>
    <m/>
    <m/>
    <m/>
    <m/>
    <m/>
    <n v="1.1587356"/>
    <m/>
    <m/>
    <m/>
    <m/>
    <m/>
    <m/>
    <m/>
    <m/>
    <m/>
    <m/>
    <m/>
    <s v="700563,27"/>
    <s v="6184470,3"/>
    <n v="1.1587356"/>
    <n v="0"/>
    <n v="0"/>
  </r>
  <r>
    <n v="2291"/>
    <x v="1175"/>
    <s v=""/>
    <x v="2615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6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4254"/>
    <n v="5.8322159999999998"/>
    <n v="5.8322159999999998"/>
    <n v="0"/>
    <n v="0"/>
    <n v="1"/>
    <n v="0"/>
    <n v="0"/>
    <x v="0"/>
    <x v="0"/>
    <m/>
    <m/>
    <m/>
    <m/>
    <m/>
    <m/>
    <n v="5.848128"/>
    <m/>
    <m/>
    <m/>
    <m/>
    <m/>
    <m/>
    <m/>
    <m/>
    <m/>
    <m/>
    <m/>
    <s v="698715,93"/>
    <s v="6185376,59"/>
    <n v="5.848128"/>
    <n v="0"/>
    <n v="0"/>
  </r>
  <r>
    <n v="2291"/>
    <x v="1175"/>
    <s v=""/>
    <x v="2617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4255"/>
    <n v="1.0216799999999999"/>
    <n v="1.0216799999999999"/>
    <n v="0.74001600000000001"/>
    <n v="0.74001600000000001"/>
    <n v="0.24603764948217655"/>
    <n v="0.75396235051782345"/>
    <n v="0"/>
    <x v="0"/>
    <x v="0"/>
    <m/>
    <m/>
    <m/>
    <m/>
    <m/>
    <m/>
    <n v="2.0762676"/>
    <m/>
    <m/>
    <m/>
    <m/>
    <m/>
    <m/>
    <m/>
    <m/>
    <m/>
    <m/>
    <m/>
    <s v="698715,93"/>
    <s v="6185376,59"/>
    <n v="2.0762676"/>
    <n v="0"/>
    <n v="0"/>
  </r>
  <r>
    <n v="2291"/>
    <x v="1176"/>
    <s v=""/>
    <x v="2618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4256"/>
    <n v="6.12"/>
    <n v="6.12"/>
    <n v="0"/>
    <n v="0"/>
    <n v="1"/>
    <n v="0"/>
    <n v="0"/>
    <x v="0"/>
    <x v="0"/>
    <m/>
    <m/>
    <m/>
    <m/>
    <m/>
    <m/>
    <n v="6.3336635999999995"/>
    <m/>
    <m/>
    <m/>
    <m/>
    <m/>
    <m/>
    <m/>
    <m/>
    <m/>
    <m/>
    <m/>
    <s v="697792,45"/>
    <s v="6187281,31"/>
    <n v="6.3336635999999995"/>
    <n v="0"/>
    <n v="0"/>
  </r>
  <r>
    <n v="2291"/>
    <x v="1176"/>
    <s v=""/>
    <x v="2619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4256"/>
    <n v="6.2064000000000004"/>
    <n v="6.2064000000000004"/>
    <n v="0"/>
    <n v="0"/>
    <n v="1"/>
    <n v="0"/>
    <n v="0"/>
    <x v="0"/>
    <x v="0"/>
    <m/>
    <m/>
    <m/>
    <m/>
    <m/>
    <m/>
    <n v="6.3336635999999995"/>
    <m/>
    <m/>
    <m/>
    <m/>
    <m/>
    <m/>
    <m/>
    <m/>
    <m/>
    <m/>
    <m/>
    <s v="697792,45"/>
    <s v="6187281,31"/>
    <n v="6.3336635999999995"/>
    <n v="0"/>
    <n v="0"/>
  </r>
  <r>
    <n v="2291"/>
    <x v="1176"/>
    <s v=""/>
    <x v="2620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4257"/>
    <n v="0.98294400000000004"/>
    <n v="0.98294400000000004"/>
    <n v="0.79372799999999999"/>
    <n v="0.79372799999999999"/>
    <n v="0.20284234846627591"/>
    <n v="0.79715765153372409"/>
    <n v="0"/>
    <x v="0"/>
    <x v="0"/>
    <m/>
    <m/>
    <m/>
    <m/>
    <m/>
    <m/>
    <n v="2.4229259999999999"/>
    <m/>
    <m/>
    <m/>
    <m/>
    <m/>
    <m/>
    <m/>
    <m/>
    <m/>
    <m/>
    <m/>
    <s v="697792,45"/>
    <s v="6187281,31"/>
    <n v="2.4229259999999999"/>
    <n v="0"/>
    <n v="0"/>
  </r>
  <r>
    <n v="2291"/>
    <x v="1177"/>
    <s v=""/>
    <x v="2622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4258"/>
    <n v="1.6797599999999999"/>
    <n v="1.6776"/>
    <n v="0"/>
    <n v="0"/>
    <n v="1"/>
    <n v="0"/>
    <n v="0"/>
    <x v="0"/>
    <x v="0"/>
    <m/>
    <m/>
    <m/>
    <m/>
    <m/>
    <m/>
    <m/>
    <m/>
    <m/>
    <m/>
    <m/>
    <m/>
    <n v="1.61"/>
    <m/>
    <m/>
    <m/>
    <m/>
    <m/>
    <s v="699342,88"/>
    <s v="6183726,74"/>
    <n v="0"/>
    <n v="1.61"/>
    <n v="0"/>
  </r>
  <r>
    <n v="2291"/>
    <x v="1177"/>
    <s v=""/>
    <x v="2623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4259"/>
    <n v="3.0960000000000001"/>
    <n v="2.988"/>
    <n v="0"/>
    <n v="0"/>
    <n v="1"/>
    <n v="0"/>
    <n v="0"/>
    <x v="0"/>
    <x v="0"/>
    <m/>
    <m/>
    <m/>
    <m/>
    <m/>
    <m/>
    <m/>
    <m/>
    <m/>
    <m/>
    <m/>
    <m/>
    <n v="2.9750000000000001"/>
    <m/>
    <m/>
    <m/>
    <m/>
    <m/>
    <s v="699342,88"/>
    <s v="6183726,74"/>
    <n v="0"/>
    <n v="2.9750000000000001"/>
    <n v="0"/>
  </r>
  <r>
    <n v="2291"/>
    <x v="1177"/>
    <s v=""/>
    <x v="2624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4260"/>
    <n v="0.84240000000000004"/>
    <n v="0.84240000000000004"/>
    <n v="0"/>
    <n v="0"/>
    <n v="1"/>
    <n v="0"/>
    <n v="0"/>
    <x v="0"/>
    <x v="0"/>
    <m/>
    <m/>
    <m/>
    <m/>
    <m/>
    <m/>
    <m/>
    <m/>
    <m/>
    <m/>
    <m/>
    <m/>
    <m/>
    <m/>
    <m/>
    <n v="0.84239999999999993"/>
    <m/>
    <m/>
    <s v="699342,88"/>
    <s v="6183726,74"/>
    <n v="0"/>
    <n v="0.84239999999999993"/>
    <n v="0"/>
  </r>
  <r>
    <n v="2291"/>
    <x v="1178"/>
    <s v=""/>
    <x v="2625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4261"/>
    <n v="7.5960000000000001"/>
    <n v="7.5960000000000001"/>
    <n v="0"/>
    <n v="0"/>
    <n v="1"/>
    <n v="0"/>
    <n v="0"/>
    <x v="0"/>
    <x v="0"/>
    <m/>
    <m/>
    <m/>
    <m/>
    <m/>
    <m/>
    <m/>
    <m/>
    <m/>
    <m/>
    <m/>
    <m/>
    <n v="8.8375000000000004"/>
    <m/>
    <m/>
    <m/>
    <m/>
    <m/>
    <s v="700618,65"/>
    <s v="6186015,24"/>
    <n v="0"/>
    <n v="8.8375000000000004"/>
    <n v="0"/>
  </r>
  <r>
    <n v="2291"/>
    <x v="1178"/>
    <s v=""/>
    <x v="2626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4262"/>
    <n v="9.9719999999999995"/>
    <n v="9.9719999999999995"/>
    <n v="0"/>
    <n v="0"/>
    <n v="1"/>
    <n v="0"/>
    <n v="0"/>
    <x v="0"/>
    <x v="0"/>
    <m/>
    <m/>
    <m/>
    <m/>
    <m/>
    <m/>
    <m/>
    <m/>
    <m/>
    <m/>
    <m/>
    <m/>
    <n v="11.602499999999999"/>
    <m/>
    <m/>
    <m/>
    <m/>
    <m/>
    <s v="700618,65"/>
    <s v="6186015,24"/>
    <n v="0"/>
    <n v="11.602499999999999"/>
    <n v="0"/>
  </r>
  <r>
    <n v="2291"/>
    <x v="1178"/>
    <s v=""/>
    <x v="2924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476"/>
    <x v="0"/>
    <s v="fvv"/>
    <d v="2018-10-01T00:00:00"/>
    <m/>
    <n v="6.5"/>
    <n v="0"/>
    <n v="6.5"/>
    <x v="4263"/>
    <n v="9.0359999999999996"/>
    <n v="9.0359999999999996"/>
    <n v="0"/>
    <n v="0"/>
    <n v="1"/>
    <n v="0"/>
    <n v="0"/>
    <x v="0"/>
    <x v="0"/>
    <m/>
    <m/>
    <m/>
    <m/>
    <m/>
    <m/>
    <m/>
    <m/>
    <m/>
    <m/>
    <n v="10.137"/>
    <m/>
    <m/>
    <m/>
    <m/>
    <m/>
    <m/>
    <m/>
    <s v="700618,65"/>
    <s v="6186015,24"/>
    <n v="0"/>
    <n v="10.137"/>
    <n v="0"/>
  </r>
  <r>
    <n v="2293"/>
    <x v="1179"/>
    <s v=""/>
    <x v="2627"/>
    <n v="2018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4264"/>
    <n v="131.5008"/>
    <n v="131.5008"/>
    <n v="0"/>
    <n v="0"/>
    <n v="1"/>
    <n v="0"/>
    <n v="0"/>
    <x v="0"/>
    <x v="0"/>
    <m/>
    <m/>
    <m/>
    <m/>
    <m/>
    <m/>
    <m/>
    <m/>
    <m/>
    <m/>
    <m/>
    <m/>
    <m/>
    <m/>
    <n v="131.5008"/>
    <m/>
    <m/>
    <m/>
    <s v="575765,32"/>
    <s v="6223177"/>
    <n v="0"/>
    <n v="131.5008"/>
    <n v="0"/>
  </r>
  <r>
    <n v="2295"/>
    <x v="1180"/>
    <s v=""/>
    <x v="2628"/>
    <n v="2018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4265"/>
    <n v="39.650399999999998"/>
    <n v="39.650399999999998"/>
    <n v="0"/>
    <n v="0"/>
    <n v="1"/>
    <n v="0"/>
    <n v="0"/>
    <x v="0"/>
    <x v="0"/>
    <m/>
    <m/>
    <m/>
    <m/>
    <m/>
    <m/>
    <m/>
    <m/>
    <m/>
    <m/>
    <m/>
    <m/>
    <m/>
    <m/>
    <n v="39.650400000000005"/>
    <m/>
    <m/>
    <m/>
    <s v="708388,67"/>
    <s v="6199523,52"/>
    <n v="0"/>
    <n v="39.650400000000005"/>
    <n v="0"/>
  </r>
  <r>
    <n v="2296"/>
    <x v="1181"/>
    <s v=""/>
    <x v="2629"/>
    <n v="2018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4266"/>
    <n v="15.055199999999999"/>
    <n v="15.055199999999999"/>
    <n v="0"/>
    <n v="0"/>
    <n v="1"/>
    <n v="0"/>
    <n v="0"/>
    <x v="0"/>
    <x v="0"/>
    <m/>
    <m/>
    <m/>
    <m/>
    <m/>
    <m/>
    <m/>
    <m/>
    <m/>
    <m/>
    <m/>
    <m/>
    <m/>
    <m/>
    <n v="15.055200000000001"/>
    <m/>
    <m/>
    <m/>
    <s v="510096,33"/>
    <s v="6147590,24"/>
    <n v="0"/>
    <n v="15.055200000000001"/>
    <n v="0"/>
  </r>
  <r>
    <n v="2296"/>
    <x v="1181"/>
    <s v=""/>
    <x v="2630"/>
    <n v="2018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4267"/>
    <n v="18.889199999999999"/>
    <n v="18.889199999999999"/>
    <n v="0"/>
    <n v="0"/>
    <n v="1"/>
    <n v="0"/>
    <n v="0"/>
    <x v="0"/>
    <x v="0"/>
    <m/>
    <m/>
    <m/>
    <m/>
    <m/>
    <m/>
    <m/>
    <m/>
    <m/>
    <m/>
    <m/>
    <m/>
    <m/>
    <m/>
    <n v="18.889200000000002"/>
    <m/>
    <m/>
    <m/>
    <s v="510096,33"/>
    <s v="6147590,24"/>
    <n v="0"/>
    <n v="18.889200000000002"/>
    <n v="0"/>
  </r>
  <r>
    <n v="2296"/>
    <x v="1182"/>
    <s v=""/>
    <x v="2631"/>
    <n v="2018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4268"/>
    <n v="6.23142"/>
    <n v="5.8841999999999999"/>
    <n v="0"/>
    <n v="0"/>
    <n v="0.94427915306623533"/>
    <n v="0"/>
    <n v="5.5720846933764667E-2"/>
    <x v="0"/>
    <x v="0"/>
    <m/>
    <m/>
    <m/>
    <m/>
    <m/>
    <m/>
    <m/>
    <m/>
    <m/>
    <m/>
    <m/>
    <m/>
    <m/>
    <m/>
    <n v="6.23142"/>
    <m/>
    <m/>
    <m/>
    <s v="522914,97"/>
    <s v="6075138,83"/>
    <n v="0"/>
    <n v="6.23142"/>
    <n v="0"/>
  </r>
  <r>
    <n v="2296"/>
    <x v="1293"/>
    <s v=""/>
    <x v="2925"/>
    <n v="2018"/>
    <n v="43718711"/>
    <x v="619"/>
    <x v="1289"/>
    <x v="1247"/>
    <n v="9500"/>
    <s v="Hobro"/>
    <n v="846"/>
    <n v="300"/>
    <x v="68"/>
    <m/>
    <s v="ER"/>
    <s v="Erhvervsværk"/>
    <n v="521000"/>
    <n v="520000"/>
    <x v="1477"/>
    <x v="6"/>
    <s v="pvp"/>
    <d v="2018-12-01T00:00:00"/>
    <m/>
    <n v="0.77500000000000002"/>
    <n v="0"/>
    <n v="0.77500000000000002"/>
    <x v="4269"/>
    <n v="0.68759999999999999"/>
    <n v="0.68759999999999999"/>
    <n v="0"/>
    <n v="0"/>
    <n v="1"/>
    <n v="0"/>
    <n v="0"/>
    <x v="0"/>
    <x v="0"/>
    <m/>
    <m/>
    <m/>
    <m/>
    <m/>
    <m/>
    <m/>
    <m/>
    <m/>
    <m/>
    <m/>
    <m/>
    <m/>
    <m/>
    <n v="0.68759999999999999"/>
    <m/>
    <m/>
    <m/>
    <s v="547675,39"/>
    <s v="6277151,97"/>
    <n v="0"/>
    <n v="0.68759999999999999"/>
    <n v="0"/>
  </r>
  <r>
    <n v="2297"/>
    <x v="1183"/>
    <s v=""/>
    <x v="2632"/>
    <n v="2018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4270"/>
    <n v="17.481999999999999"/>
    <n v="17.481999999999999"/>
    <n v="0"/>
    <n v="0"/>
    <n v="1"/>
    <n v="0"/>
    <n v="0"/>
    <x v="0"/>
    <x v="0"/>
    <m/>
    <m/>
    <m/>
    <m/>
    <m/>
    <m/>
    <m/>
    <m/>
    <m/>
    <m/>
    <m/>
    <m/>
    <m/>
    <m/>
    <n v="17.481999999999999"/>
    <m/>
    <m/>
    <m/>
    <s v="502085,29"/>
    <s v="6294751,15"/>
    <n v="0"/>
    <n v="17.481999999999999"/>
    <n v="0"/>
  </r>
  <r>
    <n v="2298"/>
    <x v="1184"/>
    <s v=""/>
    <x v="2633"/>
    <n v="2018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4271"/>
    <n v="29.071000000000002"/>
    <n v="29.071000000000002"/>
    <n v="0"/>
    <n v="0"/>
    <n v="1"/>
    <n v="0"/>
    <n v="0"/>
    <x v="0"/>
    <x v="0"/>
    <m/>
    <m/>
    <m/>
    <m/>
    <m/>
    <m/>
    <m/>
    <m/>
    <m/>
    <m/>
    <m/>
    <m/>
    <m/>
    <m/>
    <n v="29.071000000000002"/>
    <m/>
    <m/>
    <m/>
    <s v="583045,09"/>
    <s v="6341497,02"/>
    <n v="0"/>
    <n v="29.071000000000002"/>
    <n v="0"/>
  </r>
  <r>
    <n v="2304"/>
    <x v="1185"/>
    <s v=""/>
    <x v="2634"/>
    <n v="2018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4272"/>
    <n v="8.6400000000000005E-2"/>
    <n v="0"/>
    <n v="6.4079999999999998E-2"/>
    <n v="6.4079999999999998E-2"/>
    <n v="0"/>
    <n v="0.76"/>
    <n v="0.24"/>
    <x v="0"/>
    <x v="0"/>
    <m/>
    <m/>
    <m/>
    <m/>
    <m/>
    <m/>
    <n v="0.18"/>
    <m/>
    <m/>
    <m/>
    <m/>
    <m/>
    <m/>
    <m/>
    <m/>
    <m/>
    <m/>
    <m/>
    <s v="731666,84"/>
    <s v="6170493,3"/>
    <n v="0.18"/>
    <n v="0"/>
    <n v="0"/>
  </r>
  <r>
    <n v="2305"/>
    <x v="1186"/>
    <s v=""/>
    <x v="2635"/>
    <n v="2018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4273"/>
    <n v="11.984400000000001"/>
    <n v="11.984400000000001"/>
    <n v="8.8163999999999998"/>
    <n v="8.8163999999999998"/>
    <n v="0.23611817651293626"/>
    <n v="0.76388182348706379"/>
    <n v="0"/>
    <x v="0"/>
    <x v="0"/>
    <m/>
    <m/>
    <m/>
    <m/>
    <m/>
    <m/>
    <m/>
    <m/>
    <n v="25.377970000000001"/>
    <m/>
    <m/>
    <m/>
    <m/>
    <m/>
    <m/>
    <m/>
    <m/>
    <m/>
    <s v="535916,83"/>
    <s v="6260579,72"/>
    <n v="0"/>
    <n v="25.377970000000001"/>
    <n v="0"/>
  </r>
  <r>
    <n v="2307"/>
    <x v="1187"/>
    <s v=""/>
    <x v="2636"/>
    <n v="2018"/>
    <n v="34644209"/>
    <x v="624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4274"/>
    <n v="142.37783999999999"/>
    <n v="142.10028"/>
    <n v="0"/>
    <n v="0"/>
    <n v="1"/>
    <n v="0"/>
    <n v="0"/>
    <x v="0"/>
    <x v="0"/>
    <m/>
    <m/>
    <m/>
    <m/>
    <m/>
    <m/>
    <m/>
    <m/>
    <m/>
    <m/>
    <n v="144.73332000000002"/>
    <m/>
    <m/>
    <m/>
    <m/>
    <m/>
    <m/>
    <m/>
    <s v="571269,06"/>
    <s v="6124966,91"/>
    <n v="0"/>
    <n v="144.73332000000002"/>
    <n v="0"/>
  </r>
  <r>
    <n v="2310"/>
    <x v="1188"/>
    <s v=""/>
    <x v="2637"/>
    <n v="2018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4275"/>
    <n v="9.2736000000000001"/>
    <n v="9.2736000000000001"/>
    <n v="0"/>
    <n v="0"/>
    <n v="1"/>
    <n v="0"/>
    <n v="0"/>
    <x v="0"/>
    <x v="0"/>
    <m/>
    <m/>
    <m/>
    <m/>
    <m/>
    <m/>
    <m/>
    <m/>
    <m/>
    <m/>
    <m/>
    <n v="9.3167000000000009"/>
    <m/>
    <m/>
    <m/>
    <m/>
    <m/>
    <m/>
    <s v="487283,71"/>
    <s v="6264249,42"/>
    <n v="0"/>
    <n v="9.3167000000000009"/>
    <n v="0"/>
  </r>
  <r>
    <n v="2310"/>
    <x v="1188"/>
    <s v=""/>
    <x v="2638"/>
    <n v="2018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4276"/>
    <n v="3.2616000000000001"/>
    <n v="3.2616000000000001"/>
    <n v="0"/>
    <n v="0"/>
    <n v="1"/>
    <n v="0"/>
    <n v="0"/>
    <x v="0"/>
    <x v="0"/>
    <m/>
    <m/>
    <m/>
    <m/>
    <m/>
    <m/>
    <m/>
    <m/>
    <m/>
    <m/>
    <m/>
    <m/>
    <m/>
    <m/>
    <m/>
    <n v="3.2616000000000001"/>
    <m/>
    <m/>
    <s v="487283,71"/>
    <s v="6264249,42"/>
    <n v="0"/>
    <n v="3.2616000000000001"/>
    <n v="0"/>
  </r>
  <r>
    <n v="2311"/>
    <x v="1189"/>
    <s v=""/>
    <x v="2639"/>
    <n v="2018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4277"/>
    <n v="6.7859999999999996"/>
    <n v="6.7859999999999996"/>
    <n v="0"/>
    <n v="0"/>
    <n v="1"/>
    <n v="0"/>
    <n v="0"/>
    <x v="0"/>
    <x v="0"/>
    <m/>
    <m/>
    <m/>
    <m/>
    <m/>
    <m/>
    <m/>
    <m/>
    <m/>
    <n v="6.2944499999999994"/>
    <m/>
    <m/>
    <m/>
    <m/>
    <m/>
    <m/>
    <m/>
    <m/>
    <s v="561349,81"/>
    <s v="6304578,26"/>
    <n v="0"/>
    <n v="6.2944499999999994"/>
    <n v="0"/>
  </r>
  <r>
    <n v="2311"/>
    <x v="1189"/>
    <s v=""/>
    <x v="2640"/>
    <n v="2018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4278"/>
    <n v="10.8"/>
    <n v="10.8"/>
    <n v="0"/>
    <n v="0"/>
    <n v="1"/>
    <n v="0"/>
    <n v="0"/>
    <x v="0"/>
    <x v="0"/>
    <m/>
    <m/>
    <m/>
    <m/>
    <m/>
    <m/>
    <m/>
    <m/>
    <m/>
    <n v="10.017905000000001"/>
    <m/>
    <m/>
    <m/>
    <m/>
    <m/>
    <m/>
    <m/>
    <m/>
    <s v="561349,81"/>
    <s v="6304578,26"/>
    <n v="0"/>
    <n v="10.017905000000001"/>
    <n v="0"/>
  </r>
  <r>
    <n v="2312"/>
    <x v="1190"/>
    <s v=""/>
    <x v="2641"/>
    <n v="2018"/>
    <n v="55775214"/>
    <x v="627"/>
    <x v="1187"/>
    <x v="1153"/>
    <n v="2830"/>
    <s v="Virum"/>
    <n v="173"/>
    <m/>
    <x v="18"/>
    <m/>
    <s v="LO"/>
    <s v="Lokalt værk"/>
    <n v="472600"/>
    <n v="470000"/>
    <x v="247"/>
    <x v="1"/>
    <s v="pev"/>
    <d v="1995-01-01T00:00:00"/>
    <d v="2017-12-31T00:00:00"/>
    <n v="0.8"/>
    <n v="0.3"/>
    <n v="0.4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167,66"/>
    <s v="6187389,04"/>
    <n v="0"/>
    <n v="0"/>
    <n v="0"/>
  </r>
  <r>
    <n v="2312"/>
    <x v="1191"/>
    <s v=""/>
    <x v="2642"/>
    <n v="2018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8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8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4279"/>
    <n v="1.79064"/>
    <n v="1.79064"/>
    <n v="0"/>
    <n v="0"/>
    <n v="1"/>
    <n v="0"/>
    <n v="0"/>
    <x v="0"/>
    <x v="0"/>
    <m/>
    <m/>
    <m/>
    <m/>
    <m/>
    <m/>
    <m/>
    <m/>
    <m/>
    <m/>
    <n v="2.0274000000000001"/>
    <m/>
    <m/>
    <m/>
    <m/>
    <m/>
    <m/>
    <m/>
    <s v="552220,72"/>
    <s v="6142948,08"/>
    <n v="0"/>
    <n v="2.0274000000000001"/>
    <n v="0"/>
  </r>
  <r>
    <n v="2313"/>
    <x v="1193"/>
    <s v=""/>
    <x v="2645"/>
    <n v="2018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4279"/>
    <n v="1.79064"/>
    <n v="1.79064"/>
    <n v="0"/>
    <n v="0"/>
    <n v="1"/>
    <n v="0"/>
    <n v="0"/>
    <x v="0"/>
    <x v="0"/>
    <m/>
    <m/>
    <m/>
    <m/>
    <m/>
    <m/>
    <m/>
    <m/>
    <m/>
    <m/>
    <n v="2.0274000000000001"/>
    <m/>
    <m/>
    <m/>
    <m/>
    <m/>
    <m/>
    <m/>
    <s v="552220,72"/>
    <s v="6142948,08"/>
    <n v="0"/>
    <n v="2.0274000000000001"/>
    <n v="0"/>
  </r>
  <r>
    <n v="2314"/>
    <x v="1194"/>
    <s v=""/>
    <x v="2646"/>
    <n v="2018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4280"/>
    <n v="0"/>
    <n v="0"/>
    <n v="0.35449383600000001"/>
    <n v="0.35449383600000001"/>
    <n v="0"/>
    <n v="1"/>
    <n v="0"/>
    <x v="0"/>
    <x v="0"/>
    <m/>
    <m/>
    <m/>
    <m/>
    <m/>
    <m/>
    <m/>
    <m/>
    <n v="1.1077029999999999"/>
    <m/>
    <m/>
    <m/>
    <m/>
    <m/>
    <m/>
    <m/>
    <m/>
    <m/>
    <s v="681444,33"/>
    <s v="6163955,81"/>
    <n v="0"/>
    <n v="1.1077029999999999"/>
    <n v="0"/>
  </r>
  <r>
    <n v="2317"/>
    <x v="1195"/>
    <s v=""/>
    <x v="2647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8"/>
    <n v="30536142"/>
    <x v="631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4281"/>
    <n v="1394.73"/>
    <n v="1394.73"/>
    <n v="421.80840000000001"/>
    <n v="368.98271999999997"/>
    <n v="0.38389726353996506"/>
    <n v="0.61610273646003488"/>
    <n v="0"/>
    <x v="0"/>
    <x v="0"/>
    <m/>
    <m/>
    <m/>
    <m/>
    <m/>
    <m/>
    <m/>
    <m/>
    <m/>
    <n v="1267.3321599999999"/>
    <n v="549.20853"/>
    <m/>
    <m/>
    <m/>
    <m/>
    <m/>
    <m/>
    <m/>
    <s v="571795,75"/>
    <s v="6232017,5"/>
    <n v="0"/>
    <n v="1816.5406899999998"/>
    <n v="0"/>
  </r>
  <r>
    <n v="2320"/>
    <x v="1197"/>
    <s v=""/>
    <x v="2653"/>
    <n v="2018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4282"/>
    <n v="0"/>
    <n v="0"/>
    <n v="7.7377212000000001E-2"/>
    <n v="7.7377212000000001E-2"/>
    <n v="0"/>
    <n v="1"/>
    <n v="0"/>
    <x v="0"/>
    <x v="0"/>
    <m/>
    <m/>
    <m/>
    <m/>
    <m/>
    <m/>
    <m/>
    <m/>
    <m/>
    <m/>
    <m/>
    <m/>
    <m/>
    <m/>
    <m/>
    <m/>
    <n v="7.7377212000000001E-2"/>
    <m/>
    <s v="612003,53"/>
    <s v="6121069,75"/>
    <n v="0"/>
    <n v="0"/>
    <n v="0"/>
  </r>
  <r>
    <n v="2321"/>
    <x v="1198"/>
    <s v=""/>
    <x v="2654"/>
    <n v="2018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4283"/>
    <n v="0"/>
    <n v="0"/>
    <n v="0.62209440000000005"/>
    <n v="0.62209440000000005"/>
    <n v="0"/>
    <n v="1"/>
    <n v="0"/>
    <x v="0"/>
    <x v="0"/>
    <m/>
    <m/>
    <m/>
    <m/>
    <m/>
    <m/>
    <m/>
    <m/>
    <n v="1.9440060000000001"/>
    <m/>
    <m/>
    <m/>
    <m/>
    <m/>
    <m/>
    <m/>
    <m/>
    <m/>
    <s v="493628,59"/>
    <s v="6143634,79"/>
    <n v="0"/>
    <n v="1.9440060000000001"/>
    <n v="0"/>
  </r>
  <r>
    <n v="2322"/>
    <x v="1199"/>
    <s v=""/>
    <x v="2655"/>
    <n v="2018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01388,2"/>
    <s v="6143397,46"/>
    <n v="0"/>
    <n v="0"/>
    <n v="0"/>
  </r>
  <r>
    <n v="2323"/>
    <x v="1200"/>
    <s v=""/>
    <x v="2656"/>
    <n v="2018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4284"/>
    <n v="9.8726400000000005"/>
    <n v="0"/>
    <n v="6.5817845305203804"/>
    <n v="6.5817845305203804"/>
    <n v="0.25499766379218836"/>
    <n v="0.74500233620781164"/>
    <n v="0"/>
    <x v="0"/>
    <x v="0"/>
    <m/>
    <m/>
    <m/>
    <m/>
    <m/>
    <m/>
    <m/>
    <m/>
    <n v="19.358294999999998"/>
    <m/>
    <m/>
    <m/>
    <m/>
    <m/>
    <m/>
    <m/>
    <m/>
    <m/>
    <s v="497457,66"/>
    <s v="6269856,87"/>
    <n v="0"/>
    <n v="19.358294999999998"/>
    <n v="0"/>
  </r>
  <r>
    <n v="2323"/>
    <x v="1200"/>
    <s v=""/>
    <x v="2926"/>
    <n v="2018"/>
    <n v="35663231"/>
    <x v="635"/>
    <x v="1197"/>
    <x v="1162"/>
    <n v="7800"/>
    <s v="Skive"/>
    <n v="779"/>
    <m/>
    <x v="18"/>
    <m/>
    <s v="ER"/>
    <s v="Erhvervsværk"/>
    <n v="352100"/>
    <n v="350020"/>
    <x v="387"/>
    <x v="1"/>
    <s v="kvt"/>
    <d v="2017-10-12T00:00:00"/>
    <m/>
    <n v="2.1"/>
    <n v="0.625"/>
    <n v="1.25"/>
    <x v="4285"/>
    <n v="17.946000000000002"/>
    <n v="0"/>
    <n v="13.184664524279601"/>
    <n v="13.184664524279601"/>
    <n v="0.24500186502311272"/>
    <n v="0.75499813497688728"/>
    <n v="0"/>
    <x v="0"/>
    <x v="0"/>
    <m/>
    <m/>
    <m/>
    <m/>
    <m/>
    <m/>
    <m/>
    <m/>
    <n v="36.624211000000003"/>
    <m/>
    <m/>
    <m/>
    <m/>
    <m/>
    <m/>
    <m/>
    <m/>
    <m/>
    <s v="497457,66"/>
    <s v="6269856,87"/>
    <n v="0"/>
    <n v="36.624211000000003"/>
    <n v="0"/>
  </r>
  <r>
    <n v="2324"/>
    <x v="1201"/>
    <s v=""/>
    <x v="2657"/>
    <n v="2018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4286"/>
    <n v="1.2239999999999999E-2"/>
    <n v="0"/>
    <n v="8.1634140000000008E-3"/>
    <n v="8.1634140000000008E-3"/>
    <n v="0"/>
    <n v="0.73850176895862174"/>
    <n v="0.26149823104137826"/>
    <x v="0"/>
    <x v="0"/>
    <m/>
    <m/>
    <m/>
    <m/>
    <m/>
    <m/>
    <n v="2.34036E-2"/>
    <m/>
    <m/>
    <m/>
    <m/>
    <m/>
    <m/>
    <m/>
    <m/>
    <m/>
    <m/>
    <m/>
    <s v="586307,31"/>
    <s v="6144372,35"/>
    <n v="2.34036E-2"/>
    <n v="0"/>
    <n v="0"/>
  </r>
  <r>
    <n v="2325"/>
    <x v="1202"/>
    <s v=""/>
    <x v="2658"/>
    <n v="2018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4287"/>
    <n v="0.44369999999999998"/>
    <n v="0"/>
    <n v="0.24479999999999999"/>
    <n v="0.24479999999999999"/>
    <n v="0"/>
    <n v="0.71"/>
    <n v="0.29000000000000004"/>
    <x v="0"/>
    <x v="0"/>
    <m/>
    <m/>
    <m/>
    <n v="0.76500000000000001"/>
    <m/>
    <m/>
    <m/>
    <m/>
    <m/>
    <m/>
    <m/>
    <m/>
    <m/>
    <m/>
    <m/>
    <m/>
    <m/>
    <m/>
    <s v="597709,58"/>
    <s v="6263756,79"/>
    <n v="0.76500000000000001"/>
    <n v="0"/>
    <n v="0"/>
  </r>
  <r>
    <n v="2326"/>
    <x v="1203"/>
    <s v=""/>
    <x v="2659"/>
    <n v="2018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4288"/>
    <n v="51.134399999999999"/>
    <n v="51.134399999999999"/>
    <n v="0"/>
    <n v="0"/>
    <n v="1"/>
    <n v="0"/>
    <n v="0"/>
    <x v="0"/>
    <x v="0"/>
    <m/>
    <m/>
    <m/>
    <m/>
    <m/>
    <m/>
    <m/>
    <m/>
    <m/>
    <m/>
    <m/>
    <m/>
    <m/>
    <m/>
    <n v="51.134399999999999"/>
    <m/>
    <m/>
    <m/>
    <s v="517533,79"/>
    <s v="6316103,22"/>
    <n v="0"/>
    <n v="51.134399999999999"/>
    <n v="0"/>
  </r>
  <r>
    <n v="2327"/>
    <x v="1204"/>
    <s v=""/>
    <x v="2660"/>
    <n v="2018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4289"/>
    <n v="71.113247999999999"/>
    <n v="48.917988000000001"/>
    <n v="0"/>
    <n v="0"/>
    <n v="1"/>
    <n v="0"/>
    <n v="0"/>
    <x v="0"/>
    <x v="0"/>
    <m/>
    <m/>
    <m/>
    <m/>
    <m/>
    <m/>
    <m/>
    <m/>
    <m/>
    <n v="45.468519999999998"/>
    <m/>
    <n v="29.386140000000001"/>
    <m/>
    <m/>
    <m/>
    <m/>
    <m/>
    <m/>
    <s v="559053,37"/>
    <s v="6358472,49"/>
    <n v="0"/>
    <n v="74.854659999999996"/>
    <n v="0"/>
  </r>
  <r>
    <n v="2329"/>
    <x v="1205"/>
    <s v=""/>
    <x v="2661"/>
    <n v="2018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4290"/>
    <n v="10.615679999999999"/>
    <n v="0"/>
    <n v="7.0772247000000004"/>
    <n v="7.0772247000000004"/>
    <n v="0.25499818474060815"/>
    <n v="0.7450018152593918"/>
    <n v="0"/>
    <x v="0"/>
    <x v="0"/>
    <m/>
    <m/>
    <m/>
    <m/>
    <m/>
    <m/>
    <m/>
    <m/>
    <n v="20.815206999999997"/>
    <m/>
    <m/>
    <m/>
    <m/>
    <m/>
    <m/>
    <m/>
    <m/>
    <m/>
    <s v="531450"/>
    <s v="6299071"/>
    <n v="0"/>
    <n v="20.815206999999997"/>
    <n v="0"/>
  </r>
  <r>
    <n v="2330"/>
    <x v="1206"/>
    <s v=""/>
    <x v="2662"/>
    <n v="2018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4291"/>
    <n v="33.096960000000003"/>
    <n v="33.096960000000003"/>
    <n v="0"/>
    <n v="0"/>
    <n v="1"/>
    <n v="0"/>
    <n v="0"/>
    <x v="0"/>
    <x v="0"/>
    <m/>
    <m/>
    <m/>
    <m/>
    <m/>
    <m/>
    <m/>
    <m/>
    <m/>
    <n v="39.6633"/>
    <m/>
    <m/>
    <m/>
    <m/>
    <m/>
    <m/>
    <m/>
    <m/>
    <s v="596333,5"/>
    <s v="6252687,78"/>
    <n v="0"/>
    <n v="39.6633"/>
    <n v="0"/>
  </r>
  <r>
    <n v="2333"/>
    <x v="1207"/>
    <s v=""/>
    <x v="2663"/>
    <n v="2018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4292"/>
    <n v="0.53639999999999999"/>
    <n v="0.53639999999999999"/>
    <n v="0.36359999999999998"/>
    <n v="0.36359999999999998"/>
    <n v="0.27147375632224119"/>
    <n v="0.72852624367775887"/>
    <n v="0"/>
    <x v="0"/>
    <x v="0"/>
    <m/>
    <m/>
    <m/>
    <m/>
    <m/>
    <m/>
    <n v="0.98794079999999995"/>
    <m/>
    <m/>
    <m/>
    <m/>
    <m/>
    <m/>
    <m/>
    <m/>
    <m/>
    <m/>
    <m/>
    <s v="566491,99"/>
    <s v="6264214,99"/>
    <n v="0.98794079999999995"/>
    <n v="0"/>
    <n v="0"/>
  </r>
  <r>
    <n v="2333"/>
    <x v="1207"/>
    <s v=""/>
    <x v="2664"/>
    <n v="2018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4293"/>
    <n v="14.507999999999999"/>
    <n v="14.507999999999999"/>
    <n v="0"/>
    <n v="0"/>
    <n v="1"/>
    <n v="0"/>
    <n v="0"/>
    <x v="0"/>
    <x v="0"/>
    <m/>
    <m/>
    <m/>
    <m/>
    <m/>
    <m/>
    <n v="14.692748400000001"/>
    <m/>
    <m/>
    <m/>
    <m/>
    <m/>
    <m/>
    <m/>
    <m/>
    <m/>
    <m/>
    <m/>
    <s v="566491,99"/>
    <s v="6264214,99"/>
    <n v="14.692748400000001"/>
    <n v="0"/>
    <n v="0"/>
  </r>
  <r>
    <n v="2335"/>
    <x v="1208"/>
    <s v=""/>
    <x v="2665"/>
    <n v="2018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4294"/>
    <n v="19.3576896"/>
    <n v="7.6197419999999996"/>
    <n v="14.2218"/>
    <n v="14.2218"/>
    <n v="9.6439002164255605E-2"/>
    <n v="0.75500006834491395"/>
    <n v="0.14856092949083044"/>
    <x v="0"/>
    <x v="0"/>
    <m/>
    <m/>
    <m/>
    <m/>
    <m/>
    <m/>
    <m/>
    <m/>
    <n v="39.505499999999998"/>
    <m/>
    <m/>
    <m/>
    <m/>
    <m/>
    <m/>
    <m/>
    <m/>
    <m/>
    <s v="556910,72"/>
    <s v="6248031,14"/>
    <n v="0"/>
    <n v="39.505499999999998"/>
    <n v="0"/>
  </r>
  <r>
    <n v="2335"/>
    <x v="1208"/>
    <s v=""/>
    <x v="2666"/>
    <n v="2018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4295"/>
    <n v="21.529886399999999"/>
    <n v="8.4747780000000006"/>
    <n v="15.817679999999999"/>
    <n v="15.817679999999999"/>
    <n v="9.6439003207662341E-2"/>
    <n v="0.75499997951684339"/>
    <n v="0.14856101727549426"/>
    <x v="0"/>
    <x v="0"/>
    <m/>
    <m/>
    <m/>
    <m/>
    <m/>
    <m/>
    <m/>
    <m/>
    <n v="43.938540000000003"/>
    <m/>
    <m/>
    <m/>
    <m/>
    <m/>
    <m/>
    <m/>
    <m/>
    <m/>
    <s v="556910,72"/>
    <s v="6248031,14"/>
    <n v="0"/>
    <n v="43.938540000000003"/>
    <n v="0"/>
  </r>
  <r>
    <n v="2336"/>
    <x v="1209"/>
    <s v=""/>
    <x v="2667"/>
    <n v="2018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4296"/>
    <n v="4.3956"/>
    <n v="4.3956"/>
    <n v="0"/>
    <n v="0"/>
    <n v="1"/>
    <n v="0"/>
    <n v="0"/>
    <x v="0"/>
    <x v="0"/>
    <m/>
    <m/>
    <m/>
    <m/>
    <m/>
    <m/>
    <m/>
    <m/>
    <m/>
    <m/>
    <m/>
    <m/>
    <m/>
    <m/>
    <n v="4.3956"/>
    <m/>
    <m/>
    <m/>
    <s v="681920,13"/>
    <s v="6071630,93"/>
    <n v="0"/>
    <n v="4.3956"/>
    <n v="0"/>
  </r>
  <r>
    <n v="2337"/>
    <x v="1210"/>
    <s v=""/>
    <x v="2668"/>
    <n v="2018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4297"/>
    <n v="2.0880000000000001"/>
    <n v="2.0880000000000001"/>
    <n v="1.7172000000000001"/>
    <n v="1.7172000000000001"/>
    <n v="0.24535840188014102"/>
    <n v="0.75464159811985898"/>
    <n v="0"/>
    <x v="0"/>
    <x v="0"/>
    <m/>
    <m/>
    <m/>
    <m/>
    <m/>
    <m/>
    <m/>
    <m/>
    <n v="4.2549999999999999"/>
    <m/>
    <m/>
    <m/>
    <m/>
    <m/>
    <m/>
    <m/>
    <m/>
    <m/>
    <s v="644145,2"/>
    <s v="6169860,42"/>
    <n v="0"/>
    <n v="4.2549999999999999"/>
    <n v="0"/>
  </r>
  <r>
    <n v="2338"/>
    <x v="1211"/>
    <s v=""/>
    <x v="2669"/>
    <n v="2018"/>
    <n v="36951095"/>
    <x v="646"/>
    <x v="1208"/>
    <x v="1172"/>
    <n v="5270"/>
    <s v="Odense N"/>
    <n v="461"/>
    <m/>
    <x v="18"/>
    <m/>
    <s v="LO"/>
    <s v="Lokalt værk"/>
    <n v="13000"/>
    <n v="10000"/>
    <x v="247"/>
    <x v="1"/>
    <s v="pev"/>
    <d v="1997-02-01T00:00:00"/>
    <d v="2018-12-31T00:00:00"/>
    <n v="3.5"/>
    <n v="1.5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3191,28"/>
    <s v="6145498,19"/>
    <n v="0"/>
    <n v="0"/>
    <n v="0"/>
  </r>
  <r>
    <n v="2339"/>
    <x v="1212"/>
    <s v=""/>
    <x v="2670"/>
    <n v="2018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4298"/>
    <n v="2.4011999999999998"/>
    <n v="0"/>
    <n v="0"/>
    <n v="0"/>
    <n v="0"/>
    <n v="0"/>
    <n v="1"/>
    <x v="0"/>
    <x v="0"/>
    <m/>
    <m/>
    <m/>
    <m/>
    <m/>
    <m/>
    <m/>
    <m/>
    <m/>
    <m/>
    <m/>
    <m/>
    <m/>
    <m/>
    <n v="2.4011999999999998"/>
    <m/>
    <m/>
    <m/>
    <s v="523180,3"/>
    <s v="6076297,34"/>
    <n v="0"/>
    <n v="2.4011999999999998"/>
    <n v="0"/>
  </r>
  <r>
    <n v="2340"/>
    <x v="1213"/>
    <s v=""/>
    <x v="2671"/>
    <n v="2018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4299"/>
    <n v="28.760400000000001"/>
    <n v="27.313199999999998"/>
    <n v="0"/>
    <n v="0"/>
    <n v="1"/>
    <n v="0"/>
    <n v="0"/>
    <x v="0"/>
    <x v="0"/>
    <m/>
    <m/>
    <m/>
    <m/>
    <m/>
    <m/>
    <m/>
    <m/>
    <m/>
    <n v="31.725999999999999"/>
    <m/>
    <m/>
    <m/>
    <m/>
    <m/>
    <m/>
    <m/>
    <m/>
    <s v="574398,51"/>
    <s v="6314589,5"/>
    <n v="0"/>
    <n v="31.725999999999999"/>
    <n v="0"/>
  </r>
  <r>
    <n v="2341"/>
    <x v="872"/>
    <s v=""/>
    <x v="1976"/>
    <n v="2018"/>
    <n v="75091818"/>
    <x v="707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4300"/>
    <n v="0.25091999999999998"/>
    <n v="0"/>
    <n v="0.16571704679999999"/>
    <n v="0.16571704679999999"/>
    <n v="0.26500893502148204"/>
    <n v="0.73499106497851796"/>
    <n v="0"/>
    <x v="0"/>
    <x v="0"/>
    <m/>
    <m/>
    <m/>
    <m/>
    <m/>
    <m/>
    <n v="0.47341800000000001"/>
    <m/>
    <m/>
    <m/>
    <m/>
    <m/>
    <m/>
    <m/>
    <m/>
    <m/>
    <m/>
    <m/>
    <s v="702203"/>
    <s v="6176249"/>
    <n v="0.47341800000000001"/>
    <n v="0"/>
    <n v="0"/>
  </r>
  <r>
    <n v="2344"/>
    <x v="1214"/>
    <s v=""/>
    <x v="2672"/>
    <n v="2018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4301"/>
    <n v="0"/>
    <n v="0"/>
    <n v="1.2167964E-2"/>
    <n v="1.2167964E-2"/>
    <n v="0"/>
    <n v="1"/>
    <n v="0"/>
    <x v="0"/>
    <x v="0"/>
    <m/>
    <m/>
    <m/>
    <m/>
    <m/>
    <m/>
    <m/>
    <m/>
    <m/>
    <m/>
    <m/>
    <m/>
    <m/>
    <m/>
    <m/>
    <m/>
    <n v="1.2167964E-2"/>
    <m/>
    <s v="491022,9"/>
    <s v="6210178,5"/>
    <n v="0"/>
    <n v="0"/>
    <n v="0"/>
  </r>
  <r>
    <n v="2345"/>
    <x v="1215"/>
    <s v=""/>
    <x v="2673"/>
    <n v="2018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4302"/>
    <n v="20.612159999999999"/>
    <n v="0"/>
    <n v="15.143471262"/>
    <n v="15.143471262"/>
    <n v="0.24500194911254403"/>
    <n v="0.75499805088745597"/>
    <n v="0"/>
    <x v="0"/>
    <x v="0"/>
    <m/>
    <m/>
    <m/>
    <m/>
    <m/>
    <m/>
    <m/>
    <m/>
    <n v="42.065298000000006"/>
    <m/>
    <m/>
    <m/>
    <m/>
    <m/>
    <m/>
    <m/>
    <m/>
    <m/>
    <s v="514305,59"/>
    <s v="6097976,27"/>
    <n v="0"/>
    <n v="42.065298000000006"/>
    <n v="0"/>
  </r>
  <r>
    <n v="2346"/>
    <x v="1216"/>
    <s v=""/>
    <x v="2674"/>
    <n v="2018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4303"/>
    <n v="15.046559999999999"/>
    <n v="0"/>
    <n v="11.0546364024"/>
    <n v="11.0546364024"/>
    <n v="0"/>
    <n v="0.75500027680714354"/>
    <n v="0.24499972319285646"/>
    <x v="0"/>
    <x v="0"/>
    <m/>
    <m/>
    <m/>
    <m/>
    <m/>
    <m/>
    <m/>
    <m/>
    <n v="30.7073"/>
    <m/>
    <m/>
    <m/>
    <m/>
    <m/>
    <m/>
    <m/>
    <m/>
    <m/>
    <s v="548470,32"/>
    <s v="6102744,68"/>
    <n v="0"/>
    <n v="30.7073"/>
    <n v="0"/>
  </r>
  <r>
    <n v="2347"/>
    <x v="1294"/>
    <s v=""/>
    <x v="2927"/>
    <n v="2018"/>
    <n v="39645491"/>
    <x v="708"/>
    <x v="1290"/>
    <x v="1248"/>
    <n v="6300"/>
    <s v="Gråsten"/>
    <n v="540"/>
    <m/>
    <x v="18"/>
    <m/>
    <s v="LO"/>
    <s v="Lokalt værk"/>
    <n v="352100"/>
    <n v="350020"/>
    <x v="384"/>
    <x v="1"/>
    <s v="kvt"/>
    <d v="2018-09-25T00:00:00"/>
    <m/>
    <n v="2.8"/>
    <n v="1.0669999999999999"/>
    <n v="1.5"/>
    <x v="4304"/>
    <n v="5.5123199999999999"/>
    <n v="0"/>
    <n v="4.0497540876000002"/>
    <n v="4.0497540876000002"/>
    <n v="0.24500724489523792"/>
    <n v="0.75499275510476205"/>
    <n v="0"/>
    <x v="0"/>
    <x v="0"/>
    <m/>
    <m/>
    <m/>
    <m/>
    <m/>
    <m/>
    <m/>
    <m/>
    <n v="11.2493"/>
    <m/>
    <m/>
    <m/>
    <m/>
    <m/>
    <m/>
    <m/>
    <m/>
    <m/>
    <s v="532879,9"/>
    <s v="6086423,45"/>
    <n v="0"/>
    <n v="11.2493"/>
    <n v="0"/>
  </r>
  <r>
    <n v="2348"/>
    <x v="1295"/>
    <s v=""/>
    <x v="2928"/>
    <n v="2018"/>
    <n v="39020769"/>
    <x v="709"/>
    <x v="1291"/>
    <x v="1249"/>
    <n v="7500"/>
    <s v="Holstebro"/>
    <n v="661"/>
    <m/>
    <x v="18"/>
    <m/>
    <s v="LO"/>
    <s v="Lokalt værk"/>
    <n v="351100"/>
    <n v="350010"/>
    <x v="384"/>
    <x v="1"/>
    <s v="kvt"/>
    <d v="2018-07-24T00:00:00"/>
    <m/>
    <n v="1.7"/>
    <n v="0.63500000000000001"/>
    <n v="0.9"/>
    <x v="4305"/>
    <n v="7.7349600000000001"/>
    <n v="0"/>
    <n v="5.6828205000000001"/>
    <n v="5.6828205000000001"/>
    <n v="0.24500066199616233"/>
    <n v="0.75499933800383767"/>
    <n v="0"/>
    <x v="0"/>
    <x v="0"/>
    <m/>
    <m/>
    <m/>
    <m/>
    <m/>
    <m/>
    <m/>
    <m/>
    <n v="15.785590000000001"/>
    <m/>
    <m/>
    <m/>
    <m/>
    <m/>
    <m/>
    <m/>
    <m/>
    <m/>
    <s v="493247,52"/>
    <s v="6246658,82"/>
    <n v="0"/>
    <n v="15.785590000000001"/>
    <n v="0"/>
  </r>
  <r>
    <n v="2349"/>
    <x v="1217"/>
    <s v=""/>
    <x v="2675"/>
    <n v="2018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4306"/>
    <n v="11.493"/>
    <n v="0"/>
    <n v="7.6620556799999999"/>
    <n v="7.6620556799999999"/>
    <n v="0.25499984291317429"/>
    <n v="0.74500015708682565"/>
    <n v="0"/>
    <x v="0"/>
    <x v="0"/>
    <m/>
    <m/>
    <m/>
    <m/>
    <m/>
    <m/>
    <m/>
    <m/>
    <n v="22.535308000000001"/>
    <m/>
    <m/>
    <m/>
    <m/>
    <m/>
    <m/>
    <m/>
    <m/>
    <m/>
    <s v="658099,73"/>
    <s v="6131065,21"/>
    <n v="0"/>
    <n v="22.535308000000001"/>
    <n v="0"/>
  </r>
  <r>
    <n v="2350"/>
    <x v="1296"/>
    <s v=""/>
    <x v="2929"/>
    <n v="2018"/>
    <n v="32837832"/>
    <x v="710"/>
    <x v="1292"/>
    <x v="1250"/>
    <n v="4000"/>
    <s v="Roskilde"/>
    <n v="265"/>
    <m/>
    <x v="18"/>
    <m/>
    <s v="LO"/>
    <s v="Lokalt værk"/>
    <n v="370000"/>
    <n v="370000"/>
    <x v="1478"/>
    <x v="1"/>
    <s v="pev"/>
    <d v="2018-08-20T00:00:00"/>
    <m/>
    <n v="0.6"/>
    <n v="0.21"/>
    <n v="0.3"/>
    <x v="4307"/>
    <n v="1.2862800000000001"/>
    <n v="0"/>
    <n v="0.88775999999999999"/>
    <n v="0.88775999999999999"/>
    <n v="0"/>
    <n v="0.73964051493806171"/>
    <n v="0.26035948506193829"/>
    <x v="0"/>
    <x v="0"/>
    <m/>
    <m/>
    <m/>
    <m/>
    <m/>
    <m/>
    <m/>
    <m/>
    <n v="2.4701999999999997"/>
    <m/>
    <m/>
    <m/>
    <m/>
    <m/>
    <m/>
    <m/>
    <m/>
    <m/>
    <s v="692474,49"/>
    <s v="6171294,62"/>
    <n v="0"/>
    <n v="2.4701999999999997"/>
    <n v="0"/>
  </r>
  <r>
    <n v="2351"/>
    <x v="1218"/>
    <s v=""/>
    <x v="2676"/>
    <n v="2018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4308"/>
    <n v="0.42984"/>
    <n v="0"/>
    <n v="0.28385787239999999"/>
    <n v="0.28385787239999999"/>
    <n v="0"/>
    <n v="0.73502232558965308"/>
    <n v="0.26497767441034692"/>
    <x v="0"/>
    <x v="0"/>
    <m/>
    <m/>
    <m/>
    <m/>
    <m/>
    <m/>
    <n v="0.81108720000000001"/>
    <m/>
    <m/>
    <m/>
    <m/>
    <m/>
    <m/>
    <m/>
    <m/>
    <m/>
    <m/>
    <m/>
    <s v="595963,06"/>
    <s v="6134340,17"/>
    <n v="0.81108720000000001"/>
    <n v="0"/>
    <n v="0"/>
  </r>
  <r>
    <n v="2352"/>
    <x v="1219"/>
    <s v=""/>
    <x v="2677"/>
    <n v="2018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4309"/>
    <n v="1.7639999999999999E-2"/>
    <n v="0"/>
    <n v="1.2959999999999999E-2"/>
    <n v="1.2959999999999999E-2"/>
    <n v="0"/>
    <n v="0.755"/>
    <n v="0.245"/>
    <x v="0"/>
    <x v="0"/>
    <m/>
    <m/>
    <m/>
    <m/>
    <m/>
    <m/>
    <n v="3.5999999999999997E-2"/>
    <m/>
    <m/>
    <m/>
    <m/>
    <m/>
    <m/>
    <m/>
    <m/>
    <m/>
    <m/>
    <m/>
    <s v="591730,45"/>
    <s v="6129294,29"/>
    <n v="3.5999999999999997E-2"/>
    <n v="0"/>
    <n v="0"/>
  </r>
  <r>
    <n v="2353"/>
    <x v="819"/>
    <s v=""/>
    <x v="1860"/>
    <n v="2018"/>
    <n v="39488485"/>
    <x v="711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4310"/>
    <n v="3.1993200000000002"/>
    <n v="0"/>
    <n v="1.9316183039999999"/>
    <n v="1.9316183039999999"/>
    <n v="0"/>
    <n v="0.73500255362741829"/>
    <n v="0.26499744637258171"/>
    <x v="0"/>
    <x v="0"/>
    <m/>
    <m/>
    <m/>
    <m/>
    <m/>
    <m/>
    <m/>
    <m/>
    <n v="6.0365110000000008"/>
    <m/>
    <m/>
    <m/>
    <m/>
    <m/>
    <m/>
    <m/>
    <m/>
    <m/>
    <s v="531784,6"/>
    <s v="6246557,5"/>
    <n v="0"/>
    <n v="6.0365110000000008"/>
    <n v="0"/>
  </r>
  <r>
    <n v="2353"/>
    <x v="819"/>
    <s v=""/>
    <x v="2930"/>
    <n v="2018"/>
    <n v="39488485"/>
    <x v="711"/>
    <x v="817"/>
    <x v="801"/>
    <n v="8840"/>
    <s v="Rødkærsbro"/>
    <n v="791"/>
    <m/>
    <x v="18"/>
    <m/>
    <s v="ER"/>
    <s v="Erhvervsværk"/>
    <n v="14610"/>
    <n v="10000"/>
    <x v="200"/>
    <x v="1"/>
    <s v="pev"/>
    <d v="2007-11-22T00:00:00"/>
    <m/>
    <n v="0.92200000000000004"/>
    <n v="0.34"/>
    <n v="0.51"/>
    <x v="4311"/>
    <n v="6.1570799999999997"/>
    <n v="0"/>
    <n v="4.1046888959999999"/>
    <n v="4.1046888959999999"/>
    <n v="0"/>
    <n v="0.7449979325096947"/>
    <n v="0.2550020674903053"/>
    <x v="0"/>
    <x v="0"/>
    <m/>
    <m/>
    <m/>
    <m/>
    <m/>
    <m/>
    <m/>
    <m/>
    <n v="12.072608000000001"/>
    <m/>
    <m/>
    <m/>
    <m/>
    <m/>
    <m/>
    <m/>
    <m/>
    <m/>
    <s v="531784,6"/>
    <s v="6246557,5"/>
    <n v="0"/>
    <n v="12.072608000000001"/>
    <n v="0"/>
  </r>
  <r>
    <n v="2354"/>
    <x v="604"/>
    <s v=""/>
    <x v="1446"/>
    <n v="2018"/>
    <n v="39170523"/>
    <x v="712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4312"/>
    <n v="28.828800000000001"/>
    <n v="28.828800000000001"/>
    <n v="0"/>
    <n v="0"/>
    <n v="1"/>
    <n v="0"/>
    <n v="0"/>
    <x v="0"/>
    <x v="0"/>
    <m/>
    <m/>
    <m/>
    <m/>
    <m/>
    <m/>
    <n v="28.7825472"/>
    <m/>
    <m/>
    <m/>
    <m/>
    <m/>
    <m/>
    <m/>
    <m/>
    <m/>
    <m/>
    <m/>
    <s v="661960,96"/>
    <s v="6143799,95"/>
    <n v="28.7825472"/>
    <n v="0"/>
    <n v="0"/>
  </r>
  <r>
    <n v="2354"/>
    <x v="604"/>
    <s v=""/>
    <x v="1447"/>
    <n v="2018"/>
    <n v="39170523"/>
    <x v="712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4313"/>
    <n v="2.0699999999999998"/>
    <n v="2.0699999999999998"/>
    <n v="1.5940799999999999"/>
    <n v="1.5940799999999999"/>
    <n v="0.25613590259173891"/>
    <n v="0.74386409740826109"/>
    <n v="0"/>
    <x v="0"/>
    <x v="0"/>
    <m/>
    <m/>
    <m/>
    <m/>
    <m/>
    <m/>
    <n v="4.0408236000000004"/>
    <m/>
    <m/>
    <m/>
    <m/>
    <m/>
    <m/>
    <m/>
    <m/>
    <m/>
    <m/>
    <m/>
    <s v="661960,96"/>
    <s v="6143799,95"/>
    <n v="4.0408236000000004"/>
    <n v="0"/>
    <n v="0"/>
  </r>
  <r>
    <n v="2354"/>
    <x v="605"/>
    <s v=""/>
    <x v="1448"/>
    <n v="2018"/>
    <n v="39170523"/>
    <x v="712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4314"/>
    <n v="23.799600000000002"/>
    <n v="23.799600000000002"/>
    <n v="0"/>
    <n v="0"/>
    <n v="1"/>
    <n v="0"/>
    <n v="0"/>
    <x v="0"/>
    <x v="0"/>
    <m/>
    <m/>
    <m/>
    <n v="0"/>
    <m/>
    <m/>
    <n v="24.161860799999999"/>
    <m/>
    <m/>
    <m/>
    <m/>
    <m/>
    <m/>
    <m/>
    <m/>
    <m/>
    <m/>
    <m/>
    <s v="661661,6"/>
    <s v="6147484,17"/>
    <n v="24.161860799999999"/>
    <n v="0"/>
    <n v="0"/>
  </r>
  <r>
    <n v="2354"/>
    <x v="605"/>
    <s v=""/>
    <x v="1449"/>
    <n v="2018"/>
    <n v="39170523"/>
    <x v="712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2354"/>
    <x v="606"/>
    <s v=""/>
    <x v="1450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4315"/>
    <n v="118.2816"/>
    <n v="118.2816"/>
    <n v="0"/>
    <n v="0"/>
    <n v="1"/>
    <n v="0"/>
    <n v="0"/>
    <x v="0"/>
    <x v="0"/>
    <m/>
    <m/>
    <m/>
    <n v="0"/>
    <m/>
    <m/>
    <n v="117.4824"/>
    <m/>
    <m/>
    <m/>
    <m/>
    <m/>
    <m/>
    <m/>
    <m/>
    <m/>
    <m/>
    <m/>
    <s v="661952,64"/>
    <s v="6146180,32"/>
    <n v="117.4824"/>
    <n v="0"/>
    <n v="0"/>
  </r>
  <r>
    <n v="2354"/>
    <x v="606"/>
    <s v=""/>
    <x v="1451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4316"/>
    <n v="2.8800000000000001E-4"/>
    <n v="2.8800000000000001E-4"/>
    <n v="0"/>
    <n v="0"/>
    <n v="1"/>
    <n v="0"/>
    <n v="0"/>
    <x v="0"/>
    <x v="0"/>
    <m/>
    <m/>
    <m/>
    <m/>
    <m/>
    <m/>
    <m/>
    <m/>
    <m/>
    <m/>
    <m/>
    <m/>
    <m/>
    <n v="3.4300000000000004E-4"/>
    <m/>
    <m/>
    <m/>
    <m/>
    <s v="661952,64"/>
    <s v="6146180,32"/>
    <n v="0"/>
    <n v="3.4300000000000004E-4"/>
    <n v="0"/>
  </r>
  <r>
    <n v="2354"/>
    <x v="606"/>
    <s v=""/>
    <x v="1452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4317"/>
    <n v="14.31"/>
    <n v="14.31"/>
    <n v="0"/>
    <n v="0"/>
    <n v="1"/>
    <n v="0"/>
    <n v="0"/>
    <x v="0"/>
    <x v="0"/>
    <m/>
    <m/>
    <m/>
    <m/>
    <m/>
    <m/>
    <n v="15.063156000000001"/>
    <m/>
    <m/>
    <m/>
    <m/>
    <m/>
    <m/>
    <m/>
    <m/>
    <m/>
    <m/>
    <m/>
    <s v="661952,64"/>
    <s v="6146180,32"/>
    <n v="15.063156000000001"/>
    <n v="0"/>
    <n v="0"/>
  </r>
  <r>
    <n v="2354"/>
    <x v="607"/>
    <s v=""/>
    <x v="1453"/>
    <n v="2018"/>
    <n v="39170523"/>
    <x v="712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7"/>
    <s v=""/>
    <x v="1454"/>
    <n v="2018"/>
    <n v="39170523"/>
    <x v="712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9"/>
    <s v=""/>
    <x v="1456"/>
    <n v="2018"/>
    <n v="39170523"/>
    <x v="712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4318"/>
    <n v="2.9735999999999998"/>
    <n v="2.9735999999999998"/>
    <n v="2.2464"/>
    <n v="2.2464"/>
    <n v="0.2455058781775579"/>
    <n v="0.75449412182244213"/>
    <n v="0"/>
    <x v="0"/>
    <x v="0"/>
    <m/>
    <m/>
    <m/>
    <m/>
    <m/>
    <m/>
    <n v="6.0560668079999997"/>
    <m/>
    <m/>
    <m/>
    <m/>
    <m/>
    <m/>
    <m/>
    <m/>
    <m/>
    <m/>
    <m/>
    <s v="662272,36"/>
    <s v="6147155,69"/>
    <n v="6.0560668079999997"/>
    <n v="0"/>
    <n v="0"/>
  </r>
  <r>
    <n v="2354"/>
    <x v="609"/>
    <s v=""/>
    <x v="1457"/>
    <n v="2018"/>
    <n v="39170523"/>
    <x v="712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4319"/>
    <n v="2.9628000000000001"/>
    <n v="2.9628000000000001"/>
    <n v="2.4112800000000001"/>
    <n v="2.4112800000000001"/>
    <n v="0.24459495378795915"/>
    <n v="0.75540504621204085"/>
    <n v="0"/>
    <x v="0"/>
    <x v="0"/>
    <m/>
    <m/>
    <m/>
    <m/>
    <m/>
    <m/>
    <n v="6.0565435919999997"/>
    <m/>
    <m/>
    <m/>
    <m/>
    <m/>
    <m/>
    <m/>
    <m/>
    <m/>
    <m/>
    <m/>
    <s v="662272,36"/>
    <s v="6147155,69"/>
    <n v="6.0565435919999997"/>
    <n v="0"/>
    <n v="0"/>
  </r>
  <r>
    <n v="2355"/>
    <x v="827"/>
    <s v=""/>
    <x v="1871"/>
    <n v="2018"/>
    <n v="29189714"/>
    <x v="713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4320"/>
    <n v="0"/>
    <n v="0"/>
    <n v="0.34448400000000001"/>
    <n v="0.34448400000000001"/>
    <n v="0"/>
    <n v="1"/>
    <n v="0"/>
    <x v="0"/>
    <x v="0"/>
    <m/>
    <m/>
    <m/>
    <m/>
    <m/>
    <m/>
    <m/>
    <m/>
    <n v="2.3460000000000001"/>
    <m/>
    <m/>
    <m/>
    <m/>
    <m/>
    <m/>
    <m/>
    <m/>
    <m/>
    <s v="564509"/>
    <s v="6246652"/>
    <n v="0"/>
    <n v="2.3460000000000001"/>
    <n v="0"/>
  </r>
  <r>
    <n v="1"/>
    <x v="1220"/>
    <s v=""/>
    <x v="2678"/>
    <n v="2019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4321"/>
    <n v="1481.3"/>
    <n v="1481.3"/>
    <n v="0"/>
    <n v="0"/>
    <n v="1"/>
    <n v="0"/>
    <n v="0"/>
    <x v="0"/>
    <x v="0"/>
    <m/>
    <m/>
    <m/>
    <m/>
    <m/>
    <m/>
    <m/>
    <m/>
    <m/>
    <m/>
    <m/>
    <m/>
    <m/>
    <m/>
    <n v="1481.348"/>
    <m/>
    <m/>
    <m/>
    <s v="547420,61"/>
    <s v="6160842,77"/>
    <n v="0"/>
    <n v="1481.348"/>
    <n v="0"/>
  </r>
  <r>
    <n v="1"/>
    <x v="1220"/>
    <s v=""/>
    <x v="2679"/>
    <n v="2019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4322"/>
    <n v="1022.29"/>
    <n v="229.98"/>
    <n v="512.80560000000003"/>
    <n v="144.65700000000001"/>
    <n v="5.955810370066103E-2"/>
    <n v="0.73525674479455272"/>
    <n v="0.20518515150478625"/>
    <x v="0"/>
    <x v="0"/>
    <m/>
    <m/>
    <m/>
    <m/>
    <n v="1930.7196310000002"/>
    <m/>
    <m/>
    <m/>
    <m/>
    <m/>
    <m/>
    <m/>
    <m/>
    <m/>
    <m/>
    <m/>
    <m/>
    <m/>
    <s v="547420,61"/>
    <s v="6160842,77"/>
    <n v="1930.7196310000002"/>
    <n v="0"/>
    <n v="0"/>
  </r>
  <r>
    <n v="4"/>
    <x v="1221"/>
    <s v=""/>
    <x v="2680"/>
    <n v="2019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387,17"/>
    <s v="6282332,17"/>
    <n v="0"/>
    <n v="0"/>
    <n v="0"/>
  </r>
  <r>
    <n v="4"/>
    <x v="1221"/>
    <s v=""/>
    <x v="2681"/>
    <n v="2019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4323"/>
    <n v="72.277199999999993"/>
    <n v="72.277199999999993"/>
    <n v="0"/>
    <n v="0"/>
    <n v="1"/>
    <n v="0"/>
    <n v="0"/>
    <x v="0"/>
    <x v="0"/>
    <m/>
    <m/>
    <m/>
    <n v="0"/>
    <m/>
    <m/>
    <m/>
    <m/>
    <m/>
    <m/>
    <n v="76.075999999999993"/>
    <m/>
    <m/>
    <m/>
    <m/>
    <m/>
    <m/>
    <m/>
    <s v="565387,17"/>
    <s v="6282332,17"/>
    <n v="0"/>
    <n v="76.075999999999993"/>
    <n v="0"/>
  </r>
  <r>
    <n v="5"/>
    <x v="1222"/>
    <s v=""/>
    <x v="2682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243,25"/>
    <s v="6235762,15"/>
    <n v="0"/>
    <n v="0"/>
    <n v="0"/>
  </r>
  <r>
    <n v="5"/>
    <x v="1223"/>
    <s v=""/>
    <x v="2685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4324"/>
    <n v="77.081400000000002"/>
    <n v="77.081400000000002"/>
    <n v="68.221872000000005"/>
    <n v="67.747608"/>
    <n v="0.25137854625843081"/>
    <n v="0.74862145374156919"/>
    <n v="0"/>
    <x v="0"/>
    <x v="0"/>
    <m/>
    <m/>
    <m/>
    <m/>
    <m/>
    <m/>
    <n v="153.31737959999998"/>
    <m/>
    <m/>
    <m/>
    <m/>
    <m/>
    <m/>
    <m/>
    <m/>
    <m/>
    <m/>
    <m/>
    <s v="487946,39"/>
    <s v="6236173,65"/>
    <n v="153.31737959999998"/>
    <n v="0"/>
    <n v="0"/>
  </r>
  <r>
    <n v="5"/>
    <x v="1223"/>
    <s v=""/>
    <x v="2686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4325"/>
    <n v="2.2399200000000001"/>
    <n v="2.2399200000000001"/>
    <n v="0"/>
    <n v="0"/>
    <n v="1"/>
    <n v="0"/>
    <n v="0"/>
    <x v="0"/>
    <x v="0"/>
    <m/>
    <m/>
    <m/>
    <m/>
    <m/>
    <m/>
    <n v="2.1559427999999996"/>
    <m/>
    <m/>
    <m/>
    <m/>
    <m/>
    <m/>
    <m/>
    <m/>
    <m/>
    <m/>
    <m/>
    <s v="487946,39"/>
    <s v="6236173,65"/>
    <n v="2.1559427999999996"/>
    <n v="0"/>
    <n v="0"/>
  </r>
  <r>
    <n v="5"/>
    <x v="1223"/>
    <s v=""/>
    <x v="2687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4326"/>
    <n v="0"/>
    <n v="0"/>
    <n v="0"/>
    <n v="0"/>
    <n v="1"/>
    <n v="0"/>
    <n v="0"/>
    <x v="0"/>
    <x v="0"/>
    <m/>
    <m/>
    <m/>
    <n v="2.5108999999999998E-4"/>
    <m/>
    <m/>
    <m/>
    <m/>
    <m/>
    <m/>
    <m/>
    <m/>
    <m/>
    <m/>
    <m/>
    <m/>
    <m/>
    <m/>
    <s v="487946,39"/>
    <s v="6236173,65"/>
    <n v="2.5108999999999998E-4"/>
    <n v="0"/>
    <n v="0"/>
  </r>
  <r>
    <n v="5"/>
    <x v="1223"/>
    <s v=""/>
    <x v="2688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4327"/>
    <n v="9.5644799999999996"/>
    <n v="9.56447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9.6559919999999995"/>
    <s v="487946,39"/>
    <s v="6236173,65"/>
    <n v="0"/>
    <n v="0"/>
    <n v="9.6559919999999995"/>
  </r>
  <r>
    <n v="5"/>
    <x v="1223"/>
    <s v=""/>
    <x v="2689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4328"/>
    <n v="25.3368"/>
    <n v="25.3368"/>
    <n v="0"/>
    <n v="0"/>
    <n v="1"/>
    <n v="0"/>
    <n v="0"/>
    <x v="0"/>
    <x v="0"/>
    <m/>
    <m/>
    <m/>
    <m/>
    <m/>
    <m/>
    <m/>
    <m/>
    <m/>
    <m/>
    <m/>
    <m/>
    <m/>
    <m/>
    <m/>
    <n v="25.3368"/>
    <m/>
    <m/>
    <s v="487946,39"/>
    <s v="6236173,65"/>
    <n v="0"/>
    <n v="25.3368"/>
    <n v="0"/>
  </r>
  <r>
    <n v="6"/>
    <x v="1224"/>
    <s v=""/>
    <x v="2690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4329"/>
    <n v="147.47399999999999"/>
    <n v="147.47399999999999"/>
    <n v="0"/>
    <n v="0"/>
    <n v="1"/>
    <n v="0"/>
    <n v="0"/>
    <x v="0"/>
    <x v="0"/>
    <m/>
    <m/>
    <m/>
    <m/>
    <m/>
    <m/>
    <m/>
    <m/>
    <m/>
    <m/>
    <n v="141.01900000000001"/>
    <m/>
    <m/>
    <m/>
    <m/>
    <m/>
    <m/>
    <m/>
    <s v="545077,05"/>
    <s v="6334921,07"/>
    <n v="0"/>
    <n v="141.01900000000001"/>
    <n v="0"/>
  </r>
  <r>
    <n v="6"/>
    <x v="1224"/>
    <s v=""/>
    <x v="2931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8"/>
    <x v="3"/>
    <s v="fvv"/>
    <d v="2018-09-15T00:00:00"/>
    <m/>
    <n v="17"/>
    <n v="0"/>
    <n v="17"/>
    <x v="4330"/>
    <n v="48.978000000000002"/>
    <n v="48.978000000000002"/>
    <n v="0"/>
    <n v="0"/>
    <n v="1"/>
    <n v="0"/>
    <n v="0"/>
    <x v="0"/>
    <x v="0"/>
    <m/>
    <m/>
    <m/>
    <m/>
    <m/>
    <m/>
    <m/>
    <m/>
    <m/>
    <m/>
    <m/>
    <m/>
    <m/>
    <m/>
    <m/>
    <n v="48.978000000000002"/>
    <m/>
    <m/>
    <s v="545077,05"/>
    <s v="6334921,07"/>
    <n v="0"/>
    <n v="48.978000000000002"/>
    <n v="0"/>
  </r>
  <r>
    <n v="6"/>
    <x v="1224"/>
    <s v=""/>
    <x v="2691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4331"/>
    <n v="0.36"/>
    <n v="0.36"/>
    <n v="0"/>
    <n v="0"/>
    <n v="1"/>
    <n v="0"/>
    <n v="0"/>
    <x v="0"/>
    <x v="0"/>
    <m/>
    <m/>
    <m/>
    <m/>
    <m/>
    <m/>
    <n v="0.35996400000000001"/>
    <m/>
    <m/>
    <m/>
    <m/>
    <m/>
    <m/>
    <m/>
    <m/>
    <m/>
    <m/>
    <m/>
    <s v="545077,05"/>
    <s v="6334921,07"/>
    <n v="0.35996400000000001"/>
    <n v="0"/>
    <n v="0"/>
  </r>
  <r>
    <n v="8"/>
    <x v="1225"/>
    <s v=""/>
    <x v="2693"/>
    <n v="2019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4332"/>
    <n v="364.30128000000002"/>
    <n v="360.65735999999998"/>
    <n v="0"/>
    <n v="0"/>
    <n v="0.98999750975346545"/>
    <n v="0"/>
    <n v="1.0002490246534546E-2"/>
    <x v="0"/>
    <x v="0"/>
    <m/>
    <m/>
    <n v="0.15084"/>
    <n v="0.41250500000000001"/>
    <m/>
    <m/>
    <m/>
    <n v="300.88842"/>
    <m/>
    <n v="0.4466"/>
    <m/>
    <n v="18.691580000000002"/>
    <m/>
    <m/>
    <m/>
    <m/>
    <m/>
    <m/>
    <s v="561928,83"/>
    <s v="6368292,74"/>
    <n v="135.963134"/>
    <n v="184.626811"/>
    <n v="0"/>
  </r>
  <r>
    <n v="8"/>
    <x v="1225"/>
    <s v=""/>
    <x v="2694"/>
    <n v="2019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4333"/>
    <n v="524.70612000000006"/>
    <n v="518.99472000000003"/>
    <n v="133.53551999999999"/>
    <n v="133.53551999999999"/>
    <n v="0.42165942709062648"/>
    <n v="0.573700322134018"/>
    <n v="4.6402507753555144E-3"/>
    <x v="0"/>
    <x v="0"/>
    <m/>
    <m/>
    <n v="1.9986300000000001"/>
    <n v="1.3092550000000001"/>
    <m/>
    <m/>
    <m/>
    <n v="576.15134"/>
    <m/>
    <n v="0.83810000000000007"/>
    <m/>
    <n v="35.122"/>
    <m/>
    <m/>
    <m/>
    <m/>
    <m/>
    <m/>
    <s v="561928,83"/>
    <s v="6368292,74"/>
    <n v="262.575988"/>
    <n v="352.84333700000002"/>
    <n v="0"/>
  </r>
  <r>
    <n v="9"/>
    <x v="1226"/>
    <s v=""/>
    <x v="2695"/>
    <n v="2019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4334"/>
    <n v="2.5308000000000002"/>
    <n v="2.5308000000000002"/>
    <n v="0"/>
    <n v="0"/>
    <n v="1"/>
    <n v="0"/>
    <n v="0"/>
    <x v="0"/>
    <x v="0"/>
    <m/>
    <m/>
    <m/>
    <m/>
    <m/>
    <m/>
    <n v="2.5306776000000002"/>
    <m/>
    <m/>
    <m/>
    <m/>
    <m/>
    <m/>
    <m/>
    <m/>
    <m/>
    <m/>
    <m/>
    <s v="583405"/>
    <s v="6340457"/>
    <n v="2.5306776000000002"/>
    <n v="0"/>
    <n v="0"/>
  </r>
  <r>
    <n v="9"/>
    <x v="1226"/>
    <s v=""/>
    <x v="2696"/>
    <n v="2019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4335"/>
    <n v="1.5818399999999999"/>
    <n v="1.5818399999999999"/>
    <n v="1.26"/>
    <n v="1.26"/>
    <n v="0.23548301349659581"/>
    <n v="0.76451698650340416"/>
    <n v="0"/>
    <x v="0"/>
    <x v="0"/>
    <m/>
    <m/>
    <m/>
    <m/>
    <m/>
    <m/>
    <n v="3.3587136000000002"/>
    <m/>
    <m/>
    <m/>
    <m/>
    <m/>
    <m/>
    <m/>
    <m/>
    <m/>
    <m/>
    <m/>
    <s v="583405"/>
    <s v="6340457"/>
    <n v="3.3587136000000002"/>
    <n v="0"/>
    <n v="0"/>
  </r>
  <r>
    <n v="10"/>
    <x v="1227"/>
    <s v=""/>
    <x v="2697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4336"/>
    <n v="0.58799999999999997"/>
    <n v="0.58799999999999997"/>
    <n v="0"/>
    <n v="0"/>
    <n v="1"/>
    <n v="0"/>
    <n v="0"/>
    <x v="0"/>
    <x v="0"/>
    <m/>
    <m/>
    <m/>
    <n v="0.62055100000000007"/>
    <m/>
    <n v="1.242E-3"/>
    <m/>
    <m/>
    <m/>
    <m/>
    <m/>
    <m/>
    <m/>
    <m/>
    <m/>
    <m/>
    <m/>
    <m/>
    <s v="711062,64"/>
    <s v="6173111,09"/>
    <n v="0.62179300000000004"/>
    <n v="0"/>
    <n v="0"/>
  </r>
  <r>
    <n v="10"/>
    <x v="1227"/>
    <s v=""/>
    <x v="2699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062,64"/>
    <s v="6173111,09"/>
    <n v="0"/>
    <n v="0"/>
    <n v="0"/>
  </r>
  <r>
    <n v="10"/>
    <x v="1227"/>
    <s v=""/>
    <x v="2700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4337"/>
    <n v="0.33900000000000002"/>
    <n v="0.33900000000000002"/>
    <n v="0"/>
    <n v="0"/>
    <n v="1"/>
    <n v="0"/>
    <n v="0"/>
    <x v="0"/>
    <x v="0"/>
    <m/>
    <m/>
    <m/>
    <m/>
    <m/>
    <m/>
    <n v="0.36206279999999996"/>
    <m/>
    <m/>
    <m/>
    <m/>
    <m/>
    <m/>
    <m/>
    <m/>
    <m/>
    <m/>
    <m/>
    <s v="711062,64"/>
    <s v="6173111,09"/>
    <n v="0.36206279999999996"/>
    <n v="0"/>
    <n v="0"/>
  </r>
  <r>
    <n v="10"/>
    <x v="1227"/>
    <s v=""/>
    <x v="2701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4338"/>
    <n v="0.66400000000000003"/>
    <n v="0.66400000000000003"/>
    <n v="0"/>
    <n v="0"/>
    <n v="1"/>
    <n v="0"/>
    <n v="0"/>
    <x v="0"/>
    <x v="0"/>
    <m/>
    <m/>
    <m/>
    <n v="0.78555299999999995"/>
    <m/>
    <n v="2.4840000000000001E-3"/>
    <m/>
    <m/>
    <m/>
    <m/>
    <m/>
    <m/>
    <m/>
    <m/>
    <m/>
    <m/>
    <m/>
    <m/>
    <s v="711062,64"/>
    <s v="6173111,09"/>
    <n v="0.78803699999999999"/>
    <n v="0"/>
    <n v="0"/>
  </r>
  <r>
    <n v="10"/>
    <x v="1227"/>
    <s v=""/>
    <x v="2702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4339"/>
    <n v="2.484"/>
    <n v="2.484"/>
    <n v="0"/>
    <n v="0"/>
    <n v="1"/>
    <n v="0"/>
    <n v="0"/>
    <x v="0"/>
    <x v="0"/>
    <m/>
    <m/>
    <m/>
    <n v="0"/>
    <m/>
    <n v="9.1999999999999998E-3"/>
    <n v="2.5391916000000001"/>
    <m/>
    <m/>
    <m/>
    <m/>
    <m/>
    <m/>
    <m/>
    <m/>
    <m/>
    <m/>
    <m/>
    <s v="711062,64"/>
    <s v="6173111,09"/>
    <n v="2.5483916"/>
    <n v="0"/>
    <n v="0"/>
  </r>
  <r>
    <n v="10"/>
    <x v="1227"/>
    <s v=""/>
    <x v="2703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4340"/>
    <n v="0.85599999999999998"/>
    <n v="0.85599999999999998"/>
    <n v="0"/>
    <n v="0"/>
    <n v="1"/>
    <n v="0"/>
    <n v="0"/>
    <x v="0"/>
    <x v="0"/>
    <m/>
    <m/>
    <m/>
    <n v="7.1739999999999998E-2"/>
    <m/>
    <n v="1.3800000000000002E-2"/>
    <n v="0.81025559999999996"/>
    <m/>
    <m/>
    <m/>
    <m/>
    <m/>
    <m/>
    <m/>
    <m/>
    <m/>
    <m/>
    <m/>
    <s v="711062,64"/>
    <s v="6173111,09"/>
    <n v="0.89579560000000003"/>
    <n v="0"/>
    <n v="0"/>
  </r>
  <r>
    <n v="10"/>
    <x v="1227"/>
    <s v=""/>
    <x v="2704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4341"/>
    <n v="1.373"/>
    <n v="1.373"/>
    <n v="0"/>
    <n v="0"/>
    <n v="1"/>
    <n v="0"/>
    <n v="0"/>
    <x v="0"/>
    <x v="0"/>
    <m/>
    <m/>
    <m/>
    <n v="8.9674999999999991E-2"/>
    <m/>
    <n v="9.1999999999999998E-3"/>
    <n v="1.3637052000000001"/>
    <m/>
    <m/>
    <m/>
    <m/>
    <m/>
    <m/>
    <m/>
    <m/>
    <m/>
    <m/>
    <m/>
    <s v="711062,64"/>
    <s v="6173111,09"/>
    <n v="1.4625802000000001"/>
    <n v="0"/>
    <n v="0"/>
  </r>
  <r>
    <n v="10"/>
    <x v="1227"/>
    <s v=""/>
    <x v="2705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4342"/>
    <n v="2.9569999999999999"/>
    <n v="2.9569999999999999"/>
    <n v="0"/>
    <n v="0"/>
    <n v="1"/>
    <n v="0"/>
    <n v="0"/>
    <x v="0"/>
    <x v="0"/>
    <m/>
    <m/>
    <m/>
    <n v="3.2282999999999999E-2"/>
    <m/>
    <n v="7.4520000000000003E-3"/>
    <n v="3.1633667999999999"/>
    <m/>
    <m/>
    <m/>
    <m/>
    <m/>
    <m/>
    <m/>
    <m/>
    <m/>
    <m/>
    <m/>
    <s v="711062,64"/>
    <s v="6173111,09"/>
    <n v="3.2031017999999998"/>
    <n v="0"/>
    <n v="0"/>
  </r>
  <r>
    <n v="11"/>
    <x v="1228"/>
    <s v=""/>
    <x v="2706"/>
    <n v="2019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4343"/>
    <n v="60.485075999999999"/>
    <n v="60.485075999999999"/>
    <n v="0"/>
    <n v="0"/>
    <n v="1"/>
    <n v="0"/>
    <n v="0"/>
    <x v="0"/>
    <x v="0"/>
    <m/>
    <m/>
    <m/>
    <m/>
    <m/>
    <m/>
    <m/>
    <m/>
    <m/>
    <m/>
    <n v="57.373187999999999"/>
    <m/>
    <m/>
    <m/>
    <m/>
    <m/>
    <m/>
    <m/>
    <s v="582192,53"/>
    <s v="6258408,21"/>
    <n v="0"/>
    <n v="57.373187999999999"/>
    <n v="0"/>
  </r>
  <r>
    <n v="11"/>
    <x v="1228"/>
    <s v=""/>
    <x v="2707"/>
    <n v="2019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4344"/>
    <n v="0.67892399999999997"/>
    <n v="0.67892399999999997"/>
    <n v="0"/>
    <n v="0"/>
    <n v="1"/>
    <n v="0"/>
    <n v="0"/>
    <x v="0"/>
    <x v="0"/>
    <m/>
    <m/>
    <m/>
    <n v="0.67337900000000006"/>
    <m/>
    <m/>
    <m/>
    <m/>
    <m/>
    <m/>
    <m/>
    <m/>
    <m/>
    <m/>
    <m/>
    <m/>
    <m/>
    <m/>
    <s v="582192,53"/>
    <s v="6258408,21"/>
    <n v="0.67337900000000006"/>
    <n v="0"/>
    <n v="0"/>
  </r>
  <r>
    <n v="12"/>
    <x v="1229"/>
    <s v=""/>
    <x v="2708"/>
    <n v="2019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9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4345"/>
    <n v="37.389600000000002"/>
    <n v="37.389600000000002"/>
    <n v="0"/>
    <n v="0"/>
    <n v="1"/>
    <n v="0"/>
    <n v="0"/>
    <x v="0"/>
    <x v="0"/>
    <m/>
    <m/>
    <m/>
    <m/>
    <m/>
    <m/>
    <m/>
    <m/>
    <m/>
    <n v="12.8774"/>
    <m/>
    <n v="25.0044"/>
    <m/>
    <m/>
    <m/>
    <m/>
    <m/>
    <m/>
    <s v="578544,76"/>
    <s v="6290617,46"/>
    <n v="0"/>
    <n v="37.881799999999998"/>
    <n v="0"/>
  </r>
  <r>
    <n v="12"/>
    <x v="1230"/>
    <s v=""/>
    <x v="2710"/>
    <n v="2019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4346"/>
    <n v="9.2376000000000005"/>
    <n v="9.2376000000000005"/>
    <n v="0"/>
    <n v="0"/>
    <n v="1"/>
    <n v="0"/>
    <n v="0"/>
    <x v="0"/>
    <x v="0"/>
    <m/>
    <m/>
    <m/>
    <m/>
    <m/>
    <m/>
    <m/>
    <m/>
    <m/>
    <m/>
    <m/>
    <m/>
    <m/>
    <m/>
    <m/>
    <n v="9.2376000000000005"/>
    <m/>
    <m/>
    <s v="578544,76"/>
    <s v="6290617,46"/>
    <n v="0"/>
    <n v="9.2376000000000005"/>
    <n v="0"/>
  </r>
  <r>
    <n v="13"/>
    <x v="1231"/>
    <s v=""/>
    <x v="2711"/>
    <n v="2019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4347"/>
    <n v="1.9583999999999999"/>
    <n v="1.9583999999999999"/>
    <n v="1.5264"/>
    <n v="1.5264"/>
    <n v="0.22767031329778772"/>
    <n v="0.77232968670221225"/>
    <n v="0"/>
    <x v="0"/>
    <x v="0"/>
    <m/>
    <m/>
    <m/>
    <m/>
    <m/>
    <m/>
    <n v="4.3009560000000002"/>
    <m/>
    <m/>
    <m/>
    <m/>
    <m/>
    <m/>
    <m/>
    <m/>
    <m/>
    <m/>
    <m/>
    <s v="519537"/>
    <s v="6163184"/>
    <n v="4.3009560000000002"/>
    <n v="0"/>
    <n v="0"/>
  </r>
  <r>
    <n v="13"/>
    <x v="1232"/>
    <s v=""/>
    <x v="2713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4348"/>
    <n v="65.501999999999995"/>
    <n v="65.501999999999995"/>
    <n v="0"/>
    <n v="0"/>
    <n v="1"/>
    <n v="0"/>
    <n v="0"/>
    <x v="0"/>
    <x v="0"/>
    <m/>
    <m/>
    <m/>
    <m/>
    <m/>
    <m/>
    <n v="58.642531200000001"/>
    <m/>
    <m/>
    <m/>
    <m/>
    <m/>
    <m/>
    <m/>
    <m/>
    <m/>
    <m/>
    <m/>
    <s v="519537"/>
    <s v="6163184"/>
    <n v="58.642531200000001"/>
    <n v="0"/>
    <n v="0"/>
  </r>
  <r>
    <n v="13"/>
    <x v="1232"/>
    <s v=""/>
    <x v="2714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4349"/>
    <n v="2.5739999999999998"/>
    <n v="2.5739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2.8224"/>
    <s v="519537"/>
    <s v="6163184"/>
    <n v="0"/>
    <n v="0"/>
    <n v="2.8224"/>
  </r>
  <r>
    <n v="13"/>
    <x v="1233"/>
    <s v=""/>
    <x v="2715"/>
    <n v="2019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4350"/>
    <n v="19.2348"/>
    <n v="19.2348"/>
    <n v="0"/>
    <n v="0"/>
    <n v="1"/>
    <n v="0"/>
    <n v="0"/>
    <x v="0"/>
    <x v="0"/>
    <m/>
    <m/>
    <m/>
    <m/>
    <m/>
    <m/>
    <m/>
    <m/>
    <m/>
    <m/>
    <m/>
    <m/>
    <m/>
    <m/>
    <m/>
    <n v="19.2348"/>
    <m/>
    <m/>
    <s v="520285,25"/>
    <s v="6163911,36"/>
    <n v="0"/>
    <n v="19.2348"/>
    <n v="0"/>
  </r>
  <r>
    <n v="14"/>
    <x v="1234"/>
    <s v=""/>
    <x v="2716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4351"/>
    <n v="1.3715999999999999"/>
    <n v="1.3715999999999999"/>
    <n v="0.88560000000000005"/>
    <n v="0.88560000000000005"/>
    <n v="0.27717073426237665"/>
    <n v="0.72282926573762341"/>
    <n v="0"/>
    <x v="0"/>
    <x v="0"/>
    <m/>
    <m/>
    <m/>
    <m/>
    <m/>
    <m/>
    <n v="2.4742872"/>
    <m/>
    <m/>
    <m/>
    <m/>
    <m/>
    <m/>
    <m/>
    <m/>
    <m/>
    <m/>
    <m/>
    <s v="577623,23"/>
    <s v="6345716,77"/>
    <n v="2.4742872"/>
    <n v="0"/>
    <n v="0"/>
  </r>
  <r>
    <n v="14"/>
    <x v="1234"/>
    <s v=""/>
    <x v="2717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4352"/>
    <n v="15.2928"/>
    <n v="15.2928"/>
    <n v="0"/>
    <n v="0"/>
    <n v="1"/>
    <n v="0"/>
    <n v="0"/>
    <x v="0"/>
    <x v="0"/>
    <m/>
    <m/>
    <m/>
    <m/>
    <m/>
    <m/>
    <n v="15.6975192"/>
    <m/>
    <m/>
    <m/>
    <m/>
    <m/>
    <m/>
    <m/>
    <m/>
    <m/>
    <m/>
    <m/>
    <s v="577623,23"/>
    <s v="6345716,77"/>
    <n v="15.6975192"/>
    <n v="0"/>
    <n v="0"/>
  </r>
  <r>
    <n v="14"/>
    <x v="1234"/>
    <s v=""/>
    <x v="2718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4353"/>
    <n v="4.9248000000000003"/>
    <n v="4.8204000000000002"/>
    <n v="0"/>
    <n v="0"/>
    <n v="1"/>
    <n v="0"/>
    <n v="0"/>
    <x v="0"/>
    <x v="0"/>
    <m/>
    <m/>
    <m/>
    <m/>
    <m/>
    <m/>
    <m/>
    <m/>
    <m/>
    <m/>
    <m/>
    <m/>
    <m/>
    <m/>
    <m/>
    <n v="4.9248000000000003"/>
    <m/>
    <m/>
    <s v="577623,23"/>
    <s v="6345716,77"/>
    <n v="0"/>
    <n v="4.9248000000000003"/>
    <n v="0"/>
  </r>
  <r>
    <n v="15"/>
    <x v="1235"/>
    <s v=""/>
    <x v="2719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4354"/>
    <n v="1.78704"/>
    <n v="1.78704"/>
    <n v="1.4346000000000001"/>
    <n v="1.40652"/>
    <n v="0.23438355802173477"/>
    <n v="0.76561644197826517"/>
    <n v="0"/>
    <x v="0"/>
    <x v="0"/>
    <m/>
    <m/>
    <m/>
    <m/>
    <m/>
    <m/>
    <n v="3.8122127999999997"/>
    <m/>
    <m/>
    <m/>
    <m/>
    <m/>
    <m/>
    <m/>
    <m/>
    <m/>
    <m/>
    <m/>
    <s v="570172,34"/>
    <s v="6126158,97"/>
    <n v="3.8122127999999997"/>
    <n v="0"/>
    <n v="0"/>
  </r>
  <r>
    <n v="15"/>
    <x v="1235"/>
    <s v=""/>
    <x v="2720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4355"/>
    <n v="4.0586399999999996"/>
    <n v="4.0586399999999996"/>
    <n v="0"/>
    <n v="0"/>
    <n v="1"/>
    <n v="0"/>
    <n v="0"/>
    <x v="0"/>
    <x v="0"/>
    <m/>
    <m/>
    <m/>
    <m/>
    <m/>
    <m/>
    <n v="4.0692168000000004"/>
    <m/>
    <m/>
    <m/>
    <m/>
    <m/>
    <m/>
    <m/>
    <m/>
    <m/>
    <m/>
    <m/>
    <s v="570172,34"/>
    <s v="6126158,97"/>
    <n v="4.0692168000000004"/>
    <n v="0"/>
    <n v="0"/>
  </r>
  <r>
    <n v="15"/>
    <x v="1235"/>
    <s v=""/>
    <x v="2721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97"/>
    <s v=""/>
    <x v="443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2493"/>
    <n v="2.0879999999999999E-2"/>
    <n v="2.0879999999999999E-2"/>
    <n v="0"/>
    <n v="0"/>
    <n v="1"/>
    <n v="0"/>
    <n v="0"/>
    <x v="0"/>
    <x v="0"/>
    <m/>
    <m/>
    <m/>
    <m/>
    <m/>
    <m/>
    <n v="2.0591999999999999E-2"/>
    <m/>
    <m/>
    <m/>
    <m/>
    <m/>
    <m/>
    <n v="0"/>
    <m/>
    <m/>
    <m/>
    <m/>
    <s v="571421,43"/>
    <s v="6120305,86"/>
    <n v="2.0591999999999999E-2"/>
    <n v="0"/>
    <n v="0"/>
  </r>
  <r>
    <n v="15"/>
    <x v="197"/>
    <s v=""/>
    <x v="444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4356"/>
    <n v="4.96854"/>
    <n v="4.96854"/>
    <n v="0"/>
    <n v="0"/>
    <n v="1"/>
    <n v="0"/>
    <n v="0"/>
    <x v="0"/>
    <x v="0"/>
    <m/>
    <m/>
    <m/>
    <m/>
    <m/>
    <m/>
    <n v="4.9014899999999999"/>
    <m/>
    <m/>
    <m/>
    <m/>
    <m/>
    <m/>
    <m/>
    <m/>
    <m/>
    <m/>
    <m/>
    <s v="571421,43"/>
    <s v="6120305,86"/>
    <n v="4.9014899999999999"/>
    <n v="0"/>
    <n v="0"/>
  </r>
  <r>
    <n v="15"/>
    <x v="197"/>
    <s v=""/>
    <x v="445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4357"/>
    <n v="1.0076400000000001"/>
    <n v="1.0076400000000001"/>
    <n v="0.80423999999999995"/>
    <n v="0.80423999999999995"/>
    <n v="0.24430138009768565"/>
    <n v="0.75569861990231435"/>
    <n v="0"/>
    <x v="0"/>
    <x v="0"/>
    <m/>
    <m/>
    <m/>
    <m/>
    <m/>
    <m/>
    <n v="2.0622887999999997"/>
    <m/>
    <m/>
    <m/>
    <m/>
    <m/>
    <m/>
    <m/>
    <m/>
    <m/>
    <m/>
    <m/>
    <s v="571421,43"/>
    <s v="6120305,86"/>
    <n v="2.0622887999999997"/>
    <n v="0"/>
    <n v="0"/>
  </r>
  <r>
    <n v="15"/>
    <x v="197"/>
    <s v=""/>
    <x v="446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4358"/>
    <n v="0.92952000000000001"/>
    <n v="0.92952000000000001"/>
    <n v="0.74195999999999995"/>
    <n v="0.74195999999999995"/>
    <n v="0.24428873376690957"/>
    <n v="0.75571126623309048"/>
    <n v="0"/>
    <x v="0"/>
    <x v="0"/>
    <m/>
    <m/>
    <m/>
    <m/>
    <m/>
    <m/>
    <n v="1.9025027999999999"/>
    <m/>
    <m/>
    <m/>
    <m/>
    <m/>
    <m/>
    <m/>
    <m/>
    <m/>
    <m/>
    <m/>
    <s v="571421,43"/>
    <s v="6120305,86"/>
    <n v="1.9025027999999999"/>
    <n v="0"/>
    <n v="0"/>
  </r>
  <r>
    <n v="15"/>
    <x v="1236"/>
    <s v=""/>
    <x v="2722"/>
    <n v="2019"/>
    <n v="25387910"/>
    <x v="665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4359"/>
    <n v="41.896079999999998"/>
    <n v="41.896079999999998"/>
    <n v="0"/>
    <n v="0"/>
    <n v="1"/>
    <n v="0"/>
    <n v="0"/>
    <x v="0"/>
    <x v="0"/>
    <m/>
    <m/>
    <m/>
    <m/>
    <m/>
    <m/>
    <m/>
    <m/>
    <m/>
    <m/>
    <n v="38.355588000000004"/>
    <m/>
    <m/>
    <m/>
    <m/>
    <m/>
    <m/>
    <m/>
    <s v="570015"/>
    <s v="6125959"/>
    <n v="0"/>
    <n v="38.355588000000004"/>
    <n v="0"/>
  </r>
  <r>
    <n v="15"/>
    <x v="1187"/>
    <s v=""/>
    <x v="2636"/>
    <n v="2019"/>
    <n v="25387910"/>
    <x v="665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4360"/>
    <n v="147.82140000000001"/>
    <n v="147.3372"/>
    <n v="0"/>
    <n v="0"/>
    <n v="1"/>
    <n v="0"/>
    <n v="0"/>
    <x v="0"/>
    <x v="0"/>
    <m/>
    <m/>
    <m/>
    <m/>
    <m/>
    <m/>
    <m/>
    <m/>
    <m/>
    <m/>
    <n v="153.21923999999999"/>
    <m/>
    <m/>
    <m/>
    <m/>
    <m/>
    <m/>
    <m/>
    <s v="571269,06"/>
    <s v="6124966,91"/>
    <n v="0"/>
    <n v="153.21923999999999"/>
    <n v="0"/>
  </r>
  <r>
    <n v="16"/>
    <x v="1237"/>
    <s v=""/>
    <x v="2723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4361"/>
    <n v="18.198720000000002"/>
    <n v="18.198720000000002"/>
    <n v="0"/>
    <n v="0"/>
    <n v="1"/>
    <n v="0"/>
    <n v="0"/>
    <x v="0"/>
    <x v="0"/>
    <m/>
    <m/>
    <m/>
    <m/>
    <m/>
    <m/>
    <n v="17.376836399999998"/>
    <m/>
    <m/>
    <m/>
    <m/>
    <m/>
    <m/>
    <m/>
    <m/>
    <m/>
    <m/>
    <m/>
    <s v="508414,57"/>
    <s v="6221211,22"/>
    <n v="17.376836399999998"/>
    <n v="0"/>
    <n v="0"/>
  </r>
  <r>
    <n v="16"/>
    <x v="1237"/>
    <s v=""/>
    <x v="2724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4362"/>
    <n v="32.29956"/>
    <n v="32.29956"/>
    <n v="0"/>
    <n v="0"/>
    <n v="1"/>
    <n v="0"/>
    <n v="0"/>
    <x v="0"/>
    <x v="0"/>
    <m/>
    <m/>
    <m/>
    <m/>
    <m/>
    <m/>
    <n v="30.840836400000001"/>
    <m/>
    <m/>
    <m/>
    <m/>
    <m/>
    <m/>
    <m/>
    <m/>
    <m/>
    <m/>
    <m/>
    <s v="508414,57"/>
    <s v="6221211,22"/>
    <n v="30.840836400000001"/>
    <n v="0"/>
    <n v="0"/>
  </r>
  <r>
    <n v="16"/>
    <x v="1237"/>
    <s v=""/>
    <x v="2725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8414,57"/>
    <s v="6221211,22"/>
    <n v="0"/>
    <n v="0"/>
    <n v="0"/>
  </r>
  <r>
    <n v="16"/>
    <x v="1237"/>
    <s v=""/>
    <x v="2726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4363"/>
    <n v="47.005560000000003"/>
    <n v="47.005560000000003"/>
    <n v="0"/>
    <n v="0"/>
    <n v="1"/>
    <n v="0"/>
    <n v="0"/>
    <x v="0"/>
    <x v="0"/>
    <m/>
    <m/>
    <m/>
    <m/>
    <m/>
    <m/>
    <n v="44.747406000000005"/>
    <m/>
    <m/>
    <m/>
    <m/>
    <m/>
    <m/>
    <m/>
    <m/>
    <m/>
    <m/>
    <m/>
    <s v="508414,57"/>
    <s v="6221211,22"/>
    <n v="44.747406000000005"/>
    <n v="0"/>
    <n v="0"/>
  </r>
  <r>
    <n v="16"/>
    <x v="1238"/>
    <s v=""/>
    <x v="2727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4364"/>
    <n v="5.51952"/>
    <n v="5.51952"/>
    <n v="0"/>
    <n v="0"/>
    <n v="1"/>
    <n v="0"/>
    <n v="0"/>
    <x v="0"/>
    <x v="0"/>
    <m/>
    <m/>
    <m/>
    <m/>
    <m/>
    <m/>
    <n v="5.4912923999999999"/>
    <m/>
    <m/>
    <m/>
    <m/>
    <m/>
    <m/>
    <m/>
    <m/>
    <m/>
    <m/>
    <m/>
    <s v="512766,92"/>
    <s v="6216745,51"/>
    <n v="5.4912923999999999"/>
    <n v="0"/>
    <n v="0"/>
  </r>
  <r>
    <n v="16"/>
    <x v="1238"/>
    <s v=""/>
    <x v="2728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4365"/>
    <n v="10.638"/>
    <n v="10.638"/>
    <n v="8.7213600000000007"/>
    <n v="8.7213600000000007"/>
    <n v="0.25023414463956967"/>
    <n v="0.74976585536043028"/>
    <n v="0"/>
    <x v="0"/>
    <x v="0"/>
    <m/>
    <m/>
    <m/>
    <m/>
    <m/>
    <m/>
    <n v="21.256091999999999"/>
    <m/>
    <m/>
    <m/>
    <m/>
    <m/>
    <m/>
    <m/>
    <m/>
    <m/>
    <m/>
    <m/>
    <s v="512766,92"/>
    <s v="6216745,51"/>
    <n v="21.256091999999999"/>
    <n v="0"/>
    <n v="0"/>
  </r>
  <r>
    <n v="16"/>
    <x v="1238"/>
    <s v=""/>
    <x v="2729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4366"/>
    <n v="4.0608000000000004"/>
    <n v="4.0355999999999996"/>
    <n v="0"/>
    <n v="0"/>
    <n v="1"/>
    <n v="0"/>
    <n v="0"/>
    <x v="0"/>
    <x v="0"/>
    <m/>
    <m/>
    <m/>
    <m/>
    <m/>
    <m/>
    <m/>
    <m/>
    <m/>
    <m/>
    <m/>
    <m/>
    <m/>
    <m/>
    <m/>
    <n v="4.0609999999999999"/>
    <m/>
    <m/>
    <s v="512766,92"/>
    <s v="6216745,51"/>
    <n v="0"/>
    <n v="4.0609999999999999"/>
    <n v="0"/>
  </r>
  <r>
    <n v="16"/>
    <x v="1239"/>
    <s v=""/>
    <x v="2730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4367"/>
    <n v="10.7424"/>
    <n v="10.7424"/>
    <n v="7.0750799999999998"/>
    <n v="6.9588000000000001"/>
    <n v="0.27765831315875222"/>
    <n v="0.72234168684124778"/>
    <n v="0"/>
    <x v="0"/>
    <x v="0"/>
    <m/>
    <m/>
    <m/>
    <m/>
    <m/>
    <m/>
    <n v="19.344639599999997"/>
    <m/>
    <m/>
    <m/>
    <m/>
    <m/>
    <m/>
    <m/>
    <m/>
    <m/>
    <m/>
    <m/>
    <s v="517304,44"/>
    <s v="6222206,79"/>
    <n v="19.344639599999997"/>
    <n v="0"/>
    <n v="0"/>
  </r>
  <r>
    <n v="16"/>
    <x v="1239"/>
    <s v=""/>
    <x v="2731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4368"/>
    <n v="11.4192"/>
    <n v="11.4192"/>
    <n v="7.4718"/>
    <n v="7.3475999999999999"/>
    <n v="0.27948062420393838"/>
    <n v="0.72051937579606162"/>
    <n v="0"/>
    <x v="0"/>
    <x v="0"/>
    <m/>
    <m/>
    <m/>
    <m/>
    <m/>
    <m/>
    <n v="20.429323199999999"/>
    <m/>
    <m/>
    <m/>
    <m/>
    <m/>
    <m/>
    <m/>
    <m/>
    <m/>
    <m/>
    <m/>
    <s v="517304,44"/>
    <s v="6222206,79"/>
    <n v="20.429323199999999"/>
    <n v="0"/>
    <n v="0"/>
  </r>
  <r>
    <n v="16"/>
    <x v="1239"/>
    <s v=""/>
    <x v="2732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4369"/>
    <n v="11.0052"/>
    <n v="11.0052"/>
    <n v="7.0902000000000003"/>
    <n v="6.9732000000000003"/>
    <n v="0.28383731711434107"/>
    <n v="0.71616268288565887"/>
    <n v="0"/>
    <x v="0"/>
    <x v="0"/>
    <m/>
    <m/>
    <m/>
    <m/>
    <m/>
    <m/>
    <n v="19.386457200000002"/>
    <m/>
    <m/>
    <m/>
    <m/>
    <m/>
    <m/>
    <m/>
    <m/>
    <m/>
    <m/>
    <m/>
    <s v="517304,44"/>
    <s v="6222206,79"/>
    <n v="19.386457200000002"/>
    <n v="0"/>
    <n v="0"/>
  </r>
  <r>
    <n v="16"/>
    <x v="1239"/>
    <s v=""/>
    <x v="2733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4370"/>
    <n v="12.3264"/>
    <n v="12.3264"/>
    <n v="7.6356000000000002"/>
    <n v="7.5110400000000004"/>
    <n v="0.29509782527381873"/>
    <n v="0.70490217472618122"/>
    <n v="0"/>
    <x v="0"/>
    <x v="0"/>
    <m/>
    <m/>
    <m/>
    <m/>
    <m/>
    <m/>
    <n v="20.885277600000002"/>
    <m/>
    <m/>
    <m/>
    <m/>
    <m/>
    <m/>
    <m/>
    <m/>
    <m/>
    <m/>
    <m/>
    <s v="517304,44"/>
    <s v="6222206,79"/>
    <n v="20.885277600000002"/>
    <n v="0"/>
    <n v="0"/>
  </r>
  <r>
    <n v="16"/>
    <x v="1239"/>
    <s v=""/>
    <x v="2734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4371"/>
    <n v="34.002000000000002"/>
    <n v="34.002000000000002"/>
    <n v="0"/>
    <n v="0"/>
    <n v="1"/>
    <n v="0"/>
    <n v="0"/>
    <x v="0"/>
    <x v="0"/>
    <m/>
    <m/>
    <m/>
    <m/>
    <m/>
    <m/>
    <n v="32.833785600000006"/>
    <m/>
    <m/>
    <m/>
    <m/>
    <m/>
    <m/>
    <m/>
    <m/>
    <m/>
    <m/>
    <m/>
    <s v="517304,44"/>
    <s v="6222206,79"/>
    <n v="32.833785600000006"/>
    <n v="0"/>
    <n v="0"/>
  </r>
  <r>
    <n v="16"/>
    <x v="1239"/>
    <s v=""/>
    <x v="2735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4372"/>
    <n v="6.0948000000000002"/>
    <n v="6.0948000000000002"/>
    <n v="0"/>
    <n v="0"/>
    <n v="1"/>
    <n v="0"/>
    <n v="0"/>
    <x v="0"/>
    <x v="0"/>
    <m/>
    <m/>
    <m/>
    <m/>
    <m/>
    <m/>
    <n v="5.8853916000000002"/>
    <m/>
    <m/>
    <m/>
    <m/>
    <m/>
    <m/>
    <m/>
    <m/>
    <m/>
    <m/>
    <m/>
    <s v="517304,44"/>
    <s v="6222206,79"/>
    <n v="5.8853916000000002"/>
    <n v="0"/>
    <n v="0"/>
  </r>
  <r>
    <n v="16"/>
    <x v="1240"/>
    <s v=""/>
    <x v="2736"/>
    <n v="2019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4373"/>
    <n v="6.8166000000000002"/>
    <n v="6.8166000000000002"/>
    <n v="0"/>
    <n v="0"/>
    <n v="1"/>
    <n v="0"/>
    <n v="0"/>
    <x v="0"/>
    <x v="0"/>
    <m/>
    <m/>
    <m/>
    <m/>
    <m/>
    <m/>
    <n v="6.4692936000000003"/>
    <m/>
    <m/>
    <m/>
    <m/>
    <m/>
    <m/>
    <m/>
    <m/>
    <m/>
    <m/>
    <m/>
    <s v="521825,51"/>
    <s v="6225024,48"/>
    <n v="6.4692936000000003"/>
    <n v="0"/>
    <n v="0"/>
  </r>
  <r>
    <n v="16"/>
    <x v="1240"/>
    <s v=""/>
    <x v="2737"/>
    <n v="2019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4374"/>
    <n v="10.53792"/>
    <n v="10.53792"/>
    <n v="8.7479999999999993"/>
    <n v="8.7479999999999993"/>
    <n v="0.24413185321864228"/>
    <n v="0.75586814678135772"/>
    <n v="0"/>
    <x v="0"/>
    <x v="0"/>
    <m/>
    <m/>
    <m/>
    <m/>
    <m/>
    <m/>
    <n v="21.5824356"/>
    <m/>
    <m/>
    <m/>
    <m/>
    <m/>
    <m/>
    <m/>
    <m/>
    <m/>
    <m/>
    <m/>
    <s v="521825,51"/>
    <s v="6225024,48"/>
    <n v="21.5824356"/>
    <n v="0"/>
    <n v="0"/>
  </r>
  <r>
    <n v="16"/>
    <x v="1241"/>
    <s v=""/>
    <x v="2738"/>
    <n v="2019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4375"/>
    <n v="43.869599999999998"/>
    <n v="43.869599999999998"/>
    <n v="0"/>
    <n v="0"/>
    <n v="1"/>
    <n v="0"/>
    <n v="0"/>
    <x v="0"/>
    <x v="0"/>
    <m/>
    <m/>
    <m/>
    <m/>
    <m/>
    <m/>
    <m/>
    <m/>
    <m/>
    <m/>
    <m/>
    <n v="47.774999999999999"/>
    <m/>
    <m/>
    <m/>
    <m/>
    <m/>
    <m/>
    <s v="521861,31"/>
    <s v="6224149,86"/>
    <n v="0"/>
    <n v="47.774999999999999"/>
    <n v="0"/>
  </r>
  <r>
    <n v="18"/>
    <x v="1242"/>
    <s v=""/>
    <x v="2739"/>
    <n v="2019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9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4376"/>
    <n v="2.4674399999999999"/>
    <n v="2.4674399999999999"/>
    <n v="1.6018559999999999"/>
    <n v="1.505736"/>
    <n v="0.27210564591028075"/>
    <n v="0.72789435408971925"/>
    <n v="0"/>
    <x v="0"/>
    <x v="0"/>
    <m/>
    <m/>
    <m/>
    <m/>
    <m/>
    <m/>
    <n v="4.5339742800000007"/>
    <m/>
    <m/>
    <m/>
    <m/>
    <m/>
    <m/>
    <m/>
    <m/>
    <m/>
    <m/>
    <m/>
    <s v="666799,55"/>
    <s v="6200912,52"/>
    <n v="4.5339742800000007"/>
    <n v="0"/>
    <n v="0"/>
  </r>
  <r>
    <n v="20"/>
    <x v="1244"/>
    <s v=""/>
    <x v="2742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4377"/>
    <n v="2.5498799999999999"/>
    <n v="2.5498799999999999"/>
    <n v="1.658628"/>
    <n v="1.562508"/>
    <n v="0.28192240912589567"/>
    <n v="0.71807759087410439"/>
    <n v="0"/>
    <x v="0"/>
    <x v="0"/>
    <m/>
    <m/>
    <m/>
    <n v="0"/>
    <m/>
    <m/>
    <n v="4.5223081199999999"/>
    <m/>
    <m/>
    <m/>
    <m/>
    <m/>
    <m/>
    <n v="0"/>
    <m/>
    <m/>
    <m/>
    <m/>
    <s v="666799,55"/>
    <s v="6200912,52"/>
    <n v="4.5223081199999999"/>
    <n v="0"/>
    <n v="0"/>
  </r>
  <r>
    <n v="20"/>
    <x v="1244"/>
    <s v=""/>
    <x v="2743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4378"/>
    <n v="2.4577200000000001"/>
    <n v="2.4577200000000001"/>
    <n v="1.59588"/>
    <n v="1.49976"/>
    <n v="0.275145872249695"/>
    <n v="0.724854127750305"/>
    <n v="0"/>
    <x v="0"/>
    <x v="0"/>
    <m/>
    <m/>
    <m/>
    <m/>
    <m/>
    <m/>
    <n v="4.4662127399999996"/>
    <m/>
    <m/>
    <m/>
    <m/>
    <m/>
    <m/>
    <m/>
    <m/>
    <m/>
    <m/>
    <m/>
    <s v="666799,55"/>
    <s v="6200912,52"/>
    <n v="4.4662127399999996"/>
    <n v="0"/>
    <n v="0"/>
  </r>
  <r>
    <n v="20"/>
    <x v="1244"/>
    <s v=""/>
    <x v="2744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4379"/>
    <n v="2.5272000000000001"/>
    <n v="2.5272000000000001"/>
    <n v="1.648296"/>
    <n v="1.552176"/>
    <n v="0.27727137132882734"/>
    <n v="0.72272862867117271"/>
    <n v="0"/>
    <x v="0"/>
    <x v="0"/>
    <m/>
    <m/>
    <m/>
    <m/>
    <m/>
    <m/>
    <n v="4.5572681880000001"/>
    <m/>
    <m/>
    <m/>
    <m/>
    <m/>
    <m/>
    <m/>
    <m/>
    <m/>
    <m/>
    <m/>
    <s v="666799,55"/>
    <s v="6200912,52"/>
    <n v="4.5572681880000001"/>
    <n v="0"/>
    <n v="0"/>
  </r>
  <r>
    <n v="20"/>
    <x v="1244"/>
    <s v=""/>
    <x v="2745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4380"/>
    <n v="2.35548"/>
    <n v="2.35548"/>
    <n v="1.634112"/>
    <n v="1.537992"/>
    <n v="0.26400069993473058"/>
    <n v="0.73599930006526937"/>
    <n v="0"/>
    <x v="0"/>
    <x v="0"/>
    <m/>
    <m/>
    <m/>
    <m/>
    <m/>
    <m/>
    <n v="4.4611245360000007"/>
    <m/>
    <m/>
    <m/>
    <m/>
    <m/>
    <m/>
    <m/>
    <m/>
    <m/>
    <m/>
    <m/>
    <s v="666799,55"/>
    <s v="6200912,52"/>
    <n v="4.4611245360000007"/>
    <n v="0"/>
    <n v="0"/>
  </r>
  <r>
    <n v="20"/>
    <x v="1244"/>
    <s v=""/>
    <x v="2746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4381"/>
    <n v="107.46"/>
    <n v="107.46"/>
    <n v="0"/>
    <n v="0"/>
    <n v="1"/>
    <n v="0"/>
    <n v="0"/>
    <x v="0"/>
    <x v="0"/>
    <m/>
    <m/>
    <m/>
    <m/>
    <m/>
    <m/>
    <n v="103.1964516"/>
    <m/>
    <m/>
    <m/>
    <m/>
    <m/>
    <m/>
    <m/>
    <m/>
    <m/>
    <m/>
    <m/>
    <s v="666799,55"/>
    <s v="6200912,52"/>
    <n v="103.1964516"/>
    <n v="0"/>
    <n v="0"/>
  </r>
  <r>
    <n v="20"/>
    <x v="1244"/>
    <s v=""/>
    <x v="2747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1051"/>
    <n v="6.1199999999999996E-3"/>
    <n v="6.1199999999999996E-3"/>
    <n v="0"/>
    <n v="0"/>
    <n v="1"/>
    <n v="0"/>
    <n v="0"/>
    <x v="0"/>
    <x v="0"/>
    <m/>
    <m/>
    <m/>
    <n v="8.9674999999999998E-3"/>
    <m/>
    <m/>
    <m/>
    <m/>
    <m/>
    <m/>
    <m/>
    <m/>
    <m/>
    <n v="0"/>
    <m/>
    <m/>
    <m/>
    <m/>
    <s v="666799,55"/>
    <s v="6200912,52"/>
    <n v="8.9674999999999998E-3"/>
    <n v="0"/>
    <n v="0"/>
  </r>
  <r>
    <n v="20"/>
    <x v="1244"/>
    <s v=""/>
    <x v="2748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4382"/>
    <n v="0.74051999999999996"/>
    <n v="0.74051999999999996"/>
    <n v="0.46727999999999997"/>
    <n v="0.45648"/>
    <n v="0.27367989696756817"/>
    <n v="0.72632010303243177"/>
    <n v="0"/>
    <x v="0"/>
    <x v="0"/>
    <m/>
    <m/>
    <m/>
    <m/>
    <m/>
    <m/>
    <n v="1.3528943999999998"/>
    <m/>
    <m/>
    <m/>
    <m/>
    <m/>
    <m/>
    <m/>
    <m/>
    <m/>
    <m/>
    <m/>
    <s v="666239,82"/>
    <s v="6199084,55"/>
    <n v="1.3528943999999998"/>
    <n v="0"/>
    <n v="0"/>
  </r>
  <r>
    <n v="20"/>
    <x v="1245"/>
    <s v=""/>
    <x v="2751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4383"/>
    <n v="0.70811999999999997"/>
    <n v="0.70811999999999997"/>
    <n v="0.44603999999999999"/>
    <n v="0.43524000000000002"/>
    <n v="0.25586392773892769"/>
    <n v="0.74413607226107237"/>
    <n v="0"/>
    <x v="0"/>
    <x v="0"/>
    <m/>
    <m/>
    <m/>
    <m/>
    <m/>
    <m/>
    <n v="1.3837824000000001"/>
    <m/>
    <m/>
    <m/>
    <m/>
    <m/>
    <m/>
    <m/>
    <m/>
    <m/>
    <m/>
    <m/>
    <s v="666239,82"/>
    <s v="6199084,55"/>
    <n v="1.3837824000000001"/>
    <n v="0"/>
    <n v="0"/>
  </r>
  <r>
    <n v="20"/>
    <x v="1245"/>
    <s v=""/>
    <x v="2752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4384"/>
    <n v="14.403600000000001"/>
    <n v="14.403600000000001"/>
    <n v="0"/>
    <n v="0"/>
    <n v="1"/>
    <n v="0"/>
    <n v="0"/>
    <x v="0"/>
    <x v="0"/>
    <m/>
    <m/>
    <m/>
    <m/>
    <m/>
    <m/>
    <n v="15.621487199999999"/>
    <m/>
    <m/>
    <m/>
    <m/>
    <m/>
    <m/>
    <m/>
    <m/>
    <m/>
    <m/>
    <m/>
    <s v="666239,82"/>
    <s v="6199084,55"/>
    <n v="15.621487199999999"/>
    <n v="0"/>
    <n v="0"/>
  </r>
  <r>
    <n v="20"/>
    <x v="1245"/>
    <s v=""/>
    <x v="2753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6239,82"/>
    <s v="6199084,55"/>
    <n v="0"/>
    <n v="0"/>
    <n v="0"/>
  </r>
  <r>
    <n v="20"/>
    <x v="1246"/>
    <s v=""/>
    <x v="2754"/>
    <n v="2019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4385"/>
    <n v="20.9556"/>
    <n v="20.9556"/>
    <n v="0"/>
    <n v="0"/>
    <n v="1"/>
    <n v="0"/>
    <n v="0"/>
    <x v="0"/>
    <x v="0"/>
    <m/>
    <m/>
    <m/>
    <m/>
    <m/>
    <m/>
    <m/>
    <m/>
    <m/>
    <m/>
    <m/>
    <m/>
    <n v="23.905000000000001"/>
    <m/>
    <m/>
    <m/>
    <m/>
    <m/>
    <s v="666868"/>
    <s v="6200147"/>
    <n v="0"/>
    <n v="23.905000000000001"/>
    <n v="0"/>
  </r>
  <r>
    <n v="20"/>
    <x v="1247"/>
    <s v=""/>
    <x v="2755"/>
    <n v="2019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4386"/>
    <n v="37.065600000000003"/>
    <n v="37.065600000000003"/>
    <n v="0"/>
    <n v="0"/>
    <n v="1"/>
    <n v="0"/>
    <n v="0"/>
    <x v="0"/>
    <x v="0"/>
    <m/>
    <m/>
    <m/>
    <m/>
    <m/>
    <m/>
    <m/>
    <m/>
    <m/>
    <m/>
    <m/>
    <m/>
    <m/>
    <m/>
    <m/>
    <n v="37.065599999999996"/>
    <m/>
    <m/>
    <s v="665691,27"/>
    <s v="6200034,1"/>
    <n v="0"/>
    <n v="37.065599999999996"/>
    <n v="0"/>
  </r>
  <r>
    <n v="21"/>
    <x v="1248"/>
    <s v=""/>
    <x v="2756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4387"/>
    <n v="49.078800000000001"/>
    <n v="47.7"/>
    <n v="0"/>
    <n v="0"/>
    <n v="1"/>
    <n v="0"/>
    <n v="0"/>
    <x v="0"/>
    <x v="0"/>
    <m/>
    <m/>
    <m/>
    <n v="0"/>
    <m/>
    <m/>
    <n v="47.509149599999994"/>
    <m/>
    <m/>
    <m/>
    <m/>
    <m/>
    <m/>
    <m/>
    <m/>
    <m/>
    <m/>
    <m/>
    <s v="455256,35"/>
    <s v="6164261,23"/>
    <n v="47.509149599999994"/>
    <n v="0"/>
    <n v="0"/>
  </r>
  <r>
    <n v="21"/>
    <x v="1248"/>
    <s v=""/>
    <x v="2757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4388"/>
    <n v="0.28799999999999998"/>
    <n v="0.2772"/>
    <n v="0"/>
    <n v="0"/>
    <n v="1"/>
    <n v="0"/>
    <n v="0"/>
    <x v="0"/>
    <x v="0"/>
    <m/>
    <m/>
    <m/>
    <m/>
    <m/>
    <m/>
    <n v="0.29181240000000003"/>
    <m/>
    <m/>
    <m/>
    <m/>
    <m/>
    <m/>
    <m/>
    <m/>
    <m/>
    <m/>
    <m/>
    <s v="455256,35"/>
    <s v="6164261,23"/>
    <n v="0.29181240000000003"/>
    <n v="0"/>
    <n v="0"/>
  </r>
  <r>
    <n v="21"/>
    <x v="1248"/>
    <s v=""/>
    <x v="2758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4389"/>
    <n v="15.2568"/>
    <n v="14.8284"/>
    <n v="11.7072"/>
    <n v="11.696400000000001"/>
    <n v="0.26390133602075144"/>
    <n v="0.73609866397924861"/>
    <n v="0"/>
    <x v="0"/>
    <x v="0"/>
    <m/>
    <m/>
    <m/>
    <n v="0"/>
    <m/>
    <m/>
    <n v="28.9062576"/>
    <m/>
    <m/>
    <m/>
    <m/>
    <m/>
    <m/>
    <m/>
    <m/>
    <m/>
    <m/>
    <m/>
    <s v="455256,35"/>
    <s v="6164261,23"/>
    <n v="28.9062576"/>
    <n v="0"/>
    <n v="0"/>
  </r>
  <r>
    <n v="21"/>
    <x v="1248"/>
    <s v=""/>
    <x v="2759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4390"/>
    <n v="15.1884"/>
    <n v="14.76"/>
    <n v="11.9124"/>
    <n v="11.754"/>
    <n v="0.26390112796308612"/>
    <n v="0.73609887203691393"/>
    <n v="0"/>
    <x v="0"/>
    <x v="0"/>
    <m/>
    <m/>
    <m/>
    <m/>
    <m/>
    <m/>
    <n v="28.776686399999999"/>
    <m/>
    <m/>
    <m/>
    <m/>
    <m/>
    <m/>
    <m/>
    <m/>
    <m/>
    <m/>
    <m/>
    <s v="455256,35"/>
    <s v="6164261,23"/>
    <n v="28.776686399999999"/>
    <n v="0"/>
    <n v="0"/>
  </r>
  <r>
    <n v="21"/>
    <x v="1248"/>
    <s v=""/>
    <x v="2760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55256,35"/>
    <s v="6164261,23"/>
    <n v="2.8696E-4"/>
    <n v="0"/>
    <n v="0"/>
  </r>
  <r>
    <n v="21"/>
    <x v="1248"/>
    <s v=""/>
    <x v="2761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4392"/>
    <n v="21.3948"/>
    <n v="21.3948"/>
    <n v="0"/>
    <n v="0"/>
    <n v="1"/>
    <n v="0"/>
    <n v="0"/>
    <x v="0"/>
    <x v="0"/>
    <m/>
    <m/>
    <m/>
    <m/>
    <m/>
    <m/>
    <m/>
    <m/>
    <m/>
    <m/>
    <m/>
    <m/>
    <m/>
    <m/>
    <m/>
    <n v="21.3948"/>
    <m/>
    <m/>
    <s v="455256,35"/>
    <s v="6164261,23"/>
    <n v="0"/>
    <n v="21.3948"/>
    <n v="0"/>
  </r>
  <r>
    <n v="22"/>
    <x v="1249"/>
    <s v=""/>
    <x v="2762"/>
    <n v="2019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9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4393"/>
    <n v="106.650432"/>
    <n v="106.650432"/>
    <n v="0"/>
    <n v="0"/>
    <n v="1"/>
    <n v="0"/>
    <n v="0"/>
    <x v="0"/>
    <x v="0"/>
    <m/>
    <m/>
    <m/>
    <m/>
    <m/>
    <m/>
    <m/>
    <m/>
    <m/>
    <m/>
    <m/>
    <m/>
    <m/>
    <m/>
    <n v="113.92775999999999"/>
    <m/>
    <m/>
    <m/>
    <s v="523238,67"/>
    <s v="6074774,42"/>
    <n v="0"/>
    <n v="113.92775999999999"/>
    <n v="0"/>
  </r>
  <r>
    <n v="22"/>
    <x v="1250"/>
    <s v=""/>
    <x v="2764"/>
    <n v="2019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4394"/>
    <n v="20.84328"/>
    <n v="20.84328"/>
    <n v="0"/>
    <n v="0"/>
    <n v="1"/>
    <n v="0"/>
    <n v="0"/>
    <x v="0"/>
    <x v="0"/>
    <m/>
    <m/>
    <m/>
    <m/>
    <m/>
    <m/>
    <m/>
    <m/>
    <m/>
    <m/>
    <m/>
    <m/>
    <m/>
    <m/>
    <m/>
    <n v="23.518799999999999"/>
    <m/>
    <m/>
    <s v="523048,99"/>
    <s v="6075936,75"/>
    <n v="0"/>
    <n v="23.518799999999999"/>
    <n v="0"/>
  </r>
  <r>
    <n v="23"/>
    <x v="1251"/>
    <s v=""/>
    <x v="2765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4395"/>
    <n v="4.8239999999999998E-2"/>
    <n v="4.8239999999999998E-2"/>
    <n v="0"/>
    <n v="0"/>
    <n v="1"/>
    <n v="0"/>
    <n v="0"/>
    <x v="0"/>
    <x v="0"/>
    <m/>
    <m/>
    <m/>
    <n v="5.5500000000000001E-2"/>
    <m/>
    <m/>
    <m/>
    <m/>
    <m/>
    <m/>
    <m/>
    <m/>
    <m/>
    <m/>
    <m/>
    <m/>
    <m/>
    <m/>
    <s v="486331,26"/>
    <s v="6198481,61"/>
    <n v="5.5500000000000001E-2"/>
    <n v="0"/>
    <n v="0"/>
  </r>
  <r>
    <n v="23"/>
    <x v="1251"/>
    <s v=""/>
    <x v="2766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4396"/>
    <n v="50.338799999999999"/>
    <n v="50.338799999999999"/>
    <n v="0"/>
    <n v="0"/>
    <n v="1"/>
    <n v="0"/>
    <n v="0"/>
    <x v="0"/>
    <x v="0"/>
    <m/>
    <m/>
    <m/>
    <m/>
    <m/>
    <m/>
    <m/>
    <m/>
    <m/>
    <m/>
    <n v="50.472000000000001"/>
    <m/>
    <m/>
    <m/>
    <m/>
    <m/>
    <m/>
    <m/>
    <s v="486331,26"/>
    <s v="6198481,61"/>
    <n v="0"/>
    <n v="50.472000000000001"/>
    <n v="0"/>
  </r>
  <r>
    <n v="23"/>
    <x v="1251"/>
    <s v=""/>
    <x v="2767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4397"/>
    <n v="18.4572"/>
    <n v="18.4572"/>
    <n v="0"/>
    <n v="0"/>
    <n v="1"/>
    <n v="0"/>
    <n v="0"/>
    <x v="0"/>
    <x v="0"/>
    <m/>
    <m/>
    <m/>
    <m/>
    <m/>
    <m/>
    <m/>
    <m/>
    <m/>
    <m/>
    <n v="18.506"/>
    <m/>
    <m/>
    <m/>
    <m/>
    <m/>
    <m/>
    <m/>
    <s v="486331,26"/>
    <s v="6198481,61"/>
    <n v="0"/>
    <n v="18.506"/>
    <n v="0"/>
  </r>
  <r>
    <n v="24"/>
    <x v="1252"/>
    <s v=""/>
    <x v="2768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4398"/>
    <n v="34.173000000000002"/>
    <n v="33.918047999999999"/>
    <n v="0"/>
    <n v="0"/>
    <n v="1"/>
    <n v="0"/>
    <n v="0"/>
    <x v="0"/>
    <x v="0"/>
    <m/>
    <m/>
    <m/>
    <m/>
    <m/>
    <m/>
    <n v="33.379117200000003"/>
    <m/>
    <m/>
    <m/>
    <m/>
    <m/>
    <m/>
    <m/>
    <m/>
    <m/>
    <m/>
    <m/>
    <s v="475137,13"/>
    <s v="6174688,06"/>
    <n v="33.379117200000003"/>
    <n v="0"/>
    <n v="0"/>
  </r>
  <r>
    <n v="24"/>
    <x v="1252"/>
    <s v=""/>
    <x v="2769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4399"/>
    <n v="1.29528"/>
    <n v="1.2856320000000001"/>
    <n v="0.88668000000000002"/>
    <n v="0.88207199999999997"/>
    <n v="0.26280805808364865"/>
    <n v="0.73719194191635129"/>
    <n v="0"/>
    <x v="0"/>
    <x v="0"/>
    <m/>
    <m/>
    <m/>
    <m/>
    <m/>
    <m/>
    <n v="2.4643079999999999"/>
    <m/>
    <m/>
    <m/>
    <m/>
    <m/>
    <m/>
    <m/>
    <m/>
    <m/>
    <m/>
    <m/>
    <s v="475137,13"/>
    <s v="6174688,06"/>
    <n v="2.4643079999999999"/>
    <n v="0"/>
    <n v="0"/>
  </r>
  <r>
    <n v="24"/>
    <x v="1252"/>
    <s v=""/>
    <x v="2771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4400"/>
    <n v="1.39716"/>
    <n v="1.38672"/>
    <n v="0.91234800000000005"/>
    <n v="0.90763199999999999"/>
    <n v="0.27550145381854529"/>
    <n v="0.72449854618145471"/>
    <n v="0"/>
    <x v="0"/>
    <x v="0"/>
    <m/>
    <m/>
    <m/>
    <m/>
    <m/>
    <m/>
    <n v="2.5356671999999998"/>
    <m/>
    <m/>
    <m/>
    <m/>
    <m/>
    <m/>
    <m/>
    <m/>
    <m/>
    <m/>
    <m/>
    <s v="475137,13"/>
    <s v="6174688,06"/>
    <n v="2.5356671999999998"/>
    <n v="0"/>
    <n v="0"/>
  </r>
  <r>
    <n v="24"/>
    <x v="1252"/>
    <s v=""/>
    <x v="2772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4401"/>
    <n v="8.4265919999999994"/>
    <n v="8.0996400000000008"/>
    <n v="0"/>
    <n v="0"/>
    <n v="1"/>
    <n v="0"/>
    <n v="0"/>
    <x v="0"/>
    <x v="0"/>
    <m/>
    <m/>
    <m/>
    <m/>
    <m/>
    <m/>
    <m/>
    <m/>
    <m/>
    <m/>
    <m/>
    <m/>
    <m/>
    <m/>
    <m/>
    <n v="8.4265920000000012"/>
    <m/>
    <m/>
    <s v="475137,13"/>
    <s v="6174688,06"/>
    <n v="0"/>
    <n v="8.4265920000000012"/>
    <n v="0"/>
  </r>
  <r>
    <n v="25"/>
    <x v="1253"/>
    <s v=""/>
    <x v="2773"/>
    <n v="2019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4402"/>
    <n v="5.0183999999999997"/>
    <n v="5.0183999999999997"/>
    <n v="0"/>
    <n v="0"/>
    <n v="1"/>
    <n v="0"/>
    <n v="0"/>
    <x v="0"/>
    <x v="0"/>
    <m/>
    <m/>
    <m/>
    <m/>
    <m/>
    <m/>
    <n v="4.6680875999999998"/>
    <m/>
    <m/>
    <m/>
    <m/>
    <m/>
    <m/>
    <m/>
    <m/>
    <m/>
    <m/>
    <m/>
    <s v="528056,1"/>
    <s v="6332280,23"/>
    <n v="4.6680875999999998"/>
    <n v="0"/>
    <n v="0"/>
  </r>
  <r>
    <n v="25"/>
    <x v="1253"/>
    <s v=""/>
    <x v="2774"/>
    <n v="2019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4403"/>
    <n v="11.7072"/>
    <n v="11.7072"/>
    <n v="8.0938079999999992"/>
    <n v="8.0938079999999992"/>
    <n v="0.28004300881928806"/>
    <n v="0.71995699118071199"/>
    <n v="0"/>
    <x v="0"/>
    <x v="0"/>
    <m/>
    <m/>
    <m/>
    <m/>
    <m/>
    <m/>
    <n v="20.902503599999999"/>
    <m/>
    <m/>
    <m/>
    <m/>
    <m/>
    <m/>
    <m/>
    <m/>
    <m/>
    <m/>
    <m/>
    <s v="528056,1"/>
    <s v="6332280,23"/>
    <n v="20.902503599999999"/>
    <n v="0"/>
    <n v="0"/>
  </r>
  <r>
    <n v="28"/>
    <x v="1254"/>
    <s v=""/>
    <x v="2775"/>
    <n v="2019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9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4404"/>
    <n v="3.839"/>
    <n v="3.839"/>
    <n v="0"/>
    <n v="0"/>
    <n v="1"/>
    <n v="0"/>
    <n v="0"/>
    <x v="0"/>
    <x v="0"/>
    <m/>
    <m/>
    <m/>
    <n v="0"/>
    <m/>
    <m/>
    <n v="4.3003619999999998"/>
    <m/>
    <m/>
    <m/>
    <m/>
    <m/>
    <m/>
    <m/>
    <m/>
    <m/>
    <m/>
    <m/>
    <s v="534074,2"/>
    <s v="6173967,01"/>
    <n v="4.3003619999999998"/>
    <n v="0"/>
    <n v="0"/>
  </r>
  <r>
    <n v="29"/>
    <x v="1255"/>
    <s v=""/>
    <x v="2778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4405"/>
    <n v="1.2709999999999999"/>
    <n v="1.2709999999999999"/>
    <n v="0"/>
    <n v="0"/>
    <n v="1"/>
    <n v="0"/>
    <n v="0"/>
    <x v="0"/>
    <x v="0"/>
    <m/>
    <m/>
    <m/>
    <m/>
    <m/>
    <m/>
    <n v="1.4546268"/>
    <m/>
    <m/>
    <m/>
    <m/>
    <m/>
    <m/>
    <m/>
    <m/>
    <m/>
    <m/>
    <m/>
    <s v="532050,52"/>
    <s v="6174464,24"/>
    <n v="1.4546268"/>
    <n v="0"/>
    <n v="0"/>
  </r>
  <r>
    <n v="29"/>
    <x v="1256"/>
    <s v=""/>
    <x v="2783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9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851,73"/>
    <s v="6173051,83"/>
    <n v="0"/>
    <n v="0"/>
    <n v="0"/>
  </r>
  <r>
    <n v="29"/>
    <x v="1258"/>
    <s v=""/>
    <x v="2786"/>
    <n v="2019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4406"/>
    <n v="7.0999999999999994E-2"/>
    <n v="7.0999999999999994E-2"/>
    <n v="0"/>
    <n v="0"/>
    <n v="1"/>
    <n v="0"/>
    <n v="0"/>
    <x v="0"/>
    <x v="0"/>
    <m/>
    <m/>
    <m/>
    <m/>
    <m/>
    <m/>
    <n v="8.9892E-2"/>
    <m/>
    <m/>
    <m/>
    <m/>
    <m/>
    <m/>
    <m/>
    <m/>
    <m/>
    <m/>
    <m/>
    <s v="531855,42"/>
    <s v="6175607,36"/>
    <n v="8.9892E-2"/>
    <n v="0"/>
    <n v="0"/>
  </r>
  <r>
    <n v="29"/>
    <x v="1258"/>
    <s v=""/>
    <x v="2787"/>
    <n v="2019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4407"/>
    <n v="13.698"/>
    <n v="13.698"/>
    <n v="0"/>
    <n v="0"/>
    <n v="1"/>
    <n v="0"/>
    <n v="0"/>
    <x v="0"/>
    <x v="0"/>
    <m/>
    <m/>
    <m/>
    <m/>
    <m/>
    <m/>
    <n v="12.2228964"/>
    <m/>
    <m/>
    <m/>
    <m/>
    <m/>
    <m/>
    <m/>
    <m/>
    <m/>
    <m/>
    <m/>
    <s v="559808,55"/>
    <s v="6345362,61"/>
    <n v="12.2228964"/>
    <n v="0"/>
    <n v="0"/>
  </r>
  <r>
    <n v="31"/>
    <x v="1259"/>
    <s v=""/>
    <x v="2789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4408"/>
    <n v="8.7875999999999994"/>
    <n v="8.7875999999999994"/>
    <n v="5.4997199999999999"/>
    <n v="5.4997199999999999"/>
    <n v="0.27367735133243087"/>
    <n v="0.72632264866756913"/>
    <n v="0"/>
    <x v="0"/>
    <x v="0"/>
    <m/>
    <m/>
    <m/>
    <m/>
    <m/>
    <m/>
    <n v="16.054671599999999"/>
    <m/>
    <m/>
    <m/>
    <m/>
    <m/>
    <m/>
    <m/>
    <m/>
    <m/>
    <m/>
    <m/>
    <s v="559808,55"/>
    <s v="6345362,61"/>
    <n v="16.054671599999999"/>
    <n v="0"/>
    <n v="0"/>
  </r>
  <r>
    <n v="31"/>
    <x v="1259"/>
    <s v=""/>
    <x v="2790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1409"/>
    <x v="3"/>
    <s v="fvv"/>
    <d v="2018-01-01T00:00:00"/>
    <m/>
    <n v="2"/>
    <n v="0"/>
    <n v="2"/>
    <x v="4409"/>
    <n v="8.7192000000000007"/>
    <n v="8.7192000000000007"/>
    <n v="0"/>
    <n v="0"/>
    <n v="1"/>
    <n v="0"/>
    <n v="0"/>
    <x v="0"/>
    <x v="0"/>
    <m/>
    <m/>
    <m/>
    <m/>
    <m/>
    <m/>
    <m/>
    <m/>
    <m/>
    <m/>
    <m/>
    <m/>
    <m/>
    <m/>
    <m/>
    <n v="8.7192000000000007"/>
    <m/>
    <m/>
    <s v="559808,55"/>
    <s v="6345362,61"/>
    <n v="0"/>
    <n v="8.7192000000000007"/>
    <n v="0"/>
  </r>
  <r>
    <n v="32"/>
    <x v="1260"/>
    <s v=""/>
    <x v="2791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613"/>
    <n v="7.1999999999999998E-3"/>
    <n v="7.1999999999999998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74545,44"/>
    <s v="6356009,43"/>
    <n v="7.92E-3"/>
    <n v="0"/>
    <n v="0"/>
  </r>
  <r>
    <n v="32"/>
    <x v="1260"/>
    <s v=""/>
    <x v="2792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4410"/>
    <n v="20.804400000000001"/>
    <n v="20.804400000000001"/>
    <n v="0"/>
    <n v="0"/>
    <n v="1"/>
    <n v="0"/>
    <n v="0"/>
    <x v="0"/>
    <x v="0"/>
    <m/>
    <m/>
    <m/>
    <m/>
    <m/>
    <m/>
    <n v="20.284506"/>
    <m/>
    <m/>
    <m/>
    <m/>
    <m/>
    <m/>
    <m/>
    <m/>
    <m/>
    <m/>
    <m/>
    <s v="574545,44"/>
    <s v="6356009,43"/>
    <n v="20.284506"/>
    <n v="0"/>
    <n v="0"/>
  </r>
  <r>
    <n v="32"/>
    <x v="1260"/>
    <s v=""/>
    <x v="2793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4411"/>
    <n v="8.4239999999999995"/>
    <n v="8.4239999999999995"/>
    <n v="6.4656000000000002"/>
    <n v="6.4656000000000002"/>
    <n v="0.25885150463521184"/>
    <n v="0.74114849536478822"/>
    <n v="0"/>
    <x v="0"/>
    <x v="0"/>
    <m/>
    <m/>
    <m/>
    <m/>
    <m/>
    <m/>
    <n v="16.2718776"/>
    <m/>
    <m/>
    <m/>
    <m/>
    <m/>
    <m/>
    <m/>
    <m/>
    <m/>
    <m/>
    <m/>
    <s v="574545,44"/>
    <s v="6356009,43"/>
    <n v="16.2718776"/>
    <n v="0"/>
    <n v="0"/>
  </r>
  <r>
    <n v="32"/>
    <x v="1260"/>
    <s v=""/>
    <x v="2794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1670"/>
    <n v="4.032"/>
    <n v="4.032"/>
    <n v="0"/>
    <n v="0"/>
    <n v="1"/>
    <n v="0"/>
    <n v="0"/>
    <x v="0"/>
    <x v="0"/>
    <m/>
    <m/>
    <m/>
    <m/>
    <m/>
    <m/>
    <m/>
    <m/>
    <m/>
    <m/>
    <m/>
    <m/>
    <m/>
    <m/>
    <m/>
    <m/>
    <m/>
    <n v="4.0716000000000001"/>
    <s v="574545,44"/>
    <s v="6356009,43"/>
    <n v="0"/>
    <n v="0"/>
    <n v="4.0716000000000001"/>
  </r>
  <r>
    <n v="32"/>
    <x v="1260"/>
    <s v=""/>
    <x v="2795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1670"/>
    <n v="4.032"/>
    <n v="4.032"/>
    <n v="0"/>
    <n v="0"/>
    <n v="1"/>
    <n v="0"/>
    <n v="0"/>
    <x v="0"/>
    <x v="0"/>
    <m/>
    <m/>
    <m/>
    <m/>
    <m/>
    <m/>
    <m/>
    <m/>
    <m/>
    <m/>
    <m/>
    <m/>
    <m/>
    <m/>
    <m/>
    <m/>
    <m/>
    <n v="4.0716000000000001"/>
    <s v="574545,44"/>
    <s v="6356009,43"/>
    <n v="0"/>
    <n v="0"/>
    <n v="4.0716000000000001"/>
  </r>
  <r>
    <n v="34"/>
    <x v="1261"/>
    <s v=""/>
    <x v="2796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4412"/>
    <n v="0"/>
    <n v="0"/>
    <n v="6.2388000000000003"/>
    <n v="4.2282000000000002"/>
    <n v="0"/>
    <n v="1"/>
    <n v="0"/>
    <x v="0"/>
    <x v="0"/>
    <m/>
    <m/>
    <m/>
    <n v="17.161677599999997"/>
    <m/>
    <m/>
    <m/>
    <m/>
    <m/>
    <m/>
    <m/>
    <m/>
    <m/>
    <m/>
    <m/>
    <m/>
    <m/>
    <m/>
    <s v="863379"/>
    <s v="6119929,04"/>
    <n v="17.161677599999997"/>
    <n v="0"/>
    <n v="0"/>
  </r>
  <r>
    <n v="34"/>
    <x v="1261"/>
    <s v=""/>
    <x v="2797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4413"/>
    <n v="0"/>
    <n v="0"/>
    <n v="16.614000000000001"/>
    <n v="13.00788"/>
    <n v="0"/>
    <n v="1"/>
    <n v="0"/>
    <x v="0"/>
    <x v="0"/>
    <m/>
    <n v="57.376188079999999"/>
    <m/>
    <m/>
    <m/>
    <n v="0"/>
    <m/>
    <m/>
    <m/>
    <m/>
    <m/>
    <m/>
    <m/>
    <m/>
    <m/>
    <m/>
    <m/>
    <m/>
    <s v="863379"/>
    <s v="6119929,04"/>
    <n v="57.376188079999999"/>
    <n v="0"/>
    <n v="0"/>
  </r>
  <r>
    <n v="34"/>
    <x v="1261"/>
    <s v=""/>
    <x v="2798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4414"/>
    <n v="407.947"/>
    <n v="402.84859999999998"/>
    <n v="115.59258"/>
    <n v="96.822540000000004"/>
    <n v="0.32899243141586831"/>
    <n v="0.67100756858413169"/>
    <n v="0"/>
    <x v="27"/>
    <x v="0"/>
    <m/>
    <n v="0.86257002000000005"/>
    <m/>
    <m/>
    <m/>
    <n v="0"/>
    <m/>
    <m/>
    <m/>
    <m/>
    <n v="614.92833600000006"/>
    <m/>
    <m/>
    <m/>
    <m/>
    <m/>
    <m/>
    <m/>
    <s v="863379"/>
    <s v="6119929,04"/>
    <n v="5.0661700200000004"/>
    <n v="614.92833600000006"/>
    <n v="0"/>
  </r>
  <r>
    <n v="34"/>
    <x v="1261"/>
    <s v=""/>
    <x v="2799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4415"/>
    <n v="0"/>
    <n v="0"/>
    <n v="6.0727824000000004"/>
    <n v="5.2080983999999999"/>
    <n v="0"/>
    <n v="1"/>
    <n v="0"/>
    <x v="0"/>
    <x v="0"/>
    <m/>
    <m/>
    <m/>
    <n v="17.54360835"/>
    <m/>
    <m/>
    <m/>
    <m/>
    <m/>
    <m/>
    <m/>
    <m/>
    <m/>
    <m/>
    <m/>
    <m/>
    <m/>
    <m/>
    <s v="863379"/>
    <s v="6119929,04"/>
    <n v="17.54360835"/>
    <n v="0"/>
    <n v="0"/>
  </r>
  <r>
    <n v="34"/>
    <x v="1261"/>
    <s v=""/>
    <x v="2800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4416"/>
    <n v="0"/>
    <n v="0"/>
    <n v="0"/>
    <n v="0"/>
    <n v="1"/>
    <n v="0"/>
    <n v="0"/>
    <x v="0"/>
    <x v="0"/>
    <m/>
    <n v="19.813434340000001"/>
    <m/>
    <m/>
    <m/>
    <m/>
    <m/>
    <m/>
    <m/>
    <m/>
    <m/>
    <m/>
    <m/>
    <m/>
    <m/>
    <m/>
    <m/>
    <m/>
    <s v="863379"/>
    <s v="6119929,04"/>
    <n v="19.813434340000001"/>
    <n v="0"/>
    <n v="0"/>
  </r>
  <r>
    <n v="35"/>
    <x v="1262"/>
    <s v=""/>
    <x v="2801"/>
    <n v="2019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4417"/>
    <n v="11.167199999999999"/>
    <n v="11.0556"/>
    <n v="0"/>
    <n v="0"/>
    <n v="1"/>
    <n v="0"/>
    <n v="0"/>
    <x v="0"/>
    <x v="0"/>
    <m/>
    <m/>
    <m/>
    <m/>
    <m/>
    <m/>
    <n v="11.078258400000001"/>
    <m/>
    <m/>
    <m/>
    <m/>
    <m/>
    <m/>
    <m/>
    <m/>
    <m/>
    <m/>
    <m/>
    <s v="536677,27"/>
    <s v="6240592,1"/>
    <n v="11.078258400000001"/>
    <n v="0"/>
    <n v="0"/>
  </r>
  <r>
    <n v="35"/>
    <x v="1262"/>
    <s v=""/>
    <x v="2802"/>
    <n v="2019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4418"/>
    <n v="36.576000000000001"/>
    <n v="36.287999999999997"/>
    <n v="28.382400000000001"/>
    <n v="27.72"/>
    <n v="0.26496535265062887"/>
    <n v="0.73503464734937118"/>
    <n v="0"/>
    <x v="0"/>
    <x v="0"/>
    <m/>
    <m/>
    <m/>
    <m/>
    <m/>
    <m/>
    <n v="69.020344800000004"/>
    <m/>
    <m/>
    <m/>
    <m/>
    <m/>
    <m/>
    <m/>
    <m/>
    <m/>
    <m/>
    <m/>
    <s v="536677,27"/>
    <s v="6240592,1"/>
    <n v="69.020344800000004"/>
    <n v="0"/>
    <n v="0"/>
  </r>
  <r>
    <n v="36"/>
    <x v="1263"/>
    <s v=""/>
    <x v="2803"/>
    <n v="2019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4419"/>
    <n v="1.0871999999999999"/>
    <n v="1.0871999999999999"/>
    <n v="0"/>
    <n v="0"/>
    <n v="1"/>
    <n v="0"/>
    <n v="0"/>
    <x v="0"/>
    <x v="0"/>
    <m/>
    <m/>
    <m/>
    <m/>
    <m/>
    <m/>
    <m/>
    <m/>
    <m/>
    <m/>
    <m/>
    <m/>
    <n v="1.1725000000000001"/>
    <m/>
    <m/>
    <m/>
    <m/>
    <m/>
    <s v="484435,62"/>
    <s v="6173452,54"/>
    <n v="0"/>
    <n v="1.1725000000000001"/>
    <n v="0"/>
  </r>
  <r>
    <n v="36"/>
    <x v="1264"/>
    <s v=""/>
    <x v="2804"/>
    <n v="2019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4420"/>
    <n v="49.0212"/>
    <n v="47.530799999999999"/>
    <n v="0"/>
    <n v="0"/>
    <n v="1"/>
    <n v="0"/>
    <n v="0"/>
    <x v="0"/>
    <x v="0"/>
    <m/>
    <m/>
    <m/>
    <m/>
    <m/>
    <m/>
    <m/>
    <m/>
    <m/>
    <m/>
    <n v="46.82"/>
    <m/>
    <m/>
    <m/>
    <m/>
    <m/>
    <m/>
    <m/>
    <s v="484799"/>
    <s v="6174049"/>
    <n v="0"/>
    <n v="46.82"/>
    <n v="0"/>
  </r>
  <r>
    <n v="36"/>
    <x v="1264"/>
    <s v=""/>
    <x v="2805"/>
    <n v="2019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4421"/>
    <n v="2.1600000000000001E-2"/>
    <n v="2.1600000000000001E-2"/>
    <n v="0"/>
    <n v="0"/>
    <n v="1"/>
    <n v="0"/>
    <n v="0"/>
    <x v="0"/>
    <x v="0"/>
    <m/>
    <m/>
    <m/>
    <n v="2.5109000000000003E-2"/>
    <m/>
    <m/>
    <m/>
    <m/>
    <m/>
    <m/>
    <m/>
    <m/>
    <m/>
    <m/>
    <m/>
    <m/>
    <m/>
    <m/>
    <s v="484799"/>
    <s v="6174049"/>
    <n v="2.5109000000000003E-2"/>
    <n v="0"/>
    <n v="0"/>
  </r>
  <r>
    <n v="38"/>
    <x v="1265"/>
    <s v=""/>
    <x v="2806"/>
    <n v="2019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4422"/>
    <n v="20.929355999999999"/>
    <n v="20.929355999999999"/>
    <n v="14.067648"/>
    <n v="14.067648"/>
    <n v="0.27295845857073625"/>
    <n v="0.72704154142926369"/>
    <n v="0"/>
    <x v="0"/>
    <x v="0"/>
    <m/>
    <m/>
    <m/>
    <m/>
    <m/>
    <m/>
    <n v="38.337987599999998"/>
    <m/>
    <m/>
    <m/>
    <m/>
    <m/>
    <m/>
    <m/>
    <m/>
    <m/>
    <m/>
    <m/>
    <s v="551758,37"/>
    <s v="6290879,11"/>
    <n v="38.337987599999998"/>
    <n v="0"/>
    <n v="0"/>
  </r>
  <r>
    <n v="38"/>
    <x v="1265"/>
    <s v=""/>
    <x v="2807"/>
    <n v="2019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4423"/>
    <n v="14.80608"/>
    <n v="14.80608"/>
    <n v="0"/>
    <n v="0"/>
    <n v="1"/>
    <n v="0"/>
    <n v="0"/>
    <x v="0"/>
    <x v="0"/>
    <m/>
    <m/>
    <m/>
    <m/>
    <m/>
    <m/>
    <n v="14.943970799999999"/>
    <m/>
    <m/>
    <m/>
    <m/>
    <m/>
    <m/>
    <m/>
    <m/>
    <m/>
    <m/>
    <m/>
    <s v="551758,37"/>
    <s v="6290879,11"/>
    <n v="14.943970799999999"/>
    <n v="0"/>
    <n v="0"/>
  </r>
  <r>
    <n v="39"/>
    <x v="1266"/>
    <s v=""/>
    <x v="2808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4424"/>
    <n v="14.299200000000001"/>
    <n v="14.299200000000001"/>
    <n v="0"/>
    <n v="0"/>
    <n v="1"/>
    <n v="0"/>
    <n v="0"/>
    <x v="0"/>
    <x v="0"/>
    <m/>
    <m/>
    <m/>
    <m/>
    <m/>
    <m/>
    <n v="14.074631999999999"/>
    <m/>
    <m/>
    <m/>
    <m/>
    <m/>
    <m/>
    <m/>
    <m/>
    <m/>
    <m/>
    <m/>
    <s v="584869,94"/>
    <s v="6334814,15"/>
    <n v="14.074631999999999"/>
    <n v="0"/>
    <n v="0"/>
  </r>
  <r>
    <n v="39"/>
    <x v="1266"/>
    <s v=""/>
    <x v="2809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4425"/>
    <n v="17.4024"/>
    <n v="17.4024"/>
    <n v="14.724"/>
    <n v="14.724"/>
    <n v="0.23849672661515914"/>
    <n v="0.76150327338484081"/>
    <n v="0"/>
    <x v="0"/>
    <x v="0"/>
    <m/>
    <m/>
    <m/>
    <m/>
    <m/>
    <m/>
    <n v="36.483519600000001"/>
    <m/>
    <m/>
    <m/>
    <m/>
    <m/>
    <m/>
    <m/>
    <m/>
    <m/>
    <m/>
    <m/>
    <s v="584869,94"/>
    <s v="6334814,15"/>
    <n v="36.483519600000001"/>
    <n v="0"/>
    <n v="0"/>
  </r>
  <r>
    <n v="39"/>
    <x v="1266"/>
    <s v=""/>
    <x v="2810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4426"/>
    <n v="5.6196000000000002"/>
    <n v="5.6196000000000002"/>
    <n v="3.9563999999999999"/>
    <n v="3.9563999999999999"/>
    <n v="0.25616931528124637"/>
    <n v="0.74383068471875369"/>
    <n v="0"/>
    <x v="0"/>
    <x v="0"/>
    <m/>
    <m/>
    <m/>
    <m/>
    <m/>
    <m/>
    <n v="10.968526799999999"/>
    <m/>
    <m/>
    <m/>
    <m/>
    <m/>
    <m/>
    <m/>
    <m/>
    <m/>
    <m/>
    <m/>
    <s v="584869,94"/>
    <s v="6334814,15"/>
    <n v="10.968526799999999"/>
    <n v="0"/>
    <n v="0"/>
  </r>
  <r>
    <n v="39"/>
    <x v="1266"/>
    <s v=""/>
    <x v="2811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4427"/>
    <n v="10.4724"/>
    <n v="10.137600000000001"/>
    <n v="0"/>
    <n v="0"/>
    <n v="1"/>
    <n v="0"/>
    <n v="0"/>
    <x v="0"/>
    <x v="0"/>
    <m/>
    <m/>
    <m/>
    <m/>
    <m/>
    <m/>
    <m/>
    <m/>
    <m/>
    <m/>
    <m/>
    <m/>
    <m/>
    <m/>
    <m/>
    <n v="10.4724"/>
    <m/>
    <m/>
    <s v="584869,94"/>
    <s v="6334814,15"/>
    <n v="0"/>
    <n v="10.4724"/>
    <n v="0"/>
  </r>
  <r>
    <n v="40"/>
    <x v="1267"/>
    <s v=""/>
    <x v="2812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4428"/>
    <n v="14.9688"/>
    <n v="14.9688"/>
    <n v="0"/>
    <n v="0"/>
    <n v="1"/>
    <n v="0"/>
    <n v="0"/>
    <x v="0"/>
    <x v="0"/>
    <m/>
    <m/>
    <m/>
    <m/>
    <m/>
    <m/>
    <n v="14.518468800000001"/>
    <m/>
    <m/>
    <m/>
    <m/>
    <m/>
    <m/>
    <m/>
    <m/>
    <m/>
    <m/>
    <m/>
    <s v="556227"/>
    <s v="6089331,49"/>
    <n v="14.518468800000001"/>
    <n v="0"/>
    <n v="0"/>
  </r>
  <r>
    <n v="40"/>
    <x v="1267"/>
    <s v=""/>
    <x v="2813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4429"/>
    <n v="40.471200000000003"/>
    <n v="40.471200000000003"/>
    <n v="0"/>
    <n v="0"/>
    <n v="1"/>
    <n v="0"/>
    <n v="0"/>
    <x v="0"/>
    <x v="0"/>
    <m/>
    <m/>
    <m/>
    <m/>
    <m/>
    <m/>
    <n v="39.253618799999998"/>
    <m/>
    <m/>
    <m/>
    <m/>
    <m/>
    <m/>
    <m/>
    <m/>
    <m/>
    <m/>
    <m/>
    <s v="556227"/>
    <s v="6089331,49"/>
    <n v="39.253618799999998"/>
    <n v="0"/>
    <n v="0"/>
  </r>
  <r>
    <n v="40"/>
    <x v="1267"/>
    <s v=""/>
    <x v="2814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4430"/>
    <n v="9.9360000000000004E-2"/>
    <n v="0"/>
    <n v="0"/>
    <n v="0"/>
    <n v="1"/>
    <n v="0"/>
    <n v="0"/>
    <x v="0"/>
    <x v="0"/>
    <m/>
    <m/>
    <m/>
    <n v="0.14480719"/>
    <m/>
    <m/>
    <m/>
    <m/>
    <m/>
    <m/>
    <m/>
    <m/>
    <m/>
    <m/>
    <m/>
    <m/>
    <m/>
    <m/>
    <s v="556227"/>
    <s v="6089331,49"/>
    <n v="0.14480719"/>
    <n v="0"/>
    <n v="0"/>
  </r>
  <r>
    <n v="40"/>
    <x v="1268"/>
    <s v=""/>
    <x v="2816"/>
    <n v="2019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4431"/>
    <n v="0.52559999999999996"/>
    <n v="0.52559999999999996"/>
    <n v="0.4284"/>
    <n v="0.4284"/>
    <n v="0.2363798267627297"/>
    <n v="0.76362017323727027"/>
    <n v="0"/>
    <x v="0"/>
    <x v="0"/>
    <m/>
    <m/>
    <m/>
    <m/>
    <m/>
    <m/>
    <n v="1.1117699999999999"/>
    <m/>
    <m/>
    <m/>
    <m/>
    <m/>
    <m/>
    <m/>
    <m/>
    <m/>
    <m/>
    <m/>
    <s v="556899,12"/>
    <s v="6089626,01"/>
    <n v="1.1117699999999999"/>
    <n v="0"/>
    <n v="0"/>
  </r>
  <r>
    <n v="40"/>
    <x v="1268"/>
    <s v=""/>
    <x v="2817"/>
    <n v="2019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4432"/>
    <n v="45.54"/>
    <n v="44.8992"/>
    <n v="0"/>
    <n v="0"/>
    <n v="1"/>
    <n v="0"/>
    <n v="0"/>
    <x v="0"/>
    <x v="0"/>
    <m/>
    <m/>
    <m/>
    <m/>
    <m/>
    <m/>
    <m/>
    <m/>
    <m/>
    <m/>
    <m/>
    <m/>
    <m/>
    <m/>
    <m/>
    <m/>
    <m/>
    <n v="45.54"/>
    <s v="556899,12"/>
    <s v="6089626,01"/>
    <n v="0"/>
    <n v="0"/>
    <n v="45.54"/>
  </r>
  <r>
    <n v="41"/>
    <x v="1269"/>
    <s v=""/>
    <x v="2818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4433"/>
    <n v="40.049999999999997"/>
    <n v="40.049999999999997"/>
    <n v="0"/>
    <n v="0"/>
    <n v="1"/>
    <n v="0"/>
    <n v="0"/>
    <x v="0"/>
    <x v="0"/>
    <m/>
    <m/>
    <m/>
    <m/>
    <m/>
    <m/>
    <m/>
    <m/>
    <m/>
    <n v="43.064999999999998"/>
    <m/>
    <m/>
    <m/>
    <m/>
    <m/>
    <m/>
    <m/>
    <m/>
    <s v="584969,2"/>
    <s v="6254127,23"/>
    <n v="0"/>
    <n v="43.064999999999998"/>
    <n v="0"/>
  </r>
  <r>
    <n v="41"/>
    <x v="1269"/>
    <s v=""/>
    <x v="2819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84969,2"/>
    <s v="6254127,23"/>
    <n v="0"/>
    <n v="0"/>
    <n v="0"/>
  </r>
  <r>
    <n v="41"/>
    <x v="1269"/>
    <s v=""/>
    <x v="2820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4434"/>
    <n v="105.819"/>
    <n v="105.819"/>
    <n v="0"/>
    <n v="0"/>
    <n v="1"/>
    <n v="0"/>
    <n v="0"/>
    <x v="0"/>
    <x v="0"/>
    <m/>
    <m/>
    <m/>
    <m/>
    <m/>
    <m/>
    <m/>
    <m/>
    <m/>
    <n v="111.389"/>
    <m/>
    <m/>
    <m/>
    <m/>
    <m/>
    <m/>
    <m/>
    <m/>
    <s v="584969,2"/>
    <s v="6254127,23"/>
    <n v="0"/>
    <n v="111.389"/>
    <n v="0"/>
  </r>
  <r>
    <n v="42"/>
    <x v="1270"/>
    <s v=""/>
    <x v="2823"/>
    <n v="2019"/>
    <n v="27173012"/>
    <x v="685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4435"/>
    <n v="32.652360000000002"/>
    <n v="32.652360000000002"/>
    <n v="0"/>
    <n v="0"/>
    <n v="1"/>
    <n v="0"/>
    <n v="0"/>
    <x v="0"/>
    <x v="0"/>
    <m/>
    <m/>
    <m/>
    <m/>
    <m/>
    <m/>
    <m/>
    <m/>
    <m/>
    <m/>
    <m/>
    <m/>
    <n v="37.53"/>
    <m/>
    <m/>
    <m/>
    <m/>
    <m/>
    <s v="492683,81"/>
    <s v="6274495,25"/>
    <n v="0"/>
    <n v="37.53"/>
    <n v="0"/>
  </r>
  <r>
    <n v="42"/>
    <x v="1270"/>
    <s v=""/>
    <x v="2824"/>
    <n v="2019"/>
    <n v="27173012"/>
    <x v="685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4436"/>
    <n v="6.6600000000000006E-2"/>
    <n v="6.6600000000000006E-2"/>
    <n v="0"/>
    <n v="0"/>
    <n v="1"/>
    <n v="0"/>
    <n v="0"/>
    <x v="0"/>
    <x v="0"/>
    <m/>
    <m/>
    <m/>
    <n v="7.5600000000000001E-2"/>
    <m/>
    <m/>
    <m/>
    <m/>
    <m/>
    <m/>
    <m/>
    <m/>
    <m/>
    <m/>
    <m/>
    <m/>
    <m/>
    <m/>
    <s v="492683,81"/>
    <s v="6274495,25"/>
    <n v="7.5600000000000001E-2"/>
    <n v="0"/>
    <n v="0"/>
  </r>
  <r>
    <n v="42"/>
    <x v="410"/>
    <s v=""/>
    <x v="1029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4437"/>
    <n v="27.9162"/>
    <n v="27.9162"/>
    <n v="0"/>
    <n v="0"/>
    <n v="1"/>
    <n v="0"/>
    <n v="0"/>
    <x v="0"/>
    <x v="0"/>
    <m/>
    <m/>
    <m/>
    <m/>
    <m/>
    <m/>
    <m/>
    <m/>
    <m/>
    <m/>
    <m/>
    <m/>
    <n v="32.842440000000003"/>
    <m/>
    <m/>
    <m/>
    <m/>
    <m/>
    <s v="488355,36"/>
    <s v="6277917,71"/>
    <n v="0"/>
    <n v="32.842440000000003"/>
    <n v="0"/>
  </r>
  <r>
    <n v="42"/>
    <x v="410"/>
    <s v=""/>
    <x v="1030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2"/>
    <x v="410"/>
    <s v=""/>
    <x v="1031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4438"/>
    <n v="5.04E-2"/>
    <n v="5.04E-2"/>
    <n v="0"/>
    <n v="0"/>
    <n v="1"/>
    <n v="0"/>
    <n v="0"/>
    <x v="0"/>
    <x v="0"/>
    <m/>
    <m/>
    <m/>
    <n v="5.3999999999999999E-2"/>
    <m/>
    <m/>
    <m/>
    <m/>
    <m/>
    <m/>
    <m/>
    <m/>
    <m/>
    <m/>
    <m/>
    <m/>
    <m/>
    <m/>
    <s v="488355,36"/>
    <s v="6277917,71"/>
    <n v="5.3999999999999999E-2"/>
    <n v="0"/>
    <n v="0"/>
  </r>
  <r>
    <n v="42"/>
    <x v="1297"/>
    <s v=""/>
    <x v="2932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1479"/>
    <x v="0"/>
    <s v="fvv"/>
    <d v="2019-11-12T00:00:00"/>
    <m/>
    <n v="4.71"/>
    <n v="0"/>
    <n v="5.556"/>
    <x v="4439"/>
    <n v="17.25084"/>
    <n v="17.25084"/>
    <n v="0"/>
    <n v="0"/>
    <n v="1"/>
    <n v="0"/>
    <n v="0"/>
    <x v="0"/>
    <x v="0"/>
    <m/>
    <m/>
    <m/>
    <m/>
    <m/>
    <m/>
    <m/>
    <m/>
    <m/>
    <m/>
    <n v="14.576559999999999"/>
    <m/>
    <m/>
    <m/>
    <m/>
    <m/>
    <m/>
    <m/>
    <s v="489511,679"/>
    <s v="6277173,654"/>
    <n v="0"/>
    <n v="14.576559999999999"/>
    <n v="0"/>
  </r>
  <r>
    <n v="42"/>
    <x v="1297"/>
    <s v=""/>
    <x v="2933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8"/>
    <x v="3"/>
    <s v="fvv"/>
    <d v="2019-06-20T00:00:00"/>
    <m/>
    <n v="8.4"/>
    <n v="0"/>
    <n v="8.4"/>
    <x v="4440"/>
    <n v="7.0599600000000002"/>
    <n v="7.0599600000000002"/>
    <n v="0"/>
    <n v="0"/>
    <n v="1"/>
    <n v="0"/>
    <n v="0"/>
    <x v="0"/>
    <x v="0"/>
    <m/>
    <m/>
    <m/>
    <m/>
    <m/>
    <m/>
    <m/>
    <m/>
    <m/>
    <m/>
    <m/>
    <m/>
    <m/>
    <m/>
    <m/>
    <n v="7.0599600000000002"/>
    <m/>
    <m/>
    <s v="489511,679"/>
    <s v="6277173,654"/>
    <n v="0"/>
    <n v="7.0599600000000002"/>
    <n v="0"/>
  </r>
  <r>
    <n v="42"/>
    <x v="1297"/>
    <s v=""/>
    <x v="2934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32"/>
    <x v="0"/>
    <s v="fvv"/>
    <d v="2019-10-02T00:00:00"/>
    <m/>
    <n v="7.5"/>
    <n v="0"/>
    <n v="7.5"/>
    <x v="4441"/>
    <n v="1.9439999999999999E-2"/>
    <n v="1.9439999999999999E-2"/>
    <n v="0"/>
    <n v="0"/>
    <n v="1"/>
    <n v="0"/>
    <n v="0"/>
    <x v="0"/>
    <x v="0"/>
    <m/>
    <m/>
    <m/>
    <n v="2.1239999999999998E-2"/>
    <m/>
    <m/>
    <m/>
    <m/>
    <m/>
    <m/>
    <m/>
    <m/>
    <m/>
    <m/>
    <m/>
    <m/>
    <m/>
    <m/>
    <s v="489511,679"/>
    <s v="6277173,654"/>
    <n v="2.1239999999999998E-2"/>
    <n v="0"/>
    <n v="0"/>
  </r>
  <r>
    <n v="43"/>
    <x v="1271"/>
    <s v=""/>
    <x v="2825"/>
    <n v="2019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4442"/>
    <n v="36.979199999999999"/>
    <n v="36.979199999999999"/>
    <n v="0"/>
    <n v="0"/>
    <n v="1"/>
    <n v="0"/>
    <n v="0"/>
    <x v="0"/>
    <x v="0"/>
    <m/>
    <m/>
    <m/>
    <n v="0.76860000000000006"/>
    <m/>
    <m/>
    <m/>
    <m/>
    <m/>
    <m/>
    <m/>
    <m/>
    <n v="45.325000000000003"/>
    <m/>
    <m/>
    <m/>
    <m/>
    <m/>
    <s v="463640,63"/>
    <s v="6296382,99"/>
    <n v="0.76860000000000006"/>
    <n v="45.325000000000003"/>
    <n v="0"/>
  </r>
  <r>
    <n v="44"/>
    <x v="1272"/>
    <s v=""/>
    <x v="2826"/>
    <n v="2019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4443"/>
    <n v="1.75068"/>
    <n v="1.3884840000000001"/>
    <n v="0"/>
    <n v="0"/>
    <n v="1"/>
    <n v="0"/>
    <n v="0"/>
    <x v="0"/>
    <x v="0"/>
    <m/>
    <m/>
    <m/>
    <m/>
    <m/>
    <m/>
    <n v="2.4172235999999998"/>
    <m/>
    <m/>
    <m/>
    <m/>
    <m/>
    <m/>
    <m/>
    <m/>
    <m/>
    <m/>
    <m/>
    <s v="571780,94"/>
    <s v="6378451,4"/>
    <n v="2.4172235999999998"/>
    <n v="0"/>
    <n v="0"/>
  </r>
  <r>
    <n v="44"/>
    <x v="1272"/>
    <s v=""/>
    <x v="2827"/>
    <n v="2019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4444"/>
    <n v="3.8505240000000001"/>
    <n v="3.614544"/>
    <n v="3.0441600000000002"/>
    <n v="3.0441600000000002"/>
    <n v="0.27187473310476934"/>
    <n v="0.72812526689523072"/>
    <n v="0"/>
    <x v="0"/>
    <x v="0"/>
    <m/>
    <m/>
    <m/>
    <m/>
    <m/>
    <m/>
    <n v="7.0814304000000003"/>
    <m/>
    <m/>
    <m/>
    <m/>
    <m/>
    <m/>
    <m/>
    <m/>
    <m/>
    <m/>
    <m/>
    <s v="571780,94"/>
    <s v="6378451,4"/>
    <n v="7.0814304000000003"/>
    <n v="0"/>
    <n v="0"/>
  </r>
  <r>
    <n v="45"/>
    <x v="1273"/>
    <s v=""/>
    <x v="2828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4445"/>
    <n v="7.3044000000000002"/>
    <n v="7.2359999999999998"/>
    <n v="5.5728"/>
    <n v="5.4504000000000001"/>
    <n v="0.25179926646865242"/>
    <n v="0.74820073353134764"/>
    <n v="0"/>
    <x v="0"/>
    <x v="0"/>
    <m/>
    <m/>
    <m/>
    <m/>
    <m/>
    <m/>
    <n v="14.5044108"/>
    <m/>
    <m/>
    <m/>
    <m/>
    <m/>
    <m/>
    <m/>
    <m/>
    <m/>
    <m/>
    <m/>
    <s v="480984,72"/>
    <s v="6147886,5"/>
    <n v="14.5044108"/>
    <n v="0"/>
    <n v="0"/>
  </r>
  <r>
    <n v="45"/>
    <x v="1273"/>
    <s v=""/>
    <x v="2829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4446"/>
    <n v="8.1072000000000006"/>
    <n v="8.0315999999999992"/>
    <n v="6.2640000000000002"/>
    <n v="6.1272000000000002"/>
    <n v="0.25032313025739711"/>
    <n v="0.74967686974260284"/>
    <n v="0"/>
    <x v="0"/>
    <x v="0"/>
    <m/>
    <m/>
    <m/>
    <m/>
    <m/>
    <m/>
    <n v="16.1934696"/>
    <m/>
    <m/>
    <m/>
    <m/>
    <m/>
    <m/>
    <m/>
    <m/>
    <m/>
    <m/>
    <m/>
    <s v="480984,72"/>
    <s v="6147886,5"/>
    <n v="16.1934696"/>
    <n v="0"/>
    <n v="0"/>
  </r>
  <r>
    <n v="45"/>
    <x v="1273"/>
    <s v=""/>
    <x v="2830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4447"/>
    <n v="10.774800000000001"/>
    <n v="10.670400000000001"/>
    <n v="8.4131999999999998"/>
    <n v="8.2260000000000009"/>
    <n v="0.24897916877060861"/>
    <n v="0.75102083122939134"/>
    <n v="0"/>
    <x v="0"/>
    <x v="0"/>
    <m/>
    <m/>
    <m/>
    <m/>
    <m/>
    <m/>
    <n v="21.637954799999999"/>
    <m/>
    <m/>
    <m/>
    <m/>
    <m/>
    <m/>
    <m/>
    <m/>
    <m/>
    <m/>
    <m/>
    <s v="480984,72"/>
    <s v="6147886,5"/>
    <n v="21.637954799999999"/>
    <n v="0"/>
    <n v="0"/>
  </r>
  <r>
    <n v="45"/>
    <x v="1273"/>
    <s v=""/>
    <x v="2831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4448"/>
    <n v="0.99360000000000004"/>
    <n v="0.98280000000000001"/>
    <n v="0"/>
    <n v="0"/>
    <n v="1"/>
    <n v="0"/>
    <n v="0"/>
    <x v="0"/>
    <x v="0"/>
    <m/>
    <m/>
    <m/>
    <m/>
    <m/>
    <m/>
    <n v="0.98778240000000006"/>
    <m/>
    <m/>
    <m/>
    <m/>
    <m/>
    <m/>
    <n v="0"/>
    <m/>
    <m/>
    <m/>
    <m/>
    <s v="480984,72"/>
    <s v="6147886,5"/>
    <n v="0.98778240000000006"/>
    <n v="0"/>
    <n v="0"/>
  </r>
  <r>
    <n v="45"/>
    <x v="1273"/>
    <s v=""/>
    <x v="2832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4449"/>
    <n v="130.0968"/>
    <n v="128.85120000000001"/>
    <n v="0"/>
    <n v="0"/>
    <n v="1"/>
    <n v="0"/>
    <n v="0"/>
    <x v="0"/>
    <x v="0"/>
    <m/>
    <m/>
    <m/>
    <m/>
    <m/>
    <m/>
    <n v="127.5265728"/>
    <m/>
    <m/>
    <m/>
    <m/>
    <m/>
    <m/>
    <n v="0"/>
    <m/>
    <m/>
    <m/>
    <m/>
    <s v="480984,72"/>
    <s v="6147886,5"/>
    <n v="127.5265728"/>
    <n v="0"/>
    <n v="0"/>
  </r>
  <r>
    <n v="45"/>
    <x v="1273"/>
    <s v=""/>
    <x v="2833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4450"/>
    <n v="7.1820000000000004"/>
    <n v="7.1135999999999999"/>
    <n v="6.2603999999999997"/>
    <n v="6.1235999999999997"/>
    <n v="0.23497325427239091"/>
    <n v="0.76502674572760909"/>
    <n v="0"/>
    <x v="0"/>
    <x v="0"/>
    <m/>
    <m/>
    <m/>
    <m/>
    <m/>
    <m/>
    <n v="15.282590399999998"/>
    <m/>
    <m/>
    <m/>
    <m/>
    <m/>
    <m/>
    <m/>
    <m/>
    <m/>
    <m/>
    <m/>
    <s v="480984,72"/>
    <s v="6147886,5"/>
    <n v="15.282590399999998"/>
    <n v="0"/>
    <n v="0"/>
  </r>
  <r>
    <n v="45"/>
    <x v="1273"/>
    <s v=""/>
    <x v="2835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57"/>
    <x v="2"/>
    <s v="fvv"/>
    <d v="2018-06-10T00:00:00"/>
    <m/>
    <n v="11.4"/>
    <n v="0"/>
    <n v="11.2"/>
    <x v="4451"/>
    <n v="63.604799999999997"/>
    <n v="63.6047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65.613600000000005"/>
    <s v="480984,72"/>
    <s v="6147886,5"/>
    <n v="0"/>
    <n v="0"/>
    <n v="65.613600000000005"/>
  </r>
  <r>
    <n v="46"/>
    <x v="1274"/>
    <s v=""/>
    <x v="2836"/>
    <n v="2019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4452"/>
    <n v="7.56"/>
    <n v="7.56"/>
    <n v="0"/>
    <n v="0"/>
    <n v="1"/>
    <n v="0"/>
    <n v="0"/>
    <x v="0"/>
    <x v="0"/>
    <m/>
    <m/>
    <m/>
    <m/>
    <m/>
    <m/>
    <m/>
    <m/>
    <m/>
    <m/>
    <m/>
    <n v="7.56"/>
    <m/>
    <m/>
    <m/>
    <m/>
    <m/>
    <m/>
    <s v="571583,11"/>
    <s v="6377858,27"/>
    <n v="0"/>
    <n v="7.56"/>
    <n v="0"/>
  </r>
  <r>
    <n v="47"/>
    <x v="1275"/>
    <s v=""/>
    <x v="2838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16"/>
    <x v="0"/>
    <s v="fvv"/>
    <d v="1987-09-14T00:00:00"/>
    <m/>
    <n v="7.33"/>
    <n v="0"/>
    <n v="7.33"/>
    <x v="4453"/>
    <n v="4.6594800000000003"/>
    <n v="4.6594800000000003"/>
    <n v="0"/>
    <n v="0"/>
    <n v="1"/>
    <n v="0"/>
    <n v="0"/>
    <x v="0"/>
    <x v="0"/>
    <m/>
    <m/>
    <m/>
    <m/>
    <m/>
    <m/>
    <n v="4.6594270800000004"/>
    <m/>
    <m/>
    <m/>
    <m/>
    <m/>
    <m/>
    <m/>
    <m/>
    <m/>
    <m/>
    <m/>
    <s v="540470,06"/>
    <s v="6248205,09"/>
    <n v="4.6594270800000004"/>
    <n v="0"/>
    <n v="0"/>
  </r>
  <r>
    <n v="47"/>
    <x v="1275"/>
    <s v=""/>
    <x v="2839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76"/>
    <x v="0"/>
    <s v="fvv"/>
    <d v="1994-02-24T00:00:00"/>
    <m/>
    <n v="9"/>
    <n v="0"/>
    <n v="9"/>
    <x v="4454"/>
    <n v="25.288920000000001"/>
    <n v="25.288920000000001"/>
    <n v="0"/>
    <n v="0"/>
    <n v="1"/>
    <n v="0"/>
    <n v="0"/>
    <x v="0"/>
    <x v="0"/>
    <m/>
    <m/>
    <m/>
    <m/>
    <m/>
    <m/>
    <n v="25.297180919999999"/>
    <m/>
    <m/>
    <m/>
    <m/>
    <m/>
    <m/>
    <m/>
    <m/>
    <m/>
    <m/>
    <m/>
    <s v="540470,06"/>
    <s v="6248205,09"/>
    <n v="25.297180919999999"/>
    <n v="0"/>
    <n v="0"/>
  </r>
  <r>
    <n v="47"/>
    <x v="1275"/>
    <s v=""/>
    <x v="2840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12"/>
    <x v="4"/>
    <s v="fvv"/>
    <d v="2010-11-01T00:00:00"/>
    <m/>
    <n v="9.5000000000000001E-2"/>
    <n v="0"/>
    <n v="0.5"/>
    <x v="4455"/>
    <n v="1.3663799999999999"/>
    <n v="1.3663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8332000000000002"/>
    <s v="540470,06"/>
    <s v="6248205,09"/>
    <n v="0"/>
    <n v="0"/>
    <n v="0.28332000000000002"/>
  </r>
  <r>
    <n v="47"/>
    <x v="1276"/>
    <s v=""/>
    <x v="2841"/>
    <n v="2019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4456"/>
    <n v="10.412712000000001"/>
    <n v="10.412712000000001"/>
    <n v="0"/>
    <n v="0"/>
    <n v="1"/>
    <n v="0"/>
    <n v="0"/>
    <x v="0"/>
    <x v="0"/>
    <m/>
    <m/>
    <m/>
    <m/>
    <m/>
    <m/>
    <n v="10.0752696"/>
    <m/>
    <m/>
    <m/>
    <m/>
    <m/>
    <m/>
    <m/>
    <m/>
    <m/>
    <m/>
    <m/>
    <s v="548973,31"/>
    <s v="6249691,49"/>
    <n v="10.0752696"/>
    <n v="0"/>
    <n v="0"/>
  </r>
  <r>
    <n v="47"/>
    <x v="1276"/>
    <s v=""/>
    <x v="2842"/>
    <n v="2019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4457"/>
    <n v="36.815579999999997"/>
    <n v="36.815579999999997"/>
    <n v="30.23892"/>
    <n v="30.23892"/>
    <n v="0.25341071335913096"/>
    <n v="0.74658928664086899"/>
    <n v="0"/>
    <x v="0"/>
    <x v="0"/>
    <m/>
    <m/>
    <m/>
    <m/>
    <m/>
    <m/>
    <n v="72.640141200000002"/>
    <m/>
    <m/>
    <m/>
    <m/>
    <m/>
    <m/>
    <m/>
    <m/>
    <m/>
    <m/>
    <m/>
    <s v="548973,31"/>
    <s v="6249691,49"/>
    <n v="72.640141200000002"/>
    <n v="0"/>
    <n v="0"/>
  </r>
  <r>
    <n v="47"/>
    <x v="1277"/>
    <s v=""/>
    <x v="2843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4458"/>
    <n v="70.911360000000002"/>
    <n v="70.911360000000002"/>
    <n v="53.043120000000002"/>
    <n v="53.043120000000002"/>
    <n v="0.2781901236630912"/>
    <n v="0.72180987633690874"/>
    <n v="0"/>
    <x v="0"/>
    <x v="0"/>
    <m/>
    <m/>
    <m/>
    <m/>
    <m/>
    <m/>
    <n v="127.4512536"/>
    <m/>
    <m/>
    <m/>
    <m/>
    <m/>
    <m/>
    <m/>
    <m/>
    <m/>
    <m/>
    <m/>
    <s v="541392"/>
    <s v="6249020,6"/>
    <n v="127.4512536"/>
    <n v="0"/>
    <n v="0"/>
  </r>
  <r>
    <n v="47"/>
    <x v="1277"/>
    <s v=""/>
    <x v="2844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4459"/>
    <n v="36.036720000000003"/>
    <n v="36.036720000000003"/>
    <n v="27.324719999999999"/>
    <n v="27.324719999999999"/>
    <n v="0.25804801123200488"/>
    <n v="0.74195198876799506"/>
    <n v="0"/>
    <x v="0"/>
    <x v="0"/>
    <m/>
    <m/>
    <m/>
    <m/>
    <m/>
    <m/>
    <n v="69.825610799999993"/>
    <m/>
    <m/>
    <m/>
    <m/>
    <m/>
    <m/>
    <m/>
    <m/>
    <m/>
    <m/>
    <m/>
    <s v="541392"/>
    <s v="6249020,6"/>
    <n v="69.825610799999993"/>
    <n v="0"/>
    <n v="0"/>
  </r>
  <r>
    <n v="47"/>
    <x v="1277"/>
    <s v=""/>
    <x v="2845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4460"/>
    <n v="36.314639999999997"/>
    <n v="36.314639999999997"/>
    <n v="27.947880000000001"/>
    <n v="27.947880000000001"/>
    <n v="0.25792413439546713"/>
    <n v="0.74207586560453287"/>
    <n v="0"/>
    <x v="0"/>
    <x v="0"/>
    <m/>
    <m/>
    <m/>
    <m/>
    <m/>
    <m/>
    <n v="70.39791000000001"/>
    <m/>
    <m/>
    <m/>
    <m/>
    <m/>
    <m/>
    <m/>
    <m/>
    <m/>
    <m/>
    <m/>
    <s v="541392"/>
    <s v="6249020,6"/>
    <n v="70.39791000000001"/>
    <n v="0"/>
    <n v="0"/>
  </r>
  <r>
    <n v="47"/>
    <x v="1277"/>
    <s v=""/>
    <x v="2846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4461"/>
    <n v="79.500240000000005"/>
    <n v="79.500240000000005"/>
    <n v="57.30012"/>
    <n v="57.30012"/>
    <n v="0.29082230013924404"/>
    <n v="0.70917769986075596"/>
    <n v="0"/>
    <x v="0"/>
    <x v="0"/>
    <m/>
    <m/>
    <m/>
    <m/>
    <m/>
    <m/>
    <n v="136.68181559999999"/>
    <m/>
    <m/>
    <m/>
    <m/>
    <m/>
    <m/>
    <m/>
    <m/>
    <m/>
    <m/>
    <m/>
    <s v="541392"/>
    <s v="6249020,6"/>
    <n v="136.68181559999999"/>
    <n v="0"/>
    <n v="0"/>
  </r>
  <r>
    <n v="47"/>
    <x v="1277"/>
    <s v=""/>
    <x v="2847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4462"/>
    <n v="6.3658799999999998"/>
    <n v="6.36587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.8342000000000001"/>
    <s v="541392"/>
    <s v="6249020,6"/>
    <n v="0"/>
    <n v="0"/>
    <n v="1.8342000000000001"/>
  </r>
  <r>
    <n v="47"/>
    <x v="1278"/>
    <s v=""/>
    <x v="2848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47"/>
    <x v="1278"/>
    <s v=""/>
    <x v="2849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47"/>
    <x v="1278"/>
    <s v=""/>
    <x v="2850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55"/>
    <x v="8"/>
    <s v=""/>
    <x v="2851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4464"/>
    <n v="11.1456"/>
    <n v="11.1456"/>
    <n v="0"/>
    <n v="0"/>
    <n v="1"/>
    <n v="0"/>
    <n v="0"/>
    <x v="0"/>
    <x v="0"/>
    <m/>
    <m/>
    <m/>
    <m/>
    <m/>
    <m/>
    <n v="10.617353999999999"/>
    <m/>
    <m/>
    <m/>
    <m/>
    <m/>
    <m/>
    <m/>
    <m/>
    <m/>
    <m/>
    <m/>
    <s v="568632,93"/>
    <s v="6156806,72"/>
    <n v="10.617353999999999"/>
    <n v="0"/>
    <n v="0"/>
  </r>
  <r>
    <n v="55"/>
    <x v="8"/>
    <s v=""/>
    <x v="2852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4465"/>
    <n v="0.19620000000000001"/>
    <n v="0.19620000000000001"/>
    <n v="0.15479999999999999"/>
    <n v="0.15479999999999999"/>
    <n v="0.24267953833000855"/>
    <n v="0.75732046166999145"/>
    <n v="0"/>
    <x v="0"/>
    <x v="0"/>
    <m/>
    <m/>
    <m/>
    <m/>
    <m/>
    <m/>
    <n v="0.40423680000000001"/>
    <m/>
    <m/>
    <m/>
    <m/>
    <m/>
    <m/>
    <m/>
    <m/>
    <m/>
    <m/>
    <m/>
    <s v="568632,93"/>
    <s v="6156806,72"/>
    <n v="0.40423680000000001"/>
    <n v="0"/>
    <n v="0"/>
  </r>
  <r>
    <n v="55"/>
    <x v="8"/>
    <s v=""/>
    <x v="2853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1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4466"/>
    <n v="126.4716"/>
    <n v="126.4716"/>
    <n v="0"/>
    <n v="0"/>
    <n v="1"/>
    <n v="0"/>
    <n v="0"/>
    <x v="0"/>
    <x v="0"/>
    <m/>
    <m/>
    <m/>
    <m/>
    <m/>
    <m/>
    <m/>
    <m/>
    <m/>
    <m/>
    <n v="22.64902"/>
    <n v="105.623912"/>
    <m/>
    <m/>
    <m/>
    <m/>
    <m/>
    <m/>
    <s v="568632,93"/>
    <s v="6156806,72"/>
    <n v="0"/>
    <n v="128.272932"/>
    <n v="0"/>
  </r>
  <r>
    <n v="55"/>
    <x v="8"/>
    <s v=""/>
    <x v="23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4465"/>
    <n v="0.19620000000000001"/>
    <n v="0.19583999999999999"/>
    <n v="0.15479999999999999"/>
    <n v="0.15479999999999999"/>
    <n v="0.24267953833000855"/>
    <n v="0.75732046166999145"/>
    <n v="0"/>
    <x v="0"/>
    <x v="0"/>
    <m/>
    <m/>
    <m/>
    <m/>
    <m/>
    <m/>
    <n v="0.40423680000000001"/>
    <m/>
    <m/>
    <m/>
    <m/>
    <m/>
    <m/>
    <m/>
    <m/>
    <m/>
    <m/>
    <m/>
    <s v="568632,93"/>
    <s v="6156806,72"/>
    <n v="0.40423680000000001"/>
    <n v="0"/>
    <n v="0"/>
  </r>
  <r>
    <n v="55"/>
    <x v="8"/>
    <s v=""/>
    <x v="2935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29"/>
    <x v="2"/>
    <s v="fvv"/>
    <d v="2019-02-01T00:00:00"/>
    <m/>
    <n v="11.5"/>
    <n v="0"/>
    <n v="11.5"/>
    <x v="4467"/>
    <n v="6.4386000000000001"/>
    <n v="6.4386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.5638800000000002"/>
    <s v="568632,93"/>
    <s v="6156806,72"/>
    <n v="0"/>
    <n v="0"/>
    <n v="6.5638800000000002"/>
  </r>
  <r>
    <n v="61"/>
    <x v="12"/>
    <s v=""/>
    <x v="27"/>
    <n v="2019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7978,88"/>
    <s v="6153785,87"/>
    <n v="0"/>
    <n v="0"/>
    <n v="0"/>
  </r>
  <r>
    <n v="61"/>
    <x v="0"/>
    <s v=""/>
    <x v="0"/>
    <n v="2019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4468"/>
    <n v="25.1784"/>
    <n v="24.48"/>
    <n v="0"/>
    <n v="0"/>
    <n v="1"/>
    <n v="0"/>
    <n v="0"/>
    <x v="0"/>
    <x v="0"/>
    <m/>
    <m/>
    <m/>
    <m/>
    <m/>
    <m/>
    <m/>
    <m/>
    <m/>
    <n v="25.1784"/>
    <m/>
    <m/>
    <m/>
    <m/>
    <m/>
    <m/>
    <m/>
    <m/>
    <s v="687704"/>
    <s v="6153098"/>
    <n v="0"/>
    <n v="25.1784"/>
    <n v="0"/>
  </r>
  <r>
    <n v="61"/>
    <x v="0"/>
    <s v=""/>
    <x v="2855"/>
    <n v="2019"/>
    <n v="14898018"/>
    <x v="0"/>
    <x v="0"/>
    <x v="0"/>
    <n v="4140"/>
    <s v="Borup"/>
    <n v="259"/>
    <n v="23"/>
    <x v="0"/>
    <m/>
    <s v="FJ"/>
    <s v="Fjernvarmeværk"/>
    <n v="353000"/>
    <n v="350030"/>
    <x v="1438"/>
    <x v="0"/>
    <s v="fvv"/>
    <d v="2016-03-17T00:00:00"/>
    <m/>
    <n v="7.5"/>
    <n v="0"/>
    <n v="7.5"/>
    <x v="4469"/>
    <n v="90.226799999999997"/>
    <n v="89.146799999999999"/>
    <n v="0"/>
    <n v="0"/>
    <n v="1"/>
    <n v="0"/>
    <n v="0"/>
    <x v="0"/>
    <x v="0"/>
    <m/>
    <m/>
    <m/>
    <m/>
    <m/>
    <m/>
    <m/>
    <m/>
    <m/>
    <n v="90.226799999999997"/>
    <m/>
    <m/>
    <m/>
    <m/>
    <m/>
    <m/>
    <m/>
    <m/>
    <s v="687704"/>
    <s v="6153098"/>
    <n v="0"/>
    <n v="90.226799999999997"/>
    <n v="0"/>
  </r>
  <r>
    <n v="65"/>
    <x v="1"/>
    <s v=""/>
    <x v="1"/>
    <n v="2019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4470"/>
    <n v="1.1375999999999999"/>
    <n v="1.0908"/>
    <n v="0.88919999999999999"/>
    <n v="0.88919999999999999"/>
    <n v="0.23533056497208799"/>
    <n v="0.76466943502791196"/>
    <n v="0"/>
    <x v="0"/>
    <x v="0"/>
    <m/>
    <m/>
    <m/>
    <m/>
    <m/>
    <m/>
    <n v="2.4170256000000001"/>
    <m/>
    <m/>
    <m/>
    <m/>
    <m/>
    <m/>
    <m/>
    <m/>
    <m/>
    <m/>
    <m/>
    <s v="489017"/>
    <s v="6101242"/>
    <n v="2.4170256000000001"/>
    <n v="0"/>
    <n v="0"/>
  </r>
  <r>
    <n v="65"/>
    <x v="1"/>
    <s v=""/>
    <x v="2"/>
    <n v="2019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4471"/>
    <n v="0.2772"/>
    <n v="0.2772"/>
    <n v="0"/>
    <n v="0"/>
    <n v="1"/>
    <n v="0"/>
    <n v="0"/>
    <x v="0"/>
    <x v="0"/>
    <m/>
    <m/>
    <m/>
    <m/>
    <m/>
    <m/>
    <n v="0.27775439999999996"/>
    <m/>
    <m/>
    <m/>
    <m/>
    <m/>
    <m/>
    <m/>
    <m/>
    <m/>
    <m/>
    <m/>
    <s v="489017"/>
    <s v="6101242"/>
    <n v="0.27775439999999996"/>
    <n v="0"/>
    <n v="0"/>
  </r>
  <r>
    <n v="65"/>
    <x v="2"/>
    <s v=""/>
    <x v="3"/>
    <n v="2019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4472"/>
    <n v="51.256799999999998"/>
    <n v="50.702399999999997"/>
    <n v="0"/>
    <n v="0"/>
    <n v="1"/>
    <n v="0"/>
    <n v="0"/>
    <x v="0"/>
    <x v="0"/>
    <m/>
    <m/>
    <m/>
    <m/>
    <m/>
    <m/>
    <m/>
    <m/>
    <m/>
    <m/>
    <n v="46.118699999999997"/>
    <m/>
    <m/>
    <m/>
    <m/>
    <m/>
    <m/>
    <m/>
    <s v="488539"/>
    <s v="6101017"/>
    <n v="0"/>
    <n v="46.118699999999997"/>
    <n v="0"/>
  </r>
  <r>
    <n v="66"/>
    <x v="3"/>
    <s v=""/>
    <x v="4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4473"/>
    <n v="2.9988000000000001"/>
    <n v="2.9988000000000001"/>
    <n v="0"/>
    <n v="0"/>
    <n v="1"/>
    <n v="0"/>
    <n v="0"/>
    <x v="0"/>
    <x v="0"/>
    <m/>
    <m/>
    <m/>
    <m/>
    <m/>
    <m/>
    <n v="2.9980764"/>
    <m/>
    <m/>
    <m/>
    <m/>
    <m/>
    <m/>
    <m/>
    <m/>
    <m/>
    <m/>
    <m/>
    <s v="523915,66"/>
    <s v="6173108,35"/>
    <n v="2.9980764"/>
    <n v="0"/>
    <n v="0"/>
  </r>
  <r>
    <n v="66"/>
    <x v="3"/>
    <s v=""/>
    <x v="5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4474"/>
    <n v="1.26"/>
    <n v="1.26"/>
    <n v="1.0224"/>
    <n v="1.0224"/>
    <n v="0.23763709963240937"/>
    <n v="0.76236290036759069"/>
    <n v="0"/>
    <x v="0"/>
    <x v="0"/>
    <m/>
    <m/>
    <m/>
    <m/>
    <m/>
    <m/>
    <n v="2.6511012000000003"/>
    <m/>
    <m/>
    <m/>
    <m/>
    <m/>
    <m/>
    <m/>
    <m/>
    <m/>
    <m/>
    <m/>
    <s v="523915,66"/>
    <s v="6173108,35"/>
    <n v="2.6511012000000003"/>
    <n v="0"/>
    <n v="0"/>
  </r>
  <r>
    <n v="66"/>
    <x v="3"/>
    <s v=""/>
    <x v="6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4475"/>
    <n v="37.4328"/>
    <n v="37.4328"/>
    <n v="0"/>
    <n v="0"/>
    <n v="1"/>
    <n v="0"/>
    <n v="0"/>
    <x v="0"/>
    <x v="0"/>
    <m/>
    <m/>
    <m/>
    <m/>
    <m/>
    <m/>
    <n v="37.607644800000003"/>
    <m/>
    <m/>
    <m/>
    <m/>
    <m/>
    <m/>
    <m/>
    <m/>
    <m/>
    <m/>
    <m/>
    <s v="523915,66"/>
    <s v="6173108,35"/>
    <n v="37.607644800000003"/>
    <n v="0"/>
    <n v="0"/>
  </r>
  <r>
    <n v="66"/>
    <x v="3"/>
    <s v=""/>
    <x v="7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4476"/>
    <n v="4.2119999999999997"/>
    <n v="4.211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3559999999999999"/>
    <s v="523915,66"/>
    <s v="6173108,35"/>
    <n v="0"/>
    <n v="0"/>
    <n v="4.3559999999999999"/>
  </r>
  <r>
    <n v="66"/>
    <x v="3"/>
    <s v=""/>
    <x v="8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4477"/>
    <n v="11.9376"/>
    <n v="11.9376"/>
    <n v="0"/>
    <n v="0"/>
    <n v="1"/>
    <n v="0"/>
    <n v="0"/>
    <x v="0"/>
    <x v="0"/>
    <m/>
    <m/>
    <m/>
    <m/>
    <m/>
    <m/>
    <m/>
    <m/>
    <m/>
    <m/>
    <m/>
    <m/>
    <m/>
    <m/>
    <m/>
    <n v="11.938000000000001"/>
    <m/>
    <m/>
    <s v="523915,66"/>
    <s v="6173108,35"/>
    <n v="0"/>
    <n v="11.938000000000001"/>
    <n v="0"/>
  </r>
  <r>
    <n v="67"/>
    <x v="4"/>
    <s v=""/>
    <x v="9"/>
    <n v="2019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4478"/>
    <n v="0.15912000000000001"/>
    <n v="0.15912000000000001"/>
    <n v="0.13968"/>
    <n v="0.1368"/>
    <n v="0.23473430413493504"/>
    <n v="0.76526569586506499"/>
    <n v="0"/>
    <x v="0"/>
    <x v="0"/>
    <m/>
    <m/>
    <m/>
    <m/>
    <m/>
    <m/>
    <n v="0.33893639999999997"/>
    <m/>
    <m/>
    <m/>
    <m/>
    <m/>
    <m/>
    <m/>
    <m/>
    <m/>
    <m/>
    <m/>
    <s v="543391,84"/>
    <s v="6082639,78"/>
    <n v="0.33893639999999997"/>
    <n v="0"/>
    <n v="0"/>
  </r>
  <r>
    <n v="67"/>
    <x v="4"/>
    <s v=""/>
    <x v="10"/>
    <n v="2019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4479"/>
    <n v="9.2224799999999991"/>
    <n v="9.2224799999999991"/>
    <n v="0"/>
    <n v="0"/>
    <n v="1"/>
    <n v="0"/>
    <n v="0"/>
    <x v="0"/>
    <x v="0"/>
    <m/>
    <m/>
    <m/>
    <m/>
    <m/>
    <m/>
    <n v="9.2070000000000007"/>
    <m/>
    <m/>
    <m/>
    <m/>
    <m/>
    <m/>
    <m/>
    <m/>
    <m/>
    <m/>
    <m/>
    <s v="543391,84"/>
    <s v="6082639,78"/>
    <n v="9.2070000000000007"/>
    <n v="0"/>
    <n v="0"/>
  </r>
  <r>
    <n v="67"/>
    <x v="5"/>
    <s v=""/>
    <x v="11"/>
    <n v="2019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4480"/>
    <n v="15.87312"/>
    <n v="15.87312"/>
    <n v="0"/>
    <n v="0"/>
    <n v="1"/>
    <n v="0"/>
    <n v="0"/>
    <x v="0"/>
    <x v="0"/>
    <m/>
    <m/>
    <m/>
    <m/>
    <m/>
    <m/>
    <m/>
    <m/>
    <m/>
    <m/>
    <m/>
    <m/>
    <m/>
    <m/>
    <m/>
    <n v="15.87312"/>
    <m/>
    <m/>
    <s v="543432"/>
    <s v="6082213"/>
    <n v="0"/>
    <n v="15.87312"/>
    <n v="0"/>
  </r>
  <r>
    <n v="67"/>
    <x v="5"/>
    <s v=""/>
    <x v="12"/>
    <n v="2019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4481"/>
    <n v="68.940827999999996"/>
    <n v="68.940827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7.196548400000001"/>
    <s v="543432"/>
    <s v="6082213"/>
    <n v="0"/>
    <n v="0"/>
    <n v="17.196548400000001"/>
  </r>
  <r>
    <n v="68"/>
    <x v="6"/>
    <s v=""/>
    <x v="13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4482"/>
    <n v="53.312399999999997"/>
    <n v="53.312399999999997"/>
    <n v="0"/>
    <n v="0"/>
    <n v="1"/>
    <n v="0"/>
    <n v="0"/>
    <x v="0"/>
    <x v="0"/>
    <m/>
    <m/>
    <m/>
    <m/>
    <m/>
    <m/>
    <n v="50.377076639999999"/>
    <m/>
    <m/>
    <m/>
    <m/>
    <m/>
    <m/>
    <m/>
    <m/>
    <m/>
    <m/>
    <m/>
    <s v="531274,27"/>
    <s v="6328805,77"/>
    <n v="50.377076639999999"/>
    <n v="0"/>
    <n v="0"/>
  </r>
  <r>
    <n v="68"/>
    <x v="6"/>
    <s v=""/>
    <x v="14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274,27"/>
    <s v="6328805,77"/>
    <n v="0"/>
    <n v="0"/>
    <n v="0"/>
  </r>
  <r>
    <n v="68"/>
    <x v="6"/>
    <s v=""/>
    <x v="15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274,27"/>
    <s v="6328805,77"/>
    <n v="0"/>
    <n v="0"/>
    <n v="0"/>
  </r>
  <r>
    <n v="68"/>
    <x v="6"/>
    <s v=""/>
    <x v="16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4483"/>
    <n v="34.83"/>
    <n v="34.83"/>
    <n v="0"/>
    <n v="0"/>
    <n v="1"/>
    <n v="0"/>
    <n v="0"/>
    <x v="0"/>
    <x v="0"/>
    <m/>
    <m/>
    <m/>
    <n v="0"/>
    <m/>
    <m/>
    <n v="32.912296560000001"/>
    <m/>
    <m/>
    <m/>
    <m/>
    <m/>
    <m/>
    <m/>
    <m/>
    <m/>
    <m/>
    <m/>
    <s v="531274,27"/>
    <s v="6328805,77"/>
    <n v="32.912296560000001"/>
    <n v="0"/>
    <n v="0"/>
  </r>
  <r>
    <n v="68"/>
    <x v="6"/>
    <s v=""/>
    <x v="17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1274,27"/>
    <s v="6328805,77"/>
    <n v="0"/>
    <n v="0"/>
    <n v="0"/>
  </r>
  <r>
    <n v="68"/>
    <x v="6"/>
    <s v=""/>
    <x v="18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4484"/>
    <n v="32.947560000000003"/>
    <n v="32.94756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32.947559999999996"/>
    <s v="531274,27"/>
    <s v="6328805,77"/>
    <n v="0"/>
    <n v="0"/>
    <n v="32.947559999999996"/>
  </r>
  <r>
    <n v="69"/>
    <x v="7"/>
    <s v=""/>
    <x v="19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4485"/>
    <n v="1.0349999999999999"/>
    <n v="1.0349999999999999"/>
    <n v="0"/>
    <n v="0"/>
    <n v="1"/>
    <n v="0"/>
    <n v="0"/>
    <x v="0"/>
    <x v="0"/>
    <m/>
    <m/>
    <m/>
    <n v="4.6630999999999999E-3"/>
    <m/>
    <m/>
    <n v="1.1642399999999999"/>
    <m/>
    <m/>
    <m/>
    <m/>
    <m/>
    <m/>
    <m/>
    <m/>
    <m/>
    <m/>
    <m/>
    <s v="716696,26"/>
    <s v="6173650,66"/>
    <n v="1.1689030999999999"/>
    <n v="0"/>
    <n v="0"/>
  </r>
  <r>
    <n v="69"/>
    <x v="7"/>
    <s v=""/>
    <x v="20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4486"/>
    <n v="2.94"/>
    <n v="2.94"/>
    <n v="0"/>
    <n v="0"/>
    <n v="1"/>
    <n v="0"/>
    <n v="0"/>
    <x v="0"/>
    <x v="0"/>
    <m/>
    <m/>
    <m/>
    <n v="3.5870000000000003E-3"/>
    <m/>
    <m/>
    <n v="3.3731280000000003"/>
    <m/>
    <m/>
    <m/>
    <m/>
    <m/>
    <m/>
    <m/>
    <m/>
    <m/>
    <m/>
    <m/>
    <s v="716696,26"/>
    <s v="6173650,66"/>
    <n v="3.3767150000000004"/>
    <n v="0"/>
    <n v="0"/>
  </r>
  <r>
    <n v="69"/>
    <x v="7"/>
    <s v=""/>
    <x v="28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4487"/>
    <n v="2.2749999999999999"/>
    <n v="2.2749999999999999"/>
    <n v="0"/>
    <n v="0"/>
    <n v="1"/>
    <n v="0"/>
    <n v="0"/>
    <x v="0"/>
    <x v="0"/>
    <m/>
    <m/>
    <m/>
    <n v="3.9456999999999999E-3"/>
    <m/>
    <m/>
    <n v="2.6080559999999999"/>
    <m/>
    <m/>
    <m/>
    <m/>
    <m/>
    <m/>
    <m/>
    <m/>
    <m/>
    <m/>
    <m/>
    <s v="716696,26"/>
    <s v="6173650,66"/>
    <n v="2.6120017"/>
    <n v="0"/>
    <n v="0"/>
  </r>
  <r>
    <n v="69"/>
    <x v="13"/>
    <s v=""/>
    <x v="29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4488"/>
    <n v="1.0049999999999999"/>
    <n v="1.0049999999999999"/>
    <n v="0"/>
    <n v="0"/>
    <n v="1"/>
    <n v="0"/>
    <n v="0"/>
    <x v="0"/>
    <x v="0"/>
    <m/>
    <m/>
    <m/>
    <n v="1.0778934999999998"/>
    <m/>
    <n v="0"/>
    <m/>
    <m/>
    <m/>
    <m/>
    <m/>
    <m/>
    <m/>
    <m/>
    <m/>
    <m/>
    <m/>
    <m/>
    <s v="713788,17"/>
    <s v="6172532,24"/>
    <n v="1.0778934999999998"/>
    <n v="0"/>
    <n v="0"/>
  </r>
  <r>
    <n v="69"/>
    <x v="13"/>
    <s v=""/>
    <x v="30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4489"/>
    <n v="0.34"/>
    <n v="0.34"/>
    <n v="0"/>
    <n v="0"/>
    <n v="1"/>
    <n v="0"/>
    <n v="0"/>
    <x v="0"/>
    <x v="0"/>
    <m/>
    <m/>
    <m/>
    <n v="0.37304799999999999"/>
    <m/>
    <n v="0"/>
    <m/>
    <m/>
    <m/>
    <m/>
    <m/>
    <m/>
    <m/>
    <m/>
    <m/>
    <m/>
    <m/>
    <m/>
    <s v="713788,17"/>
    <s v="6172532,24"/>
    <n v="0.37304799999999999"/>
    <n v="0"/>
    <n v="0"/>
  </r>
  <r>
    <n v="69"/>
    <x v="13"/>
    <s v=""/>
    <x v="31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4490"/>
    <n v="0.16"/>
    <n v="0.16"/>
    <n v="0"/>
    <n v="0"/>
    <n v="1"/>
    <n v="0"/>
    <n v="0"/>
    <x v="0"/>
    <x v="0"/>
    <m/>
    <m/>
    <m/>
    <n v="0.175763"/>
    <m/>
    <n v="0"/>
    <m/>
    <m/>
    <m/>
    <m/>
    <m/>
    <m/>
    <m/>
    <m/>
    <m/>
    <m/>
    <m/>
    <m/>
    <s v="713788,17"/>
    <s v="6172532,24"/>
    <n v="0.175763"/>
    <n v="0"/>
    <n v="0"/>
  </r>
  <r>
    <n v="69"/>
    <x v="14"/>
    <s v=""/>
    <x v="32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1202"/>
    <n v="4.9000000000000002E-2"/>
    <n v="4.9000000000000002E-2"/>
    <n v="0"/>
    <n v="0"/>
    <n v="1"/>
    <n v="0"/>
    <n v="0"/>
    <x v="0"/>
    <x v="0"/>
    <m/>
    <m/>
    <m/>
    <n v="5.3804999999999999E-2"/>
    <m/>
    <n v="0"/>
    <n v="0"/>
    <m/>
    <m/>
    <m/>
    <m/>
    <m/>
    <m/>
    <m/>
    <m/>
    <m/>
    <m/>
    <m/>
    <s v="716423,68"/>
    <s v="6169318,81"/>
    <n v="5.3804999999999999E-2"/>
    <n v="0"/>
    <n v="0"/>
  </r>
  <r>
    <n v="69"/>
    <x v="14"/>
    <s v=""/>
    <x v="33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821"/>
    <n v="7.2999999999999995E-2"/>
    <n v="7.2999999999999995E-2"/>
    <n v="0"/>
    <n v="0"/>
    <n v="1"/>
    <n v="0"/>
    <n v="0"/>
    <x v="0"/>
    <x v="0"/>
    <m/>
    <m/>
    <m/>
    <n v="7.8913999999999998E-2"/>
    <m/>
    <n v="0"/>
    <m/>
    <m/>
    <m/>
    <m/>
    <m/>
    <m/>
    <m/>
    <m/>
    <m/>
    <m/>
    <m/>
    <m/>
    <s v="716423,68"/>
    <s v="6169318,81"/>
    <n v="7.8913999999999998E-2"/>
    <n v="0"/>
    <n v="0"/>
  </r>
  <r>
    <n v="69"/>
    <x v="14"/>
    <s v=""/>
    <x v="34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4491"/>
    <n v="7.32"/>
    <n v="7.32"/>
    <n v="0"/>
    <n v="0"/>
    <n v="1"/>
    <n v="0"/>
    <n v="0"/>
    <x v="0"/>
    <x v="0"/>
    <m/>
    <m/>
    <m/>
    <m/>
    <m/>
    <n v="0"/>
    <n v="8.1021599999999996"/>
    <m/>
    <m/>
    <m/>
    <m/>
    <m/>
    <m/>
    <m/>
    <m/>
    <m/>
    <m/>
    <m/>
    <s v="716423,68"/>
    <s v="6169318,81"/>
    <n v="8.1021599999999996"/>
    <n v="0"/>
    <n v="0"/>
  </r>
  <r>
    <n v="69"/>
    <x v="15"/>
    <s v=""/>
    <x v="35"/>
    <n v="2019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1924"/>
    <n v="5.7000000000000002E-2"/>
    <n v="5.7000000000000002E-2"/>
    <n v="0"/>
    <n v="0"/>
    <n v="1"/>
    <n v="0"/>
    <n v="0"/>
    <x v="0"/>
    <x v="0"/>
    <m/>
    <m/>
    <m/>
    <n v="6.4565999999999998E-2"/>
    <m/>
    <m/>
    <m/>
    <m/>
    <m/>
    <m/>
    <m/>
    <m/>
    <m/>
    <m/>
    <m/>
    <m/>
    <m/>
    <m/>
    <s v="715093"/>
    <s v="6173454"/>
    <n v="6.4565999999999998E-2"/>
    <n v="0"/>
    <n v="0"/>
  </r>
  <r>
    <n v="69"/>
    <x v="16"/>
    <s v=""/>
    <x v="36"/>
    <n v="2019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654"/>
    <n v="1.6E-2"/>
    <n v="1.6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716162"/>
    <s v="6174465"/>
    <n v="2.1521999999999999E-2"/>
    <n v="0"/>
    <n v="0"/>
  </r>
  <r>
    <n v="73"/>
    <x v="17"/>
    <s v=""/>
    <x v="37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4492"/>
    <n v="4.3559999999999999"/>
    <n v="4.3559999999999999"/>
    <n v="2.8872"/>
    <n v="2.8872"/>
    <n v="0.27663465935070874"/>
    <n v="0.72336534064929126"/>
    <n v="0"/>
    <x v="0"/>
    <x v="0"/>
    <m/>
    <m/>
    <m/>
    <m/>
    <m/>
    <m/>
    <n v="7.8731999999999998"/>
    <m/>
    <m/>
    <m/>
    <m/>
    <m/>
    <m/>
    <m/>
    <m/>
    <m/>
    <m/>
    <m/>
    <s v="568140"/>
    <s v="6299439"/>
    <n v="7.8731999999999998"/>
    <n v="0"/>
    <n v="0"/>
  </r>
  <r>
    <n v="73"/>
    <x v="17"/>
    <s v=""/>
    <x v="38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4492"/>
    <n v="4.3559999999999999"/>
    <n v="4.3559999999999999"/>
    <n v="2.8872"/>
    <n v="2.8872"/>
    <n v="0.27663465935070874"/>
    <n v="0.72336534064929126"/>
    <n v="0"/>
    <x v="0"/>
    <x v="0"/>
    <m/>
    <m/>
    <m/>
    <m/>
    <m/>
    <m/>
    <n v="7.8731999999999998"/>
    <m/>
    <m/>
    <m/>
    <m/>
    <m/>
    <m/>
    <m/>
    <m/>
    <m/>
    <m/>
    <m/>
    <s v="568140"/>
    <s v="6299439"/>
    <n v="7.8731999999999998"/>
    <n v="0"/>
    <n v="0"/>
  </r>
  <r>
    <n v="73"/>
    <x v="17"/>
    <s v=""/>
    <x v="39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4493"/>
    <n v="18.698399999999999"/>
    <n v="18.698399999999999"/>
    <n v="0"/>
    <n v="0"/>
    <n v="1"/>
    <n v="0"/>
    <n v="0"/>
    <x v="0"/>
    <x v="0"/>
    <m/>
    <m/>
    <m/>
    <m/>
    <m/>
    <m/>
    <n v="17.765999999999998"/>
    <m/>
    <m/>
    <m/>
    <m/>
    <m/>
    <m/>
    <m/>
    <m/>
    <m/>
    <m/>
    <m/>
    <s v="568140"/>
    <s v="6299439"/>
    <n v="17.765999999999998"/>
    <n v="0"/>
    <n v="0"/>
  </r>
  <r>
    <n v="75"/>
    <x v="18"/>
    <s v=""/>
    <x v="40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1920"/>
    <n v="2.4209999999999999E-2"/>
    <n v="2.4209999999999999E-2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450835,29"/>
    <s v="6254830,37"/>
    <n v="2.6902499999999999E-2"/>
    <n v="0"/>
    <n v="0"/>
  </r>
  <r>
    <n v="75"/>
    <x v="18"/>
    <s v=""/>
    <x v="41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4494"/>
    <n v="0.24141000000000001"/>
    <n v="0.24141000000000001"/>
    <n v="0"/>
    <n v="0"/>
    <n v="1"/>
    <n v="0"/>
    <n v="0"/>
    <x v="0"/>
    <x v="0"/>
    <m/>
    <m/>
    <m/>
    <m/>
    <m/>
    <m/>
    <m/>
    <m/>
    <m/>
    <m/>
    <m/>
    <m/>
    <n v="0.27124999999999999"/>
    <m/>
    <m/>
    <m/>
    <m/>
    <m/>
    <s v="450835,29"/>
    <s v="6254830,37"/>
    <n v="0"/>
    <n v="0.27124999999999999"/>
    <n v="0"/>
  </r>
  <r>
    <n v="75"/>
    <x v="18"/>
    <s v=""/>
    <x v="42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4495"/>
    <n v="29.276399999999999"/>
    <n v="29.276399999999999"/>
    <n v="0"/>
    <n v="0"/>
    <n v="1"/>
    <n v="0"/>
    <n v="0"/>
    <x v="0"/>
    <x v="0"/>
    <m/>
    <m/>
    <m/>
    <m/>
    <m/>
    <m/>
    <m/>
    <m/>
    <m/>
    <m/>
    <n v="29.276400000000002"/>
    <m/>
    <m/>
    <m/>
    <m/>
    <m/>
    <m/>
    <m/>
    <s v="450835,29"/>
    <s v="6254830,37"/>
    <n v="0"/>
    <n v="29.276400000000002"/>
    <n v="0"/>
  </r>
  <r>
    <n v="77"/>
    <x v="19"/>
    <s v=""/>
    <x v="43"/>
    <n v="2019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4496"/>
    <n v="2.2675900000000002"/>
    <n v="2.2675900000000002"/>
    <n v="0"/>
    <n v="0"/>
    <n v="1"/>
    <n v="0"/>
    <n v="0"/>
    <x v="0"/>
    <x v="0"/>
    <m/>
    <m/>
    <m/>
    <n v="0.16988999999999999"/>
    <m/>
    <m/>
    <n v="2.6765599999999998"/>
    <m/>
    <m/>
    <m/>
    <m/>
    <m/>
    <m/>
    <m/>
    <m/>
    <m/>
    <m/>
    <m/>
    <s v="720624,7"/>
    <s v="6184414,3"/>
    <n v="2.8464499999999999"/>
    <n v="0"/>
    <n v="0"/>
  </r>
  <r>
    <n v="77"/>
    <x v="19"/>
    <s v=""/>
    <x v="44"/>
    <n v="2019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4497"/>
    <n v="0.44080000000000003"/>
    <n v="0.44080000000000003"/>
    <n v="0"/>
    <n v="0"/>
    <n v="1"/>
    <n v="0"/>
    <n v="0"/>
    <x v="0"/>
    <x v="0"/>
    <m/>
    <m/>
    <m/>
    <n v="0.47594999999999998"/>
    <m/>
    <m/>
    <m/>
    <m/>
    <m/>
    <m/>
    <m/>
    <m/>
    <m/>
    <m/>
    <m/>
    <m/>
    <m/>
    <m/>
    <s v="720624,7"/>
    <s v="6184414,3"/>
    <n v="0.47594999999999998"/>
    <n v="0"/>
    <n v="0"/>
  </r>
  <r>
    <n v="77"/>
    <x v="20"/>
    <s v=""/>
    <x v="45"/>
    <n v="2019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4498"/>
    <n v="0.37178"/>
    <n v="0.37178"/>
    <n v="0"/>
    <n v="0"/>
    <n v="1"/>
    <n v="0"/>
    <n v="0"/>
    <x v="0"/>
    <x v="0"/>
    <m/>
    <m/>
    <m/>
    <n v="0.40160000000000001"/>
    <m/>
    <m/>
    <m/>
    <m/>
    <m/>
    <m/>
    <m/>
    <m/>
    <m/>
    <m/>
    <m/>
    <m/>
    <m/>
    <m/>
    <s v="724094"/>
    <s v="6183493"/>
    <n v="0.40160000000000001"/>
    <n v="0"/>
    <n v="0"/>
  </r>
  <r>
    <n v="77"/>
    <x v="20"/>
    <s v=""/>
    <x v="46"/>
    <n v="2019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4499"/>
    <n v="0.99121999999999999"/>
    <n v="0.99121999999999999"/>
    <n v="0"/>
    <n v="0"/>
    <n v="1"/>
    <n v="0"/>
    <n v="0"/>
    <x v="0"/>
    <x v="0"/>
    <m/>
    <m/>
    <m/>
    <n v="1.0707200000000001"/>
    <m/>
    <m/>
    <m/>
    <m/>
    <m/>
    <m/>
    <m/>
    <m/>
    <m/>
    <m/>
    <m/>
    <m/>
    <m/>
    <m/>
    <s v="724094"/>
    <s v="6183493"/>
    <n v="1.0707200000000001"/>
    <n v="0"/>
    <n v="0"/>
  </r>
  <r>
    <n v="77"/>
    <x v="21"/>
    <s v=""/>
    <x v="47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4500"/>
    <n v="3.9958999999999998"/>
    <n v="3.9958999999999998"/>
    <n v="0"/>
    <n v="0"/>
    <n v="1"/>
    <n v="0"/>
    <n v="0"/>
    <x v="0"/>
    <x v="0"/>
    <m/>
    <m/>
    <m/>
    <n v="4.5069300000000005"/>
    <m/>
    <n v="0"/>
    <m/>
    <m/>
    <m/>
    <m/>
    <m/>
    <m/>
    <m/>
    <m/>
    <m/>
    <m/>
    <m/>
    <m/>
    <s v="721311,96"/>
    <s v="6176543,12"/>
    <n v="4.5069300000000005"/>
    <n v="0"/>
    <n v="0"/>
  </r>
  <r>
    <n v="77"/>
    <x v="21"/>
    <s v=""/>
    <x v="48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721311,96"/>
    <s v="6176543,12"/>
    <n v="1.7935000000000002E-3"/>
    <n v="0"/>
    <n v="0"/>
  </r>
  <r>
    <n v="77"/>
    <x v="21"/>
    <s v=""/>
    <x v="49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4501"/>
    <n v="2.2288399999999999"/>
    <n v="2.2288399999999999"/>
    <n v="0"/>
    <n v="0"/>
    <n v="1"/>
    <n v="0"/>
    <n v="0"/>
    <x v="0"/>
    <x v="0"/>
    <m/>
    <m/>
    <m/>
    <n v="2.5138799999999999"/>
    <m/>
    <n v="0"/>
    <m/>
    <m/>
    <m/>
    <m/>
    <m/>
    <m/>
    <m/>
    <m/>
    <m/>
    <m/>
    <m/>
    <m/>
    <s v="721311,96"/>
    <s v="6176543,12"/>
    <n v="2.5138799999999999"/>
    <n v="0"/>
    <n v="0"/>
  </r>
  <r>
    <n v="77"/>
    <x v="21"/>
    <s v=""/>
    <x v="50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4502"/>
    <n v="1.85317"/>
    <n v="1.85317"/>
    <n v="0"/>
    <n v="0"/>
    <n v="1"/>
    <n v="0"/>
    <n v="0"/>
    <x v="0"/>
    <x v="0"/>
    <m/>
    <m/>
    <m/>
    <n v="2.0901700000000001"/>
    <m/>
    <n v="0"/>
    <m/>
    <m/>
    <m/>
    <m/>
    <m/>
    <m/>
    <m/>
    <m/>
    <m/>
    <m/>
    <m/>
    <m/>
    <s v="721311,96"/>
    <s v="6176543,12"/>
    <n v="2.0901700000000001"/>
    <n v="0"/>
    <n v="0"/>
  </r>
  <r>
    <n v="77"/>
    <x v="21"/>
    <s v=""/>
    <x v="51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4503"/>
    <n v="2.4020999999999999"/>
    <n v="2.4020999999999999"/>
    <n v="0"/>
    <n v="0"/>
    <n v="1"/>
    <n v="0"/>
    <n v="0"/>
    <x v="0"/>
    <x v="0"/>
    <m/>
    <m/>
    <m/>
    <n v="2.7093000000000003"/>
    <m/>
    <n v="0"/>
    <m/>
    <m/>
    <m/>
    <m/>
    <m/>
    <m/>
    <m/>
    <m/>
    <m/>
    <m/>
    <m/>
    <m/>
    <s v="721311,96"/>
    <s v="6176543,12"/>
    <n v="2.7093000000000003"/>
    <n v="0"/>
    <n v="0"/>
  </r>
  <r>
    <n v="77"/>
    <x v="22"/>
    <s v=""/>
    <x v="52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4504"/>
    <n v="15.57586"/>
    <n v="15.57586"/>
    <n v="0"/>
    <n v="0"/>
    <n v="1"/>
    <n v="0"/>
    <n v="0"/>
    <x v="0"/>
    <x v="0"/>
    <m/>
    <m/>
    <m/>
    <m/>
    <m/>
    <m/>
    <n v="17.644179999999999"/>
    <m/>
    <m/>
    <m/>
    <m/>
    <m/>
    <m/>
    <m/>
    <m/>
    <m/>
    <m/>
    <m/>
    <s v="718885,79"/>
    <s v="6181809,9"/>
    <n v="17.644179999999999"/>
    <n v="0"/>
    <n v="0"/>
  </r>
  <r>
    <n v="77"/>
    <x v="22"/>
    <s v=""/>
    <x v="53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4505"/>
    <n v="21.869340000000001"/>
    <n v="21.869340000000001"/>
    <n v="0"/>
    <n v="0"/>
    <n v="1"/>
    <n v="0"/>
    <n v="0"/>
    <x v="0"/>
    <x v="0"/>
    <m/>
    <m/>
    <m/>
    <m/>
    <m/>
    <m/>
    <n v="24.77338"/>
    <m/>
    <m/>
    <m/>
    <m/>
    <m/>
    <m/>
    <m/>
    <m/>
    <m/>
    <m/>
    <m/>
    <s v="718885,79"/>
    <s v="6181809,9"/>
    <n v="24.77338"/>
    <n v="0"/>
    <n v="0"/>
  </r>
  <r>
    <n v="77"/>
    <x v="22"/>
    <s v=""/>
    <x v="54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4506"/>
    <n v="19.413869999999999"/>
    <n v="19.413869999999999"/>
    <n v="0"/>
    <n v="0"/>
    <n v="1"/>
    <n v="0"/>
    <n v="0"/>
    <x v="0"/>
    <x v="0"/>
    <m/>
    <m/>
    <m/>
    <m/>
    <m/>
    <m/>
    <n v="21.99184"/>
    <m/>
    <m/>
    <m/>
    <m/>
    <m/>
    <m/>
    <m/>
    <m/>
    <m/>
    <m/>
    <m/>
    <s v="718885,79"/>
    <s v="6181809,9"/>
    <n v="21.99184"/>
    <n v="0"/>
    <n v="0"/>
  </r>
  <r>
    <n v="77"/>
    <x v="23"/>
    <s v=""/>
    <x v="55"/>
    <n v="2019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4507"/>
    <n v="23.82"/>
    <n v="23.82"/>
    <n v="0"/>
    <n v="0"/>
    <n v="1"/>
    <n v="0"/>
    <n v="0"/>
    <x v="0"/>
    <x v="0"/>
    <m/>
    <m/>
    <m/>
    <n v="0.33538000000000001"/>
    <m/>
    <m/>
    <n v="25.748249999999999"/>
    <m/>
    <m/>
    <m/>
    <m/>
    <m/>
    <m/>
    <m/>
    <m/>
    <m/>
    <m/>
    <m/>
    <s v="717530,86"/>
    <s v="6181956,63"/>
    <n v="26.083629999999999"/>
    <n v="0"/>
    <n v="0"/>
  </r>
  <r>
    <n v="77"/>
    <x v="24"/>
    <s v=""/>
    <x v="56"/>
    <n v="2019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4508"/>
    <n v="0.21279000000000001"/>
    <n v="0.21279000000000001"/>
    <n v="0"/>
    <n v="0"/>
    <n v="1"/>
    <n v="0"/>
    <n v="0"/>
    <x v="0"/>
    <x v="0"/>
    <m/>
    <m/>
    <m/>
    <n v="0.23818"/>
    <m/>
    <n v="0"/>
    <m/>
    <m/>
    <m/>
    <m/>
    <m/>
    <m/>
    <m/>
    <m/>
    <m/>
    <m/>
    <m/>
    <m/>
    <s v="720560,13"/>
    <s v="6178623,54"/>
    <n v="0.23818"/>
    <n v="0"/>
    <n v="0"/>
  </r>
  <r>
    <n v="77"/>
    <x v="24"/>
    <s v=""/>
    <x v="57"/>
    <n v="2019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4509"/>
    <n v="0.36820999999999998"/>
    <n v="0.36820999999999998"/>
    <n v="0"/>
    <n v="0"/>
    <n v="1"/>
    <n v="0"/>
    <n v="0"/>
    <x v="0"/>
    <x v="0"/>
    <m/>
    <m/>
    <m/>
    <n v="0.41214999999999996"/>
    <m/>
    <n v="0"/>
    <m/>
    <m/>
    <m/>
    <m/>
    <m/>
    <m/>
    <m/>
    <m/>
    <m/>
    <m/>
    <m/>
    <m/>
    <s v="720560,13"/>
    <s v="6178623,54"/>
    <n v="0.41214999999999996"/>
    <n v="0"/>
    <n v="0"/>
  </r>
  <r>
    <n v="77"/>
    <x v="25"/>
    <s v=""/>
    <x v="58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4510"/>
    <n v="0.39240999999999998"/>
    <n v="0.39240999999999998"/>
    <n v="0"/>
    <n v="0"/>
    <n v="1"/>
    <n v="0"/>
    <n v="0"/>
    <x v="0"/>
    <x v="0"/>
    <m/>
    <m/>
    <m/>
    <n v="0.42008999999999996"/>
    <m/>
    <n v="0"/>
    <m/>
    <m/>
    <m/>
    <m/>
    <m/>
    <m/>
    <m/>
    <m/>
    <m/>
    <m/>
    <m/>
    <m/>
    <s v="731535,99"/>
    <s v="6170696,35"/>
    <n v="0.42008999999999996"/>
    <n v="0"/>
    <n v="0"/>
  </r>
  <r>
    <n v="77"/>
    <x v="25"/>
    <s v=""/>
    <x v="59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4511"/>
    <n v="0.25961000000000001"/>
    <n v="0.25961000000000001"/>
    <n v="0"/>
    <n v="0"/>
    <n v="1"/>
    <n v="0"/>
    <n v="0"/>
    <x v="0"/>
    <x v="0"/>
    <m/>
    <m/>
    <m/>
    <n v="0.27792"/>
    <m/>
    <n v="0"/>
    <m/>
    <m/>
    <m/>
    <m/>
    <m/>
    <m/>
    <m/>
    <m/>
    <m/>
    <m/>
    <m/>
    <m/>
    <s v="731535,99"/>
    <s v="6170696,35"/>
    <n v="0.27792"/>
    <n v="0"/>
    <n v="0"/>
  </r>
  <r>
    <n v="77"/>
    <x v="25"/>
    <s v=""/>
    <x v="60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4512"/>
    <n v="2.5480299999999998"/>
    <n v="2.5480299999999998"/>
    <n v="0"/>
    <n v="0"/>
    <n v="1"/>
    <n v="0"/>
    <n v="0"/>
    <x v="0"/>
    <x v="0"/>
    <m/>
    <m/>
    <m/>
    <n v="2.7277199999999997"/>
    <m/>
    <n v="0"/>
    <m/>
    <m/>
    <m/>
    <m/>
    <m/>
    <m/>
    <m/>
    <m/>
    <m/>
    <m/>
    <m/>
    <m/>
    <s v="731535,99"/>
    <s v="6170696,35"/>
    <n v="2.7277199999999997"/>
    <n v="0"/>
    <n v="0"/>
  </r>
  <r>
    <n v="77"/>
    <x v="26"/>
    <s v=""/>
    <x v="61"/>
    <n v="2019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4513"/>
    <n v="16.63795"/>
    <n v="16.63795"/>
    <n v="0"/>
    <n v="0"/>
    <n v="1"/>
    <n v="0"/>
    <n v="0"/>
    <x v="0"/>
    <x v="0"/>
    <m/>
    <m/>
    <m/>
    <m/>
    <m/>
    <m/>
    <n v="15.278139999999999"/>
    <m/>
    <m/>
    <m/>
    <m/>
    <m/>
    <m/>
    <m/>
    <m/>
    <m/>
    <m/>
    <m/>
    <s v="718747,04"/>
    <s v="6182767,36"/>
    <n v="15.278139999999999"/>
    <n v="0"/>
    <n v="0"/>
  </r>
  <r>
    <n v="77"/>
    <x v="26"/>
    <s v=""/>
    <x v="62"/>
    <n v="2019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4514"/>
    <n v="30.492049999999999"/>
    <n v="30.492049999999999"/>
    <n v="0"/>
    <n v="0"/>
    <n v="1"/>
    <n v="0"/>
    <n v="0"/>
    <x v="0"/>
    <x v="0"/>
    <m/>
    <m/>
    <m/>
    <m/>
    <m/>
    <m/>
    <n v="27.999939999999999"/>
    <m/>
    <m/>
    <m/>
    <m/>
    <m/>
    <m/>
    <m/>
    <m/>
    <m/>
    <m/>
    <m/>
    <s v="718747,04"/>
    <s v="6182767,36"/>
    <n v="27.999939999999999"/>
    <n v="0"/>
    <n v="0"/>
  </r>
  <r>
    <n v="79"/>
    <x v="27"/>
    <s v=""/>
    <x v="63"/>
    <n v="2019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4515"/>
    <n v="2.3371200000000001"/>
    <n v="2.3371200000000001"/>
    <n v="0"/>
    <n v="0"/>
    <n v="1"/>
    <n v="0"/>
    <n v="0"/>
    <x v="0"/>
    <x v="0"/>
    <m/>
    <m/>
    <m/>
    <m/>
    <m/>
    <m/>
    <n v="2.3609124000000001"/>
    <m/>
    <m/>
    <m/>
    <m/>
    <m/>
    <m/>
    <m/>
    <m/>
    <m/>
    <m/>
    <m/>
    <s v="530706,1"/>
    <s v="6134353,97"/>
    <n v="2.3609124000000001"/>
    <n v="0"/>
    <n v="0"/>
  </r>
  <r>
    <n v="79"/>
    <x v="28"/>
    <s v=""/>
    <x v="64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4516"/>
    <n v="29.826360000000001"/>
    <n v="29.826360000000001"/>
    <n v="22.5417384"/>
    <n v="22.5417384"/>
    <n v="0.26857815500801935"/>
    <n v="0.73142184499198071"/>
    <n v="0"/>
    <x v="0"/>
    <x v="0"/>
    <m/>
    <m/>
    <m/>
    <m/>
    <m/>
    <m/>
    <n v="55.526407200000001"/>
    <m/>
    <m/>
    <m/>
    <m/>
    <m/>
    <m/>
    <m/>
    <m/>
    <m/>
    <m/>
    <m/>
    <s v="531048,28"/>
    <s v="6135413,21"/>
    <n v="55.526407200000001"/>
    <n v="0"/>
    <n v="0"/>
  </r>
  <r>
    <n v="79"/>
    <x v="28"/>
    <s v=""/>
    <x v="65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048,28"/>
    <s v="6135413,21"/>
    <n v="0"/>
    <n v="0"/>
    <n v="0"/>
  </r>
  <r>
    <n v="79"/>
    <x v="28"/>
    <s v=""/>
    <x v="6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4517"/>
    <n v="9.2989440000000005"/>
    <n v="9.298944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9.6054408000000002"/>
    <s v="531048,28"/>
    <s v="6135413,21"/>
    <n v="0"/>
    <n v="0"/>
    <n v="9.6054408000000002"/>
  </r>
  <r>
    <n v="79"/>
    <x v="28"/>
    <s v=""/>
    <x v="67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4518"/>
    <n v="17.697672000000001"/>
    <n v="17.697672000000001"/>
    <n v="0"/>
    <n v="0"/>
    <n v="1"/>
    <n v="0"/>
    <n v="0"/>
    <x v="0"/>
    <x v="0"/>
    <m/>
    <m/>
    <m/>
    <m/>
    <m/>
    <m/>
    <m/>
    <m/>
    <m/>
    <m/>
    <m/>
    <m/>
    <m/>
    <m/>
    <m/>
    <n v="17.697671999999997"/>
    <m/>
    <m/>
    <s v="531048,28"/>
    <s v="6135413,21"/>
    <n v="0"/>
    <n v="17.697671999999997"/>
    <n v="0"/>
  </r>
  <r>
    <n v="79"/>
    <x v="28"/>
    <s v=""/>
    <x v="285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1439"/>
    <x v="4"/>
    <s v="fvv"/>
    <d v="2018-12-17T00:00:00"/>
    <m/>
    <n v="0.26900000000000002"/>
    <n v="0"/>
    <n v="1.6"/>
    <x v="4519"/>
    <n v="3.681108"/>
    <n v="3.681108"/>
    <n v="0"/>
    <n v="0"/>
    <n v="1"/>
    <n v="0"/>
    <n v="0"/>
    <x v="0"/>
    <x v="0"/>
    <m/>
    <m/>
    <m/>
    <m/>
    <m/>
    <m/>
    <m/>
    <m/>
    <m/>
    <m/>
    <m/>
    <m/>
    <m/>
    <m/>
    <m/>
    <m/>
    <m/>
    <n v="0.58896000000000004"/>
    <s v="531048,28"/>
    <s v="6135413,21"/>
    <n v="0"/>
    <n v="0"/>
    <n v="0.58896000000000004"/>
  </r>
  <r>
    <n v="79"/>
    <x v="28"/>
    <s v=""/>
    <x v="293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1480"/>
    <x v="0"/>
    <s v="fvv"/>
    <d v="2018-12-01T00:00:00"/>
    <m/>
    <n v="4.25"/>
    <n v="0"/>
    <n v="7.3"/>
    <x v="4520"/>
    <n v="25.786871999999999"/>
    <n v="25.786871999999999"/>
    <n v="0"/>
    <n v="0"/>
    <n v="1"/>
    <n v="0"/>
    <n v="0"/>
    <x v="0"/>
    <x v="0"/>
    <m/>
    <m/>
    <m/>
    <m/>
    <m/>
    <m/>
    <n v="19.084190400000001"/>
    <m/>
    <m/>
    <m/>
    <m/>
    <m/>
    <m/>
    <m/>
    <m/>
    <m/>
    <m/>
    <m/>
    <s v="531048,28"/>
    <s v="6135413,21"/>
    <n v="19.084190400000001"/>
    <n v="0"/>
    <n v="0"/>
  </r>
  <r>
    <n v="81"/>
    <x v="29"/>
    <s v=""/>
    <x v="68"/>
    <n v="2019"/>
    <n v="38929119"/>
    <x v="691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4521"/>
    <n v="21.679200000000002"/>
    <n v="21.679200000000002"/>
    <n v="0"/>
    <n v="0"/>
    <n v="1"/>
    <n v="0"/>
    <n v="0"/>
    <x v="0"/>
    <x v="0"/>
    <m/>
    <m/>
    <m/>
    <m/>
    <m/>
    <m/>
    <n v="22.044171600000002"/>
    <m/>
    <m/>
    <m/>
    <m/>
    <m/>
    <m/>
    <m/>
    <m/>
    <m/>
    <m/>
    <m/>
    <s v="496949"/>
    <s v="6289053"/>
    <n v="22.044171600000002"/>
    <n v="0"/>
    <n v="0"/>
  </r>
  <r>
    <n v="81"/>
    <x v="29"/>
    <s v=""/>
    <x v="69"/>
    <n v="2019"/>
    <n v="38929119"/>
    <x v="691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4522"/>
    <n v="4.7952000000000004"/>
    <n v="4.7952000000000004"/>
    <n v="4.0355999999999996"/>
    <n v="4.0355999999999996"/>
    <n v="0.23818694671157173"/>
    <n v="0.7618130532884283"/>
    <n v="0"/>
    <x v="0"/>
    <x v="0"/>
    <m/>
    <m/>
    <m/>
    <m/>
    <m/>
    <m/>
    <n v="10.0660428"/>
    <m/>
    <m/>
    <m/>
    <m/>
    <m/>
    <m/>
    <m/>
    <m/>
    <m/>
    <m/>
    <m/>
    <s v="496949"/>
    <s v="6289053"/>
    <n v="10.0660428"/>
    <n v="0"/>
    <n v="0"/>
  </r>
  <r>
    <n v="88"/>
    <x v="31"/>
    <s v=""/>
    <x v="72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4523"/>
    <n v="0.156"/>
    <n v="0.156"/>
    <n v="0"/>
    <n v="0"/>
    <n v="1"/>
    <n v="0"/>
    <n v="0"/>
    <x v="0"/>
    <x v="0"/>
    <m/>
    <m/>
    <m/>
    <n v="0"/>
    <m/>
    <m/>
    <n v="0.14188680000000001"/>
    <m/>
    <m/>
    <m/>
    <m/>
    <m/>
    <m/>
    <m/>
    <m/>
    <m/>
    <m/>
    <m/>
    <s v="716751,66"/>
    <s v="6170291,7"/>
    <n v="0.14188680000000001"/>
    <n v="0"/>
    <n v="0"/>
  </r>
  <r>
    <n v="88"/>
    <x v="31"/>
    <s v=""/>
    <x v="73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9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4524"/>
    <n v="22.741199999999999"/>
    <n v="22.741199999999999"/>
    <n v="13.62636"/>
    <n v="12.8736"/>
    <n v="0.28875251144290959"/>
    <n v="0.71124748855709041"/>
    <n v="0"/>
    <x v="0"/>
    <x v="0"/>
    <m/>
    <m/>
    <m/>
    <m/>
    <m/>
    <m/>
    <n v="39.378358800000001"/>
    <m/>
    <m/>
    <m/>
    <m/>
    <m/>
    <m/>
    <m/>
    <m/>
    <m/>
    <m/>
    <m/>
    <s v="577962,47"/>
    <s v="6336304,84"/>
    <n v="39.378358800000001"/>
    <n v="0"/>
    <n v="0"/>
  </r>
  <r>
    <n v="91"/>
    <x v="33"/>
    <s v=""/>
    <x v="76"/>
    <n v="2019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4525"/>
    <n v="0.37080000000000002"/>
    <n v="0.37080000000000002"/>
    <n v="0"/>
    <n v="0"/>
    <n v="1"/>
    <n v="0"/>
    <n v="0"/>
    <x v="0"/>
    <x v="0"/>
    <m/>
    <m/>
    <m/>
    <m/>
    <m/>
    <m/>
    <m/>
    <m/>
    <m/>
    <m/>
    <m/>
    <m/>
    <m/>
    <n v="0.44692899999999997"/>
    <m/>
    <m/>
    <m/>
    <m/>
    <s v="577575"/>
    <s v="6335253"/>
    <n v="0"/>
    <n v="0.44692899999999997"/>
    <n v="0"/>
  </r>
  <r>
    <n v="91"/>
    <x v="33"/>
    <s v=""/>
    <x v="77"/>
    <n v="2019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4526"/>
    <n v="40.975200000000001"/>
    <n v="40.975200000000001"/>
    <n v="0"/>
    <n v="0"/>
    <n v="1"/>
    <n v="0"/>
    <n v="0"/>
    <x v="0"/>
    <x v="0"/>
    <m/>
    <m/>
    <m/>
    <m/>
    <m/>
    <m/>
    <n v="45.205340400000004"/>
    <m/>
    <m/>
    <m/>
    <m/>
    <m/>
    <m/>
    <m/>
    <m/>
    <m/>
    <m/>
    <m/>
    <s v="577575"/>
    <s v="6335253"/>
    <n v="45.205340400000004"/>
    <n v="0"/>
    <n v="0"/>
  </r>
  <r>
    <n v="91"/>
    <x v="34"/>
    <s v=""/>
    <x v="78"/>
    <n v="2019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75652,77"/>
    <s v="6336527,86"/>
    <n v="0"/>
    <n v="0"/>
    <n v="0"/>
  </r>
  <r>
    <n v="93"/>
    <x v="35"/>
    <s v=""/>
    <x v="79"/>
    <n v="2019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4527"/>
    <n v="30.301200000000001"/>
    <n v="30.301200000000001"/>
    <n v="0"/>
    <n v="0"/>
    <n v="1"/>
    <n v="0"/>
    <n v="0"/>
    <x v="0"/>
    <x v="0"/>
    <m/>
    <m/>
    <m/>
    <m/>
    <m/>
    <m/>
    <m/>
    <m/>
    <m/>
    <m/>
    <m/>
    <m/>
    <n v="32.322499999999998"/>
    <m/>
    <m/>
    <m/>
    <m/>
    <m/>
    <s v="581956,1"/>
    <s v="6348764,07"/>
    <n v="0"/>
    <n v="32.322499999999998"/>
    <n v="0"/>
  </r>
  <r>
    <n v="93"/>
    <x v="35"/>
    <s v=""/>
    <x v="80"/>
    <n v="2019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4528"/>
    <n v="21.398399999999999"/>
    <n v="21.398399999999999"/>
    <n v="0"/>
    <n v="0"/>
    <n v="1"/>
    <n v="0"/>
    <n v="0"/>
    <x v="0"/>
    <x v="0"/>
    <m/>
    <m/>
    <m/>
    <m/>
    <m/>
    <m/>
    <n v="21.168576000000002"/>
    <m/>
    <m/>
    <m/>
    <m/>
    <m/>
    <m/>
    <m/>
    <m/>
    <m/>
    <m/>
    <m/>
    <s v="558907,22"/>
    <s v="6142971,49"/>
    <n v="21.168576000000002"/>
    <n v="0"/>
    <n v="0"/>
  </r>
  <r>
    <n v="97"/>
    <x v="36"/>
    <s v=""/>
    <x v="83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4529"/>
    <n v="38.167200000000001"/>
    <n v="38.167200000000001"/>
    <n v="30.0672"/>
    <n v="30.0672"/>
    <n v="0.26878629071268073"/>
    <n v="0.73121370928731921"/>
    <n v="0"/>
    <x v="0"/>
    <x v="0"/>
    <m/>
    <m/>
    <m/>
    <m/>
    <m/>
    <m/>
    <n v="70.999156799999994"/>
    <m/>
    <m/>
    <m/>
    <m/>
    <m/>
    <m/>
    <m/>
    <m/>
    <m/>
    <m/>
    <m/>
    <s v="558907,22"/>
    <s v="6142971,49"/>
    <n v="70.999156799999994"/>
    <n v="0"/>
    <n v="0"/>
  </r>
  <r>
    <n v="101"/>
    <x v="37"/>
    <s v=""/>
    <x v="84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4530"/>
    <n v="6.3597599999999996"/>
    <n v="6.0757199999999996"/>
    <n v="0"/>
    <n v="0"/>
    <n v="1"/>
    <n v="0"/>
    <n v="0"/>
    <x v="0"/>
    <x v="0"/>
    <m/>
    <m/>
    <m/>
    <m/>
    <m/>
    <m/>
    <n v="6.2198136000000002"/>
    <m/>
    <m/>
    <m/>
    <m/>
    <m/>
    <m/>
    <m/>
    <m/>
    <m/>
    <m/>
    <m/>
    <s v="518147,5"/>
    <s v="6204228,41"/>
    <n v="6.2198136000000002"/>
    <n v="0"/>
    <n v="0"/>
  </r>
  <r>
    <n v="101"/>
    <x v="37"/>
    <s v=""/>
    <x v="85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4531"/>
    <n v="20.9682"/>
    <n v="20.031120000000001"/>
    <n v="16.56072"/>
    <n v="16.453800000000001"/>
    <n v="0.26553252434925728"/>
    <n v="0.73446747565074277"/>
    <n v="0"/>
    <x v="0"/>
    <x v="0"/>
    <m/>
    <m/>
    <m/>
    <m/>
    <m/>
    <m/>
    <n v="39.4832988"/>
    <m/>
    <m/>
    <m/>
    <m/>
    <m/>
    <m/>
    <m/>
    <m/>
    <m/>
    <m/>
    <m/>
    <s v="518147,5"/>
    <s v="6204228,41"/>
    <n v="39.4832988"/>
    <n v="0"/>
    <n v="0"/>
  </r>
  <r>
    <n v="101"/>
    <x v="37"/>
    <s v=""/>
    <x v="86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4532"/>
    <n v="7.1517600000000003"/>
    <n v="6.8320800000000004"/>
    <n v="0"/>
    <n v="0"/>
    <n v="1"/>
    <n v="0"/>
    <n v="0"/>
    <x v="0"/>
    <x v="0"/>
    <m/>
    <m/>
    <m/>
    <m/>
    <m/>
    <m/>
    <m/>
    <m/>
    <m/>
    <m/>
    <m/>
    <m/>
    <m/>
    <m/>
    <m/>
    <n v="7.1517600000000003"/>
    <m/>
    <m/>
    <s v="518147,5"/>
    <s v="6204228,41"/>
    <n v="0"/>
    <n v="7.1517600000000003"/>
    <n v="0"/>
  </r>
  <r>
    <n v="101"/>
    <x v="37"/>
    <s v=""/>
    <x v="2937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1481"/>
    <x v="4"/>
    <s v="fvv"/>
    <d v="2019-02-06T00:00:00"/>
    <m/>
    <n v="0.7"/>
    <n v="0"/>
    <n v="2"/>
    <x v="4533"/>
    <n v="30.427199999999999"/>
    <n v="29.06748"/>
    <n v="0"/>
    <n v="0"/>
    <n v="1"/>
    <n v="0"/>
    <n v="0"/>
    <x v="0"/>
    <x v="0"/>
    <m/>
    <m/>
    <m/>
    <m/>
    <m/>
    <m/>
    <m/>
    <m/>
    <m/>
    <m/>
    <m/>
    <m/>
    <m/>
    <m/>
    <m/>
    <m/>
    <m/>
    <n v="8.222760000000001"/>
    <s v="518147,5"/>
    <s v="6204228,41"/>
    <n v="0"/>
    <n v="0"/>
    <n v="8.222760000000001"/>
  </r>
  <r>
    <n v="107"/>
    <x v="38"/>
    <s v=""/>
    <x v="87"/>
    <n v="2019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4534"/>
    <n v="19.137456"/>
    <n v="19.137456"/>
    <n v="0"/>
    <n v="0"/>
    <n v="1"/>
    <n v="0"/>
    <n v="0"/>
    <x v="0"/>
    <x v="0"/>
    <m/>
    <m/>
    <m/>
    <m/>
    <m/>
    <m/>
    <n v="20.8015632"/>
    <m/>
    <m/>
    <m/>
    <m/>
    <m/>
    <m/>
    <m/>
    <m/>
    <m/>
    <m/>
    <m/>
    <s v="708841,11"/>
    <s v="6196267"/>
    <n v="20.8015632"/>
    <n v="0"/>
    <n v="0"/>
  </r>
  <r>
    <n v="107"/>
    <x v="858"/>
    <s v=""/>
    <x v="1961"/>
    <n v="2019"/>
    <n v="60183112"/>
    <x v="1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4535"/>
    <n v="0.22842000000000001"/>
    <n v="0.22842000000000001"/>
    <n v="0.121824"/>
    <n v="0.121824"/>
    <n v="0.29992625926486161"/>
    <n v="0.70007374073513839"/>
    <n v="0"/>
    <x v="0"/>
    <x v="0"/>
    <m/>
    <m/>
    <m/>
    <m/>
    <m/>
    <m/>
    <n v="0.38079360000000001"/>
    <m/>
    <m/>
    <m/>
    <m/>
    <m/>
    <m/>
    <m/>
    <m/>
    <m/>
    <m/>
    <m/>
    <s v="709493,86"/>
    <s v="6197971,25"/>
    <n v="0.38079360000000001"/>
    <n v="0"/>
    <n v="0"/>
  </r>
  <r>
    <n v="107"/>
    <x v="893"/>
    <s v=""/>
    <x v="2002"/>
    <n v="2019"/>
    <n v="60183112"/>
    <x v="1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4536"/>
    <n v="0.17683199999999999"/>
    <n v="0.17683199999999999"/>
    <n v="0.109332"/>
    <n v="0.109332"/>
    <n v="0.27496641289744733"/>
    <n v="0.72503358710255261"/>
    <n v="0"/>
    <x v="0"/>
    <x v="0"/>
    <m/>
    <m/>
    <m/>
    <m/>
    <m/>
    <m/>
    <n v="0.321552"/>
    <m/>
    <m/>
    <m/>
    <m/>
    <m/>
    <m/>
    <m/>
    <m/>
    <m/>
    <m/>
    <m/>
    <s v="708923"/>
    <s v="6196474"/>
    <n v="0.321552"/>
    <n v="0"/>
    <n v="0"/>
  </r>
  <r>
    <n v="107"/>
    <x v="39"/>
    <s v=""/>
    <x v="88"/>
    <n v="2019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4537"/>
    <n v="27.526284"/>
    <n v="27.418284"/>
    <n v="0"/>
    <n v="0"/>
    <n v="1"/>
    <n v="0"/>
    <n v="0"/>
    <x v="0"/>
    <x v="0"/>
    <m/>
    <m/>
    <m/>
    <m/>
    <m/>
    <m/>
    <n v="30.248657999999999"/>
    <m/>
    <m/>
    <m/>
    <m/>
    <m/>
    <m/>
    <m/>
    <m/>
    <m/>
    <m/>
    <m/>
    <s v="709493,86"/>
    <s v="6197971,25"/>
    <n v="30.248657999999999"/>
    <n v="0"/>
    <n v="0"/>
  </r>
  <r>
    <n v="107"/>
    <x v="40"/>
    <s v=""/>
    <x v="89"/>
    <n v="2019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9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9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9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9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4538"/>
    <n v="60.625999999999998"/>
    <n v="60.625999999999998"/>
    <n v="0"/>
    <n v="0"/>
    <n v="1"/>
    <n v="0"/>
    <n v="0"/>
    <x v="0"/>
    <x v="0"/>
    <m/>
    <m/>
    <m/>
    <n v="0"/>
    <m/>
    <m/>
    <n v="65.897686800000002"/>
    <m/>
    <m/>
    <m/>
    <m/>
    <m/>
    <m/>
    <m/>
    <m/>
    <m/>
    <m/>
    <m/>
    <s v="712364,96"/>
    <s v="6190528,26"/>
    <n v="65.897686800000002"/>
    <n v="0"/>
    <n v="0"/>
  </r>
  <r>
    <n v="109"/>
    <x v="45"/>
    <s v=""/>
    <x v="95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2364,96"/>
    <s v="6190528,26"/>
    <n v="0"/>
    <n v="0"/>
    <n v="0"/>
  </r>
  <r>
    <n v="109"/>
    <x v="45"/>
    <s v=""/>
    <x v="96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4539"/>
    <n v="141.46"/>
    <n v="141.46"/>
    <n v="0"/>
    <n v="0"/>
    <n v="1"/>
    <n v="0"/>
    <n v="0"/>
    <x v="0"/>
    <x v="0"/>
    <m/>
    <m/>
    <m/>
    <n v="0"/>
    <m/>
    <m/>
    <n v="153.761256"/>
    <m/>
    <m/>
    <m/>
    <m/>
    <m/>
    <m/>
    <m/>
    <m/>
    <m/>
    <m/>
    <m/>
    <s v="712364,96"/>
    <s v="6190528,26"/>
    <n v="153.761256"/>
    <n v="0"/>
    <n v="0"/>
  </r>
  <r>
    <n v="109"/>
    <x v="46"/>
    <s v=""/>
    <x v="97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4540"/>
    <n v="43.31"/>
    <n v="43.31"/>
    <n v="0"/>
    <n v="0"/>
    <n v="1"/>
    <n v="0"/>
    <n v="0"/>
    <x v="0"/>
    <x v="0"/>
    <m/>
    <m/>
    <m/>
    <m/>
    <m/>
    <m/>
    <n v="47.076717600000002"/>
    <m/>
    <m/>
    <m/>
    <m/>
    <m/>
    <m/>
    <m/>
    <m/>
    <m/>
    <m/>
    <m/>
    <s v="711082,59"/>
    <s v="6190895,86"/>
    <n v="47.076717600000002"/>
    <n v="0"/>
    <n v="0"/>
  </r>
  <r>
    <n v="109"/>
    <x v="46"/>
    <s v=""/>
    <x v="98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4540"/>
    <n v="43.31"/>
    <n v="43.31"/>
    <n v="0"/>
    <n v="0"/>
    <n v="1"/>
    <n v="0"/>
    <n v="0"/>
    <x v="0"/>
    <x v="0"/>
    <m/>
    <m/>
    <m/>
    <m/>
    <m/>
    <m/>
    <n v="47.076717600000002"/>
    <m/>
    <m/>
    <m/>
    <m/>
    <m/>
    <m/>
    <m/>
    <m/>
    <m/>
    <m/>
    <m/>
    <s v="711082,59"/>
    <s v="6190895,86"/>
    <n v="47.076717600000002"/>
    <n v="0"/>
    <n v="0"/>
  </r>
  <r>
    <n v="109"/>
    <x v="46"/>
    <s v=""/>
    <x v="99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4541"/>
    <n v="9.625"/>
    <n v="9.625"/>
    <n v="0"/>
    <n v="0"/>
    <n v="1"/>
    <n v="0"/>
    <n v="0"/>
    <x v="0"/>
    <x v="0"/>
    <m/>
    <m/>
    <m/>
    <m/>
    <m/>
    <m/>
    <n v="10.4614884"/>
    <m/>
    <m/>
    <m/>
    <m/>
    <m/>
    <m/>
    <m/>
    <m/>
    <m/>
    <m/>
    <m/>
    <s v="711082,59"/>
    <s v="6190895,86"/>
    <n v="10.4614884"/>
    <n v="0"/>
    <n v="0"/>
  </r>
  <r>
    <n v="110"/>
    <x v="47"/>
    <s v=""/>
    <x v="100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4542"/>
    <n v="3.99525066E-2"/>
    <n v="3.99525066E-2"/>
    <n v="0"/>
    <n v="0"/>
    <n v="1"/>
    <n v="0"/>
    <n v="0"/>
    <x v="0"/>
    <x v="0"/>
    <m/>
    <m/>
    <m/>
    <n v="4.9751690000000001E-2"/>
    <m/>
    <m/>
    <m/>
    <m/>
    <m/>
    <m/>
    <m/>
    <m/>
    <m/>
    <m/>
    <m/>
    <m/>
    <m/>
    <m/>
    <s v="547937,91"/>
    <s v="6158171,81"/>
    <n v="4.9751690000000001E-2"/>
    <n v="0"/>
    <n v="0"/>
  </r>
  <r>
    <n v="110"/>
    <x v="47"/>
    <s v=""/>
    <x v="101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4543"/>
    <n v="3.1604221639999999E-2"/>
    <n v="3.1604221639999999E-2"/>
    <n v="0"/>
    <n v="0"/>
    <n v="1"/>
    <n v="0"/>
    <n v="0"/>
    <x v="0"/>
    <x v="0"/>
    <m/>
    <m/>
    <m/>
    <n v="3.9349389999999998E-2"/>
    <m/>
    <m/>
    <m/>
    <m/>
    <m/>
    <m/>
    <m/>
    <m/>
    <m/>
    <m/>
    <m/>
    <m/>
    <m/>
    <m/>
    <s v="547937,91"/>
    <s v="6158171,81"/>
    <n v="3.9349389999999998E-2"/>
    <n v="0"/>
    <n v="0"/>
  </r>
  <r>
    <n v="110"/>
    <x v="47"/>
    <s v=""/>
    <x v="102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4544"/>
    <n v="4.1443271769999998E-2"/>
    <n v="4.1443271769999998E-2"/>
    <n v="0"/>
    <n v="0"/>
    <n v="1"/>
    <n v="0"/>
    <n v="0"/>
    <x v="0"/>
    <x v="0"/>
    <m/>
    <m/>
    <m/>
    <n v="5.1581059999999998E-2"/>
    <m/>
    <m/>
    <m/>
    <m/>
    <m/>
    <m/>
    <m/>
    <m/>
    <m/>
    <m/>
    <m/>
    <m/>
    <m/>
    <m/>
    <s v="547937,91"/>
    <s v="6158171,81"/>
    <n v="5.1581059999999998E-2"/>
    <n v="0"/>
    <n v="0"/>
  </r>
  <r>
    <n v="110"/>
    <x v="48"/>
    <s v=""/>
    <x v="103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4545"/>
    <n v="3.3849999999999998E-2"/>
    <n v="3.3849999999999998E-2"/>
    <n v="0"/>
    <n v="0"/>
    <n v="1"/>
    <n v="0"/>
    <n v="0"/>
    <x v="0"/>
    <x v="0"/>
    <m/>
    <m/>
    <m/>
    <n v="4.2176663400000002E-2"/>
    <m/>
    <m/>
    <m/>
    <m/>
    <m/>
    <m/>
    <m/>
    <m/>
    <m/>
    <m/>
    <m/>
    <m/>
    <m/>
    <m/>
    <s v="545327,51"/>
    <s v="6158192,24"/>
    <n v="4.2176663400000002E-2"/>
    <n v="0"/>
    <n v="0"/>
  </r>
  <r>
    <n v="110"/>
    <x v="48"/>
    <s v=""/>
    <x v="104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4546"/>
    <n v="2.1319999999999999E-2"/>
    <n v="2.1319999999999999E-2"/>
    <n v="0"/>
    <n v="0"/>
    <n v="1"/>
    <n v="0"/>
    <n v="0"/>
    <x v="0"/>
    <x v="0"/>
    <m/>
    <m/>
    <m/>
    <n v="2.71804925E-2"/>
    <m/>
    <m/>
    <m/>
    <m/>
    <m/>
    <m/>
    <m/>
    <m/>
    <m/>
    <m/>
    <m/>
    <m/>
    <m/>
    <m/>
    <s v="545327,51"/>
    <s v="6158192,24"/>
    <n v="2.71804925E-2"/>
    <n v="0"/>
    <n v="0"/>
  </r>
  <r>
    <n v="110"/>
    <x v="48"/>
    <s v=""/>
    <x v="105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4547"/>
    <n v="1.43E-2"/>
    <n v="1.43E-2"/>
    <n v="0"/>
    <n v="0"/>
    <n v="1"/>
    <n v="0"/>
    <n v="0"/>
    <x v="0"/>
    <x v="0"/>
    <m/>
    <m/>
    <m/>
    <n v="1.8229492700000002E-2"/>
    <m/>
    <m/>
    <m/>
    <m/>
    <m/>
    <m/>
    <m/>
    <m/>
    <m/>
    <m/>
    <m/>
    <m/>
    <m/>
    <m/>
    <s v="545327,51"/>
    <s v="6158192,24"/>
    <n v="1.8229492700000002E-2"/>
    <n v="0"/>
    <n v="0"/>
  </r>
  <r>
    <n v="110"/>
    <x v="48"/>
    <s v=""/>
    <x v="106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4548"/>
    <n v="3.5200000000000002E-2"/>
    <n v="3.5200000000000002E-2"/>
    <n v="0"/>
    <n v="0"/>
    <n v="1"/>
    <n v="0"/>
    <n v="0"/>
    <x v="0"/>
    <x v="0"/>
    <m/>
    <m/>
    <m/>
    <n v="4.4980980000000004E-2"/>
    <m/>
    <m/>
    <m/>
    <m/>
    <m/>
    <m/>
    <m/>
    <m/>
    <m/>
    <m/>
    <m/>
    <m/>
    <m/>
    <m/>
    <s v="545327,51"/>
    <s v="6158192,24"/>
    <n v="4.4980980000000004E-2"/>
    <n v="0"/>
    <n v="0"/>
  </r>
  <r>
    <n v="110"/>
    <x v="49"/>
    <s v=""/>
    <x v="107"/>
    <n v="2019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4549"/>
    <n v="3.44E-2"/>
    <n v="3.44E-2"/>
    <n v="0"/>
    <n v="0"/>
    <n v="1"/>
    <n v="0"/>
    <n v="0"/>
    <x v="0"/>
    <x v="0"/>
    <m/>
    <m/>
    <m/>
    <n v="6.0261599999999999E-2"/>
    <m/>
    <m/>
    <m/>
    <m/>
    <m/>
    <m/>
    <m/>
    <m/>
    <m/>
    <m/>
    <m/>
    <m/>
    <m/>
    <m/>
    <s v="547270,22"/>
    <s v="6159271,94"/>
    <n v="6.0261599999999999E-2"/>
    <n v="0"/>
    <n v="0"/>
  </r>
  <r>
    <n v="110"/>
    <x v="49"/>
    <s v=""/>
    <x v="108"/>
    <n v="2019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4550"/>
    <n v="3.9919999999999997E-2"/>
    <n v="3.9919999999999997E-2"/>
    <n v="0"/>
    <n v="0"/>
    <n v="1"/>
    <n v="0"/>
    <n v="0"/>
    <x v="0"/>
    <x v="0"/>
    <m/>
    <m/>
    <m/>
    <n v="6.9587800000000005E-2"/>
    <m/>
    <m/>
    <m/>
    <m/>
    <m/>
    <m/>
    <m/>
    <m/>
    <m/>
    <m/>
    <m/>
    <m/>
    <m/>
    <m/>
    <s v="547270,22"/>
    <s v="6159271,94"/>
    <n v="6.9587800000000005E-2"/>
    <n v="0"/>
    <n v="0"/>
  </r>
  <r>
    <n v="110"/>
    <x v="50"/>
    <s v=""/>
    <x v="109"/>
    <n v="2019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4551"/>
    <n v="6.7999999999999996E-3"/>
    <n v="6.7999999999999996E-3"/>
    <n v="0"/>
    <n v="0"/>
    <n v="1"/>
    <n v="0"/>
    <n v="0"/>
    <x v="0"/>
    <x v="0"/>
    <m/>
    <m/>
    <m/>
    <n v="1.438387E-2"/>
    <m/>
    <m/>
    <m/>
    <m/>
    <m/>
    <m/>
    <m/>
    <m/>
    <m/>
    <m/>
    <m/>
    <m/>
    <m/>
    <m/>
    <s v="548425,62"/>
    <s v="6160707,68"/>
    <n v="1.438387E-2"/>
    <n v="0"/>
    <n v="0"/>
  </r>
  <r>
    <n v="110"/>
    <x v="50"/>
    <s v=""/>
    <x v="110"/>
    <n v="2019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4552"/>
    <n v="6.13E-3"/>
    <n v="6.13E-3"/>
    <n v="0"/>
    <n v="0"/>
    <n v="1"/>
    <n v="0"/>
    <n v="0"/>
    <x v="0"/>
    <x v="0"/>
    <m/>
    <m/>
    <m/>
    <n v="9.9718599999999991E-3"/>
    <m/>
    <m/>
    <m/>
    <m/>
    <m/>
    <m/>
    <m/>
    <m/>
    <m/>
    <m/>
    <m/>
    <m/>
    <m/>
    <m/>
    <s v="548425,62"/>
    <s v="6160707,68"/>
    <n v="9.9718599999999991E-3"/>
    <n v="0"/>
    <n v="0"/>
  </r>
  <r>
    <n v="111"/>
    <x v="51"/>
    <s v=""/>
    <x v="111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4553"/>
    <n v="3.1644000000000001"/>
    <n v="3.0059999999999998"/>
    <n v="2.6189460000000002"/>
    <n v="2.6189460000000002"/>
    <n v="0.22353772252048601"/>
    <n v="0.77646227747951402"/>
    <n v="0"/>
    <x v="0"/>
    <x v="0"/>
    <m/>
    <m/>
    <m/>
    <m/>
    <m/>
    <m/>
    <m/>
    <m/>
    <n v="7.0780000000000003"/>
    <m/>
    <m/>
    <m/>
    <m/>
    <m/>
    <m/>
    <m/>
    <m/>
    <m/>
    <s v="585167,11"/>
    <s v="6131956,71"/>
    <n v="0"/>
    <n v="7.0780000000000003"/>
    <n v="0"/>
  </r>
  <r>
    <n v="111"/>
    <x v="51"/>
    <s v=""/>
    <x v="113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4554"/>
    <n v="47.545200000000001"/>
    <n v="46.256399999999999"/>
    <n v="43.170800399999997"/>
    <n v="43.170800399999997"/>
    <n v="0.23127797019107291"/>
    <n v="0.76872202980892712"/>
    <n v="0"/>
    <x v="0"/>
    <x v="0"/>
    <m/>
    <m/>
    <m/>
    <m/>
    <m/>
    <m/>
    <m/>
    <m/>
    <n v="102.788"/>
    <m/>
    <m/>
    <m/>
    <m/>
    <m/>
    <m/>
    <m/>
    <m/>
    <m/>
    <s v="585167,11"/>
    <s v="6131956,71"/>
    <n v="0"/>
    <n v="102.788"/>
    <n v="0"/>
  </r>
  <r>
    <n v="111"/>
    <x v="51"/>
    <s v=""/>
    <x v="114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4555"/>
    <n v="91.108800000000002"/>
    <n v="86.5548"/>
    <n v="82.138838399999997"/>
    <n v="82.138838399999997"/>
    <n v="0.23847849189356146"/>
    <n v="0.76152150810643859"/>
    <n v="0"/>
    <x v="0"/>
    <x v="0"/>
    <m/>
    <m/>
    <m/>
    <m/>
    <m/>
    <m/>
    <m/>
    <m/>
    <n v="191.02099999999999"/>
    <m/>
    <m/>
    <m/>
    <m/>
    <m/>
    <m/>
    <m/>
    <m/>
    <m/>
    <s v="585167,11"/>
    <s v="6131956,71"/>
    <n v="0"/>
    <n v="191.02099999999999"/>
    <n v="0"/>
  </r>
  <r>
    <n v="112"/>
    <x v="52"/>
    <s v=""/>
    <x v="115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4556"/>
    <n v="2.1600000000000001E-2"/>
    <n v="2.1600000000000001E-2"/>
    <n v="0"/>
    <n v="0"/>
    <n v="1"/>
    <n v="0"/>
    <n v="0"/>
    <x v="0"/>
    <x v="0"/>
    <m/>
    <m/>
    <m/>
    <m/>
    <m/>
    <m/>
    <n v="1.9404000000000001E-2"/>
    <m/>
    <m/>
    <m/>
    <m/>
    <m/>
    <m/>
    <m/>
    <m/>
    <m/>
    <m/>
    <m/>
    <s v="520549,81"/>
    <s v="6291618,14"/>
    <n v="1.9404000000000001E-2"/>
    <n v="0"/>
    <n v="0"/>
  </r>
  <r>
    <n v="112"/>
    <x v="52"/>
    <s v=""/>
    <x v="116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4557"/>
    <n v="46.724400000000003"/>
    <n v="46.724400000000003"/>
    <n v="0"/>
    <n v="0"/>
    <n v="1"/>
    <n v="0"/>
    <n v="0"/>
    <x v="0"/>
    <x v="0"/>
    <m/>
    <m/>
    <m/>
    <m/>
    <m/>
    <m/>
    <m/>
    <m/>
    <m/>
    <m/>
    <n v="41.965000000000003"/>
    <m/>
    <m/>
    <m/>
    <m/>
    <m/>
    <m/>
    <m/>
    <s v="520549,81"/>
    <s v="6291618,14"/>
    <n v="0"/>
    <n v="41.965000000000003"/>
    <n v="0"/>
  </r>
  <r>
    <n v="112"/>
    <x v="52"/>
    <s v=""/>
    <x v="117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4558"/>
    <n v="64.188000000000002"/>
    <n v="64.188000000000002"/>
    <n v="0"/>
    <n v="0"/>
    <n v="1"/>
    <n v="0"/>
    <n v="0"/>
    <x v="0"/>
    <x v="0"/>
    <m/>
    <m/>
    <m/>
    <m/>
    <m/>
    <m/>
    <m/>
    <m/>
    <m/>
    <m/>
    <n v="60.335999999999999"/>
    <m/>
    <m/>
    <m/>
    <m/>
    <m/>
    <m/>
    <m/>
    <s v="520549,81"/>
    <s v="6291618,14"/>
    <n v="0"/>
    <n v="60.335999999999999"/>
    <n v="0"/>
  </r>
  <r>
    <n v="112"/>
    <x v="53"/>
    <s v=""/>
    <x v="118"/>
    <n v="2019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4559"/>
    <n v="18.669599999999999"/>
    <n v="18.669599999999999"/>
    <n v="0"/>
    <n v="0"/>
    <n v="1"/>
    <n v="0"/>
    <n v="0"/>
    <x v="0"/>
    <x v="0"/>
    <m/>
    <m/>
    <m/>
    <m/>
    <m/>
    <m/>
    <m/>
    <m/>
    <m/>
    <m/>
    <n v="20.751999999999999"/>
    <m/>
    <m/>
    <m/>
    <m/>
    <m/>
    <m/>
    <m/>
    <s v="520201,69"/>
    <s v="6292562,91"/>
    <n v="0"/>
    <n v="20.751999999999999"/>
    <n v="0"/>
  </r>
  <r>
    <n v="112"/>
    <x v="53"/>
    <s v=""/>
    <x v="119"/>
    <n v="2019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4560"/>
    <n v="24.5124"/>
    <n v="24.5124"/>
    <n v="0"/>
    <n v="0"/>
    <n v="1"/>
    <n v="0"/>
    <n v="0"/>
    <x v="0"/>
    <x v="0"/>
    <m/>
    <m/>
    <m/>
    <m/>
    <m/>
    <m/>
    <m/>
    <m/>
    <m/>
    <m/>
    <m/>
    <m/>
    <m/>
    <m/>
    <m/>
    <n v="24.512400000000003"/>
    <m/>
    <m/>
    <s v="520201,69"/>
    <s v="6292562,91"/>
    <n v="0"/>
    <n v="24.512400000000003"/>
    <n v="0"/>
  </r>
  <r>
    <n v="113"/>
    <x v="54"/>
    <s v=""/>
    <x v="120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4561"/>
    <n v="6.3432000000000004"/>
    <n v="5.7923999999999998"/>
    <n v="0"/>
    <n v="0"/>
    <n v="1"/>
    <n v="0"/>
    <n v="0"/>
    <x v="0"/>
    <x v="0"/>
    <m/>
    <m/>
    <m/>
    <m/>
    <m/>
    <m/>
    <n v="6.6961224000000001"/>
    <m/>
    <m/>
    <m/>
    <m/>
    <m/>
    <m/>
    <m/>
    <m/>
    <m/>
    <m/>
    <m/>
    <s v="698003,61"/>
    <s v="6127611,29"/>
    <n v="6.6961224000000001"/>
    <n v="0"/>
    <n v="0"/>
  </r>
  <r>
    <n v="113"/>
    <x v="54"/>
    <s v=""/>
    <x v="121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4562"/>
    <n v="1.7999999999999999E-2"/>
    <n v="1.7999999999999999E-2"/>
    <n v="0"/>
    <n v="0"/>
    <n v="1"/>
    <n v="0"/>
    <n v="0"/>
    <x v="0"/>
    <x v="0"/>
    <m/>
    <m/>
    <m/>
    <m/>
    <m/>
    <m/>
    <n v="1.9008000000000001E-2"/>
    <m/>
    <m/>
    <m/>
    <m/>
    <m/>
    <m/>
    <m/>
    <m/>
    <m/>
    <m/>
    <m/>
    <s v="698003,61"/>
    <s v="6127611,29"/>
    <n v="1.9008000000000001E-2"/>
    <n v="0"/>
    <n v="0"/>
  </r>
  <r>
    <n v="113"/>
    <x v="54"/>
    <s v=""/>
    <x v="122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4563"/>
    <n v="1.3068"/>
    <n v="1.3068"/>
    <n v="0"/>
    <n v="0"/>
    <n v="1"/>
    <n v="0"/>
    <n v="0"/>
    <x v="0"/>
    <x v="0"/>
    <m/>
    <m/>
    <m/>
    <m/>
    <m/>
    <m/>
    <n v="1.3792679999999999"/>
    <m/>
    <m/>
    <m/>
    <m/>
    <m/>
    <m/>
    <m/>
    <m/>
    <m/>
    <m/>
    <m/>
    <s v="698003,61"/>
    <s v="6127611,29"/>
    <n v="1.3792679999999999"/>
    <n v="0"/>
    <n v="0"/>
  </r>
  <r>
    <n v="113"/>
    <x v="55"/>
    <s v=""/>
    <x v="123"/>
    <n v="2019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4564"/>
    <n v="75.740399999999994"/>
    <n v="75.106800000000007"/>
    <n v="0"/>
    <n v="0"/>
    <n v="1"/>
    <n v="0"/>
    <n v="0"/>
    <x v="0"/>
    <x v="0"/>
    <m/>
    <m/>
    <m/>
    <m/>
    <m/>
    <m/>
    <m/>
    <m/>
    <m/>
    <m/>
    <n v="81.9756"/>
    <m/>
    <m/>
    <m/>
    <m/>
    <m/>
    <m/>
    <m/>
    <s v="699004"/>
    <s v="6126725"/>
    <n v="0"/>
    <n v="81.9756"/>
    <n v="0"/>
  </r>
  <r>
    <n v="114"/>
    <x v="56"/>
    <s v=""/>
    <x v="124"/>
    <n v="2019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4565"/>
    <n v="9.0327599999999997"/>
    <n v="9.0327599999999997"/>
    <n v="0"/>
    <n v="0"/>
    <n v="1"/>
    <n v="0"/>
    <n v="0"/>
    <x v="0"/>
    <x v="0"/>
    <m/>
    <m/>
    <m/>
    <m/>
    <m/>
    <m/>
    <m/>
    <m/>
    <m/>
    <m/>
    <m/>
    <m/>
    <m/>
    <m/>
    <n v="9.0327599999999997"/>
    <m/>
    <m/>
    <m/>
    <s v="699225,4"/>
    <s v="6126487,41"/>
    <n v="0"/>
    <n v="9.0327599999999997"/>
    <n v="0"/>
  </r>
  <r>
    <n v="115"/>
    <x v="57"/>
    <s v=""/>
    <x v="125"/>
    <n v="2019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4566"/>
    <n v="9.3600000000000003E-2"/>
    <n v="9.3600000000000003E-2"/>
    <n v="7.1999999999999995E-2"/>
    <n v="7.1999999999999995E-2"/>
    <n v="0.24357340927827326"/>
    <n v="0.75642659072172669"/>
    <n v="0"/>
    <x v="0"/>
    <x v="0"/>
    <m/>
    <m/>
    <m/>
    <m/>
    <m/>
    <m/>
    <n v="0.19213919999999998"/>
    <m/>
    <m/>
    <m/>
    <m/>
    <m/>
    <m/>
    <m/>
    <m/>
    <m/>
    <m/>
    <m/>
    <s v="678675,36"/>
    <s v="6130043,98"/>
    <n v="0.19213919999999998"/>
    <n v="0"/>
    <n v="0"/>
  </r>
  <r>
    <n v="115"/>
    <x v="57"/>
    <s v=""/>
    <x v="126"/>
    <n v="2019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4567"/>
    <n v="35.528399999999998"/>
    <n v="35.528399999999998"/>
    <n v="0"/>
    <n v="0"/>
    <n v="1"/>
    <n v="0"/>
    <n v="0"/>
    <x v="0"/>
    <x v="0"/>
    <m/>
    <m/>
    <m/>
    <m/>
    <m/>
    <m/>
    <n v="35.4300408"/>
    <m/>
    <m/>
    <m/>
    <m/>
    <m/>
    <m/>
    <m/>
    <m/>
    <m/>
    <m/>
    <m/>
    <s v="678675,36"/>
    <s v="6130043,98"/>
    <n v="35.4300408"/>
    <n v="0"/>
    <n v="0"/>
  </r>
  <r>
    <n v="117"/>
    <x v="59"/>
    <s v=""/>
    <x v="129"/>
    <n v="2019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4568"/>
    <n v="62.589599999999997"/>
    <n v="62.589599999999997"/>
    <n v="0"/>
    <n v="0"/>
    <n v="1"/>
    <n v="0"/>
    <n v="0"/>
    <x v="0"/>
    <x v="0"/>
    <m/>
    <m/>
    <m/>
    <m/>
    <m/>
    <m/>
    <m/>
    <m/>
    <m/>
    <m/>
    <m/>
    <m/>
    <m/>
    <m/>
    <n v="62.589599999999997"/>
    <m/>
    <m/>
    <m/>
    <s v="595159,565"/>
    <s v="6398809,746"/>
    <n v="0"/>
    <n v="62.589599999999997"/>
    <n v="0"/>
  </r>
  <r>
    <n v="117"/>
    <x v="59"/>
    <s v=""/>
    <x v="130"/>
    <n v="2019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5159,565"/>
    <s v="6398809,746"/>
    <n v="0"/>
    <n v="0"/>
    <n v="0"/>
  </r>
  <r>
    <n v="117"/>
    <x v="60"/>
    <s v=""/>
    <x v="131"/>
    <n v="2019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4569"/>
    <n v="25.312000000000001"/>
    <n v="25.312000000000001"/>
    <n v="0"/>
    <n v="0"/>
    <n v="1"/>
    <n v="0"/>
    <n v="0"/>
    <x v="0"/>
    <x v="0"/>
    <m/>
    <m/>
    <m/>
    <m/>
    <m/>
    <m/>
    <m/>
    <m/>
    <m/>
    <m/>
    <m/>
    <m/>
    <m/>
    <m/>
    <n v="25.312000000000001"/>
    <m/>
    <m/>
    <m/>
    <s v="477135,97"/>
    <s v="6331285,75"/>
    <n v="0"/>
    <n v="25.312000000000001"/>
    <n v="0"/>
  </r>
  <r>
    <n v="120"/>
    <x v="61"/>
    <s v=""/>
    <x v="132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4570"/>
    <n v="69.440399999999997"/>
    <n v="69.440399999999997"/>
    <n v="0"/>
    <n v="0"/>
    <n v="1"/>
    <n v="0"/>
    <n v="0"/>
    <x v="0"/>
    <x v="0"/>
    <m/>
    <m/>
    <m/>
    <m/>
    <m/>
    <m/>
    <m/>
    <m/>
    <m/>
    <m/>
    <n v="56.460300000000004"/>
    <m/>
    <m/>
    <m/>
    <m/>
    <m/>
    <m/>
    <m/>
    <s v="515743,89"/>
    <s v="6326629,18"/>
    <n v="0"/>
    <n v="56.460300000000004"/>
    <n v="0"/>
  </r>
  <r>
    <n v="120"/>
    <x v="61"/>
    <s v=""/>
    <x v="133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4571"/>
    <n v="162.02879999999999"/>
    <n v="162.02879999999999"/>
    <n v="0"/>
    <n v="0"/>
    <n v="1"/>
    <n v="0"/>
    <n v="0"/>
    <x v="0"/>
    <x v="0"/>
    <m/>
    <m/>
    <m/>
    <m/>
    <m/>
    <m/>
    <m/>
    <m/>
    <m/>
    <m/>
    <n v="131.7345"/>
    <m/>
    <m/>
    <m/>
    <m/>
    <m/>
    <m/>
    <m/>
    <s v="515743,89"/>
    <s v="6326629,18"/>
    <n v="0"/>
    <n v="131.7345"/>
    <n v="0"/>
  </r>
  <r>
    <n v="120"/>
    <x v="61"/>
    <s v=""/>
    <x v="134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4572"/>
    <n v="0.57635999999999998"/>
    <n v="0.57635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57635999999999998"/>
    <s v="515743,89"/>
    <s v="6326629,18"/>
    <n v="0"/>
    <n v="0"/>
    <n v="0.57635999999999998"/>
  </r>
  <r>
    <n v="127"/>
    <x v="62"/>
    <s v=""/>
    <x v="135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4573"/>
    <n v="10.045439999999999"/>
    <n v="9.5439600000000002"/>
    <n v="0"/>
    <n v="0"/>
    <n v="1"/>
    <n v="0"/>
    <n v="0"/>
    <x v="0"/>
    <x v="0"/>
    <m/>
    <m/>
    <m/>
    <m/>
    <m/>
    <m/>
    <n v="10.0068012"/>
    <m/>
    <m/>
    <m/>
    <m/>
    <m/>
    <m/>
    <m/>
    <m/>
    <m/>
    <m/>
    <m/>
    <s v="515494,72"/>
    <s v="6243958,02"/>
    <n v="10.0068012"/>
    <n v="0"/>
    <n v="0"/>
  </r>
  <r>
    <n v="127"/>
    <x v="62"/>
    <s v=""/>
    <x v="136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4574"/>
    <n v="13.70736"/>
    <n v="13.629960000000001"/>
    <n v="10.61064"/>
    <n v="10.519920000000001"/>
    <n v="0.26832273765300335"/>
    <n v="0.7316772623469967"/>
    <n v="0"/>
    <x v="0"/>
    <x v="0"/>
    <m/>
    <m/>
    <m/>
    <m/>
    <m/>
    <m/>
    <n v="25.542673199999999"/>
    <m/>
    <m/>
    <m/>
    <m/>
    <m/>
    <m/>
    <m/>
    <m/>
    <m/>
    <m/>
    <m/>
    <s v="515494,72"/>
    <s v="6243958,02"/>
    <n v="25.542673199999999"/>
    <n v="0"/>
    <n v="0"/>
  </r>
  <r>
    <n v="127"/>
    <x v="62"/>
    <s v=""/>
    <x v="137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4575"/>
    <n v="25.104959999999998"/>
    <n v="24.751080000000002"/>
    <n v="18.72072"/>
    <n v="18.533519999999999"/>
    <n v="0.2718528807181943"/>
    <n v="0.72814711928180564"/>
    <n v="0"/>
    <x v="0"/>
    <x v="0"/>
    <m/>
    <m/>
    <m/>
    <m/>
    <m/>
    <m/>
    <n v="46.173798000000005"/>
    <m/>
    <m/>
    <m/>
    <m/>
    <m/>
    <m/>
    <m/>
    <m/>
    <m/>
    <m/>
    <m/>
    <s v="515494,72"/>
    <s v="6243958,02"/>
    <n v="46.173798000000005"/>
    <n v="0"/>
    <n v="0"/>
  </r>
  <r>
    <n v="127"/>
    <x v="62"/>
    <s v=""/>
    <x v="138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4576"/>
    <n v="12.570119999999999"/>
    <n v="12.220560000000001"/>
    <n v="0"/>
    <n v="0"/>
    <n v="1"/>
    <n v="0"/>
    <n v="0"/>
    <x v="0"/>
    <x v="0"/>
    <m/>
    <m/>
    <m/>
    <m/>
    <m/>
    <m/>
    <m/>
    <m/>
    <m/>
    <m/>
    <m/>
    <m/>
    <m/>
    <m/>
    <m/>
    <n v="12.570120000000001"/>
    <m/>
    <m/>
    <s v="515494,72"/>
    <s v="6243958,02"/>
    <n v="0"/>
    <n v="12.570120000000001"/>
    <n v="0"/>
  </r>
  <r>
    <n v="134"/>
    <x v="63"/>
    <s v=""/>
    <x v="139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4577"/>
    <n v="34.081200000000003"/>
    <n v="33.606000000000002"/>
    <n v="0"/>
    <n v="0"/>
    <n v="1"/>
    <n v="0"/>
    <n v="0"/>
    <x v="0"/>
    <x v="0"/>
    <m/>
    <m/>
    <m/>
    <m/>
    <m/>
    <m/>
    <m/>
    <m/>
    <m/>
    <m/>
    <n v="30.184000000000001"/>
    <m/>
    <m/>
    <m/>
    <m/>
    <m/>
    <m/>
    <m/>
    <s v="661265,67"/>
    <s v="6131134,35"/>
    <n v="0"/>
    <n v="30.184000000000001"/>
    <n v="0"/>
  </r>
  <r>
    <n v="134"/>
    <x v="63"/>
    <s v=""/>
    <x v="140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4578"/>
    <n v="39.002400000000002"/>
    <n v="38.700000000000003"/>
    <n v="0"/>
    <n v="0"/>
    <n v="1"/>
    <n v="0"/>
    <n v="0"/>
    <x v="0"/>
    <x v="0"/>
    <m/>
    <m/>
    <m/>
    <m/>
    <m/>
    <m/>
    <m/>
    <m/>
    <m/>
    <m/>
    <n v="34.887999999999998"/>
    <m/>
    <m/>
    <m/>
    <m/>
    <m/>
    <m/>
    <m/>
    <s v="661265,67"/>
    <s v="6131134,35"/>
    <n v="0"/>
    <n v="34.887999999999998"/>
    <n v="0"/>
  </r>
  <r>
    <n v="134"/>
    <x v="63"/>
    <s v=""/>
    <x v="141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4579"/>
    <n v="20.015999999999998"/>
    <n v="19.853999999999999"/>
    <n v="0"/>
    <n v="0"/>
    <n v="1"/>
    <n v="0"/>
    <n v="0"/>
    <x v="0"/>
    <x v="0"/>
    <m/>
    <m/>
    <m/>
    <m/>
    <m/>
    <m/>
    <m/>
    <m/>
    <m/>
    <m/>
    <m/>
    <m/>
    <m/>
    <m/>
    <m/>
    <n v="20.015999999999998"/>
    <m/>
    <m/>
    <s v="661265,67"/>
    <s v="6131134,35"/>
    <n v="0"/>
    <n v="20.015999999999998"/>
    <n v="0"/>
  </r>
  <r>
    <n v="135"/>
    <x v="64"/>
    <s v=""/>
    <x v="142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4580"/>
    <n v="26.064"/>
    <n v="26.064"/>
    <n v="0"/>
    <n v="0"/>
    <n v="1"/>
    <n v="0"/>
    <n v="0"/>
    <x v="0"/>
    <x v="0"/>
    <m/>
    <m/>
    <m/>
    <m/>
    <m/>
    <m/>
    <n v="27.063058572000003"/>
    <m/>
    <m/>
    <m/>
    <m/>
    <m/>
    <m/>
    <m/>
    <m/>
    <m/>
    <m/>
    <m/>
    <s v="579654,3"/>
    <s v="6106095,84"/>
    <n v="27.063058572000003"/>
    <n v="0"/>
    <n v="0"/>
  </r>
  <r>
    <n v="135"/>
    <x v="64"/>
    <s v=""/>
    <x v="144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4581"/>
    <n v="17.675999999999998"/>
    <n v="17.225999999999999"/>
    <n v="13.8996"/>
    <n v="13.8996"/>
    <n v="0.22723295456373499"/>
    <n v="0.77276704543626495"/>
    <n v="0"/>
    <x v="0"/>
    <x v="0"/>
    <m/>
    <m/>
    <m/>
    <m/>
    <m/>
    <m/>
    <n v="38.894006447999999"/>
    <m/>
    <m/>
    <m/>
    <m/>
    <m/>
    <m/>
    <m/>
    <m/>
    <m/>
    <m/>
    <m/>
    <s v="579654,3"/>
    <s v="6106095,84"/>
    <n v="38.894006447999999"/>
    <n v="0"/>
    <n v="0"/>
  </r>
  <r>
    <n v="135"/>
    <x v="64"/>
    <s v=""/>
    <x v="145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4582"/>
    <n v="16.4664"/>
    <n v="16.0488"/>
    <n v="13.795199999999999"/>
    <n v="13.795199999999999"/>
    <n v="0.22723259642633609"/>
    <n v="0.77276740357366391"/>
    <n v="0"/>
    <x v="0"/>
    <x v="0"/>
    <m/>
    <m/>
    <m/>
    <m/>
    <m/>
    <m/>
    <n v="36.232477776000003"/>
    <m/>
    <m/>
    <m/>
    <m/>
    <m/>
    <m/>
    <m/>
    <m/>
    <m/>
    <m/>
    <m/>
    <s v="579654,3"/>
    <s v="6106095,84"/>
    <n v="36.232477776000003"/>
    <n v="0"/>
    <n v="0"/>
  </r>
  <r>
    <n v="135"/>
    <x v="64"/>
    <s v=""/>
    <x v="146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4583"/>
    <n v="104.2848"/>
    <n v="104.2848"/>
    <n v="0"/>
    <n v="0"/>
    <n v="1"/>
    <n v="0"/>
    <n v="0"/>
    <x v="0"/>
    <x v="0"/>
    <m/>
    <m/>
    <m/>
    <n v="0"/>
    <m/>
    <m/>
    <n v="99.8204724"/>
    <m/>
    <m/>
    <m/>
    <m/>
    <m/>
    <m/>
    <m/>
    <m/>
    <m/>
    <m/>
    <m/>
    <s v="579654,3"/>
    <s v="6106095,84"/>
    <n v="99.8204724"/>
    <n v="0"/>
    <n v="0"/>
  </r>
  <r>
    <n v="135"/>
    <x v="65"/>
    <s v=""/>
    <x v="147"/>
    <n v="2019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9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4584"/>
    <n v="22.726800000000001"/>
    <n v="22.726800000000001"/>
    <n v="0"/>
    <n v="0"/>
    <n v="1"/>
    <n v="0"/>
    <n v="0"/>
    <x v="0"/>
    <x v="0"/>
    <m/>
    <m/>
    <m/>
    <m/>
    <m/>
    <m/>
    <n v="19.814057999999999"/>
    <m/>
    <m/>
    <m/>
    <m/>
    <m/>
    <m/>
    <m/>
    <m/>
    <m/>
    <m/>
    <m/>
    <s v="578741,74"/>
    <s v="6107551,73"/>
    <n v="19.814057999999999"/>
    <n v="0"/>
    <n v="0"/>
  </r>
  <r>
    <n v="138"/>
    <x v="66"/>
    <s v=""/>
    <x v="149"/>
    <n v="2019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1407,27"/>
    <s v="6166790,62"/>
    <n v="0"/>
    <n v="0"/>
    <n v="0"/>
  </r>
  <r>
    <n v="138"/>
    <x v="67"/>
    <s v=""/>
    <x v="150"/>
    <n v="2019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4438"/>
    <n v="5.3999999999999999E-2"/>
    <n v="5.3999999999999999E-2"/>
    <n v="0"/>
    <n v="0"/>
    <n v="1"/>
    <n v="0"/>
    <n v="0"/>
    <x v="0"/>
    <x v="0"/>
    <m/>
    <m/>
    <m/>
    <n v="5.3999999999999999E-2"/>
    <m/>
    <m/>
    <m/>
    <m/>
    <m/>
    <m/>
    <m/>
    <m/>
    <m/>
    <m/>
    <m/>
    <m/>
    <m/>
    <m/>
    <s v="542436"/>
    <s v="6168972"/>
    <n v="5.3999999999999999E-2"/>
    <n v="0"/>
    <n v="0"/>
  </r>
  <r>
    <n v="138"/>
    <x v="68"/>
    <s v=""/>
    <x v="151"/>
    <n v="2019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058,47"/>
    <s v="6169562,93"/>
    <n v="0"/>
    <n v="0"/>
    <n v="0"/>
  </r>
  <r>
    <n v="139"/>
    <x v="69"/>
    <s v=""/>
    <x v="152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4585"/>
    <n v="89.352000000000004"/>
    <n v="89.352000000000004"/>
    <n v="0"/>
    <n v="0"/>
    <n v="1"/>
    <n v="0"/>
    <n v="0"/>
    <x v="0"/>
    <x v="0"/>
    <m/>
    <m/>
    <m/>
    <m/>
    <m/>
    <m/>
    <m/>
    <m/>
    <m/>
    <m/>
    <n v="94.343999999999994"/>
    <m/>
    <m/>
    <m/>
    <m/>
    <m/>
    <m/>
    <m/>
    <s v="706827,38"/>
    <s v="6223349,23"/>
    <n v="0"/>
    <n v="94.343999999999994"/>
    <n v="0"/>
  </r>
  <r>
    <n v="139"/>
    <x v="69"/>
    <s v=""/>
    <x v="153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4586"/>
    <n v="63.3996"/>
    <n v="63.3996"/>
    <n v="0"/>
    <n v="0"/>
    <n v="1"/>
    <n v="0"/>
    <n v="0"/>
    <x v="0"/>
    <x v="0"/>
    <m/>
    <m/>
    <m/>
    <m/>
    <m/>
    <m/>
    <m/>
    <m/>
    <m/>
    <m/>
    <n v="66.94"/>
    <m/>
    <m/>
    <m/>
    <m/>
    <m/>
    <m/>
    <m/>
    <s v="706827,38"/>
    <s v="6223349,23"/>
    <n v="0"/>
    <n v="66.94"/>
    <n v="0"/>
  </r>
  <r>
    <n v="139"/>
    <x v="69"/>
    <s v=""/>
    <x v="154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9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4587"/>
    <n v="7.2107999999999999"/>
    <n v="7.2107999999999999"/>
    <n v="0"/>
    <n v="0"/>
    <n v="1"/>
    <n v="0"/>
    <n v="0"/>
    <x v="0"/>
    <x v="0"/>
    <m/>
    <m/>
    <m/>
    <m/>
    <m/>
    <m/>
    <n v="7.9918740000000001"/>
    <m/>
    <m/>
    <m/>
    <m/>
    <m/>
    <m/>
    <m/>
    <m/>
    <m/>
    <m/>
    <m/>
    <s v="514675,04"/>
    <s v="6188564,88"/>
    <n v="7.9918740000000001"/>
    <n v="0"/>
    <n v="0"/>
  </r>
  <r>
    <n v="141"/>
    <x v="71"/>
    <s v=""/>
    <x v="157"/>
    <n v="2019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4588"/>
    <n v="3.96E-3"/>
    <n v="3.96E-3"/>
    <n v="0"/>
    <n v="0"/>
    <n v="1"/>
    <n v="0"/>
    <n v="0"/>
    <x v="0"/>
    <x v="0"/>
    <m/>
    <m/>
    <m/>
    <m/>
    <m/>
    <m/>
    <n v="3.96E-3"/>
    <m/>
    <m/>
    <m/>
    <m/>
    <m/>
    <m/>
    <m/>
    <m/>
    <m/>
    <m/>
    <m/>
    <s v="556278,42"/>
    <s v="6223383,48"/>
    <n v="3.96E-3"/>
    <n v="0"/>
    <n v="0"/>
  </r>
  <r>
    <n v="141"/>
    <x v="72"/>
    <s v=""/>
    <x v="158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4589"/>
    <n v="79.38"/>
    <n v="79.38"/>
    <n v="0"/>
    <n v="0"/>
    <n v="1"/>
    <n v="0"/>
    <n v="0"/>
    <x v="0"/>
    <x v="0"/>
    <m/>
    <m/>
    <m/>
    <m/>
    <m/>
    <m/>
    <m/>
    <m/>
    <m/>
    <m/>
    <n v="84.165000000000006"/>
    <m/>
    <m/>
    <m/>
    <m/>
    <m/>
    <m/>
    <m/>
    <s v="557539,47"/>
    <s v="6223204,32"/>
    <n v="0"/>
    <n v="84.165000000000006"/>
    <n v="0"/>
  </r>
  <r>
    <n v="141"/>
    <x v="72"/>
    <s v=""/>
    <x v="159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3141"/>
    <n v="4.7520000000000001E-3"/>
    <n v="4.7520000000000001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57539,47"/>
    <s v="6223204,32"/>
    <n v="4.7520000000000001E-3"/>
    <n v="0"/>
    <n v="0"/>
  </r>
  <r>
    <n v="141"/>
    <x v="72"/>
    <s v=""/>
    <x v="160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4590"/>
    <n v="79.38"/>
    <n v="79.38"/>
    <n v="0"/>
    <n v="0"/>
    <n v="1"/>
    <n v="0"/>
    <n v="0"/>
    <x v="0"/>
    <x v="0"/>
    <m/>
    <m/>
    <m/>
    <m/>
    <m/>
    <m/>
    <m/>
    <m/>
    <m/>
    <m/>
    <n v="95.427300000000002"/>
    <m/>
    <m/>
    <m/>
    <m/>
    <m/>
    <m/>
    <m/>
    <s v="557539,47"/>
    <s v="6223204,32"/>
    <n v="0"/>
    <n v="95.427300000000002"/>
    <n v="0"/>
  </r>
  <r>
    <n v="147"/>
    <x v="75"/>
    <s v=""/>
    <x v="164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4591"/>
    <n v="0.19620000000000001"/>
    <n v="0.19620000000000001"/>
    <n v="0.108"/>
    <n v="0.10440000000000001"/>
    <n v="0.31307045202139477"/>
    <n v="0.68692954797860528"/>
    <n v="0"/>
    <x v="0"/>
    <x v="0"/>
    <m/>
    <m/>
    <m/>
    <m/>
    <m/>
    <m/>
    <n v="0.232848"/>
    <m/>
    <n v="8.0500000000000002E-2"/>
    <m/>
    <m/>
    <m/>
    <m/>
    <m/>
    <m/>
    <m/>
    <m/>
    <m/>
    <s v="520665"/>
    <s v="6283165"/>
    <n v="0.232848"/>
    <n v="8.0500000000000002E-2"/>
    <n v="0"/>
  </r>
  <r>
    <n v="147"/>
    <x v="75"/>
    <s v=""/>
    <x v="165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4592"/>
    <n v="0.19944000000000001"/>
    <n v="0.19944000000000001"/>
    <n v="0"/>
    <n v="0"/>
    <n v="1"/>
    <n v="0"/>
    <n v="0"/>
    <x v="0"/>
    <x v="0"/>
    <m/>
    <m/>
    <m/>
    <m/>
    <m/>
    <m/>
    <n v="0.18604079999999998"/>
    <m/>
    <m/>
    <m/>
    <m/>
    <m/>
    <m/>
    <m/>
    <m/>
    <m/>
    <m/>
    <m/>
    <s v="520665"/>
    <s v="6283165"/>
    <n v="0.18604079999999998"/>
    <n v="0"/>
    <n v="0"/>
  </r>
  <r>
    <n v="147"/>
    <x v="75"/>
    <s v=""/>
    <x v="166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4593"/>
    <n v="0.81226799999999999"/>
    <n v="0.81226799999999999"/>
    <n v="0.61775999999999998"/>
    <n v="0.60717600000000005"/>
    <n v="0.27989525171716972"/>
    <n v="0.72010474828283022"/>
    <n v="0"/>
    <x v="0"/>
    <x v="0"/>
    <m/>
    <m/>
    <m/>
    <m/>
    <m/>
    <m/>
    <n v="1.3344803999999999"/>
    <m/>
    <n v="0.11654099999999999"/>
    <m/>
    <m/>
    <m/>
    <m/>
    <m/>
    <m/>
    <m/>
    <m/>
    <m/>
    <s v="520665"/>
    <s v="6283165"/>
    <n v="1.3344803999999999"/>
    <n v="0.11654099999999999"/>
    <n v="0"/>
  </r>
  <r>
    <n v="147"/>
    <x v="75"/>
    <s v=""/>
    <x v="168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4594"/>
    <n v="34.459200000000003"/>
    <n v="34.459200000000003"/>
    <n v="0"/>
    <n v="0"/>
    <n v="1"/>
    <n v="0"/>
    <n v="0"/>
    <x v="0"/>
    <x v="0"/>
    <m/>
    <m/>
    <m/>
    <m/>
    <m/>
    <m/>
    <m/>
    <m/>
    <m/>
    <m/>
    <n v="32.219000000000001"/>
    <m/>
    <m/>
    <m/>
    <m/>
    <m/>
    <m/>
    <m/>
    <s v="520665"/>
    <s v="6283165"/>
    <n v="0"/>
    <n v="32.219000000000001"/>
    <n v="0"/>
  </r>
  <r>
    <n v="148"/>
    <x v="76"/>
    <s v=""/>
    <x v="169"/>
    <n v="2019"/>
    <n v="13148228"/>
    <x v="693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4595"/>
    <n v="0.26279999999999998"/>
    <n v="0.252"/>
    <n v="0.15883559999999999"/>
    <n v="0.15883559999999999"/>
    <n v="0.29788866309200268"/>
    <n v="0.70211133690799732"/>
    <n v="0"/>
    <x v="0"/>
    <x v="0"/>
    <m/>
    <m/>
    <m/>
    <m/>
    <m/>
    <m/>
    <n v="0.44110440000000001"/>
    <m/>
    <m/>
    <m/>
    <m/>
    <m/>
    <m/>
    <m/>
    <m/>
    <m/>
    <m/>
    <m/>
    <s v="561501"/>
    <s v="6139618"/>
    <n v="0.44110440000000001"/>
    <n v="0"/>
    <n v="0"/>
  </r>
  <r>
    <n v="148"/>
    <x v="76"/>
    <s v=""/>
    <x v="170"/>
    <n v="2019"/>
    <n v="13148228"/>
    <x v="693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4596"/>
    <n v="22.881599999999999"/>
    <n v="21.78"/>
    <n v="0"/>
    <n v="0"/>
    <n v="1"/>
    <n v="0"/>
    <n v="0"/>
    <x v="0"/>
    <x v="0"/>
    <m/>
    <m/>
    <m/>
    <m/>
    <m/>
    <m/>
    <n v="22.128717600000002"/>
    <m/>
    <m/>
    <m/>
    <m/>
    <m/>
    <m/>
    <m/>
    <m/>
    <m/>
    <m/>
    <m/>
    <s v="561501"/>
    <s v="6139618"/>
    <n v="22.128717600000002"/>
    <n v="0"/>
    <n v="0"/>
  </r>
  <r>
    <n v="150"/>
    <x v="77"/>
    <s v=""/>
    <x v="171"/>
    <n v="2019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4597"/>
    <n v="0.55115999999999998"/>
    <n v="0.55115999999999998"/>
    <n v="0.37296000000000001"/>
    <n v="0.37296000000000001"/>
    <n v="0.26586784752973863"/>
    <n v="0.73413215247026131"/>
    <n v="0"/>
    <x v="0"/>
    <x v="0"/>
    <m/>
    <m/>
    <m/>
    <m/>
    <m/>
    <m/>
    <n v="1.03653"/>
    <m/>
    <m/>
    <m/>
    <m/>
    <m/>
    <m/>
    <m/>
    <m/>
    <m/>
    <m/>
    <m/>
    <s v="514665,89"/>
    <s v="6188514,97"/>
    <n v="1.03653"/>
    <n v="0"/>
    <n v="0"/>
  </r>
  <r>
    <n v="150"/>
    <x v="77"/>
    <s v=""/>
    <x v="172"/>
    <n v="2019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4598"/>
    <n v="0.65700000000000003"/>
    <n v="0.65700000000000003"/>
    <n v="0.55079999999999996"/>
    <n v="0.55079999999999996"/>
    <n v="0.25558291109635967"/>
    <n v="0.74441708890364033"/>
    <n v="0"/>
    <x v="0"/>
    <x v="0"/>
    <m/>
    <m/>
    <m/>
    <m/>
    <m/>
    <m/>
    <n v="1.2852972"/>
    <m/>
    <m/>
    <m/>
    <m/>
    <m/>
    <m/>
    <m/>
    <m/>
    <m/>
    <m/>
    <m/>
    <s v="514665,89"/>
    <s v="6188514,97"/>
    <n v="1.2852972"/>
    <n v="0"/>
    <n v="0"/>
  </r>
  <r>
    <n v="150"/>
    <x v="78"/>
    <s v=""/>
    <x v="173"/>
    <n v="2019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4599"/>
    <n v="144.9468"/>
    <n v="144.9468"/>
    <n v="0"/>
    <n v="0"/>
    <n v="1"/>
    <n v="0"/>
    <n v="0"/>
    <x v="0"/>
    <x v="0"/>
    <m/>
    <m/>
    <m/>
    <m/>
    <m/>
    <m/>
    <m/>
    <m/>
    <m/>
    <m/>
    <n v="148.375"/>
    <m/>
    <m/>
    <m/>
    <m/>
    <m/>
    <m/>
    <m/>
    <s v="515874,42"/>
    <s v="6187898,06"/>
    <n v="0"/>
    <n v="148.375"/>
    <n v="0"/>
  </r>
  <r>
    <n v="151"/>
    <x v="79"/>
    <s v=""/>
    <x v="174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4600"/>
    <n v="19.4544"/>
    <n v="19.4544"/>
    <n v="0"/>
    <n v="0"/>
    <n v="1"/>
    <n v="0"/>
    <n v="0"/>
    <x v="0"/>
    <x v="0"/>
    <m/>
    <m/>
    <m/>
    <m/>
    <m/>
    <m/>
    <m/>
    <m/>
    <m/>
    <n v="20.662500000000001"/>
    <m/>
    <m/>
    <m/>
    <m/>
    <m/>
    <m/>
    <m/>
    <m/>
    <s v="569708,24"/>
    <s v="6272505,02"/>
    <n v="0"/>
    <n v="20.662500000000001"/>
    <n v="0"/>
  </r>
  <r>
    <n v="151"/>
    <x v="79"/>
    <s v=""/>
    <x v="175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708,24"/>
    <s v="6272505,02"/>
    <n v="0"/>
    <n v="0"/>
    <n v="0"/>
  </r>
  <r>
    <n v="151"/>
    <x v="79"/>
    <s v=""/>
    <x v="176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4601"/>
    <n v="4.9931999999999999"/>
    <n v="4.9931999999999999"/>
    <n v="0"/>
    <n v="0"/>
    <n v="1"/>
    <n v="0"/>
    <n v="0"/>
    <x v="0"/>
    <x v="0"/>
    <m/>
    <m/>
    <m/>
    <m/>
    <m/>
    <m/>
    <m/>
    <m/>
    <m/>
    <m/>
    <m/>
    <m/>
    <m/>
    <m/>
    <m/>
    <n v="4.9931999999999999"/>
    <m/>
    <m/>
    <s v="569708,24"/>
    <s v="6272505,02"/>
    <n v="0"/>
    <n v="4.9931999999999999"/>
    <n v="0"/>
  </r>
  <r>
    <n v="155"/>
    <x v="80"/>
    <s v=""/>
    <x v="177"/>
    <n v="2019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4602"/>
    <n v="10.461600000000001"/>
    <n v="10.461600000000001"/>
    <n v="0"/>
    <n v="0"/>
    <n v="1"/>
    <n v="0"/>
    <n v="0"/>
    <x v="0"/>
    <x v="0"/>
    <m/>
    <m/>
    <m/>
    <m/>
    <m/>
    <m/>
    <n v="11.8256292"/>
    <m/>
    <m/>
    <m/>
    <m/>
    <m/>
    <m/>
    <m/>
    <m/>
    <m/>
    <m/>
    <m/>
    <s v="492189,28"/>
    <s v="6290834,77"/>
    <n v="11.8256292"/>
    <n v="0"/>
    <n v="0"/>
  </r>
  <r>
    <n v="155"/>
    <x v="80"/>
    <s v=""/>
    <x v="178"/>
    <n v="2019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4603"/>
    <n v="8.5212000000000003"/>
    <n v="8.5212000000000003"/>
    <n v="5.8643999999999998"/>
    <n v="5.8643999999999998"/>
    <n v="0.2737347832603374"/>
    <n v="0.7262652167396626"/>
    <n v="0"/>
    <x v="0"/>
    <x v="0"/>
    <m/>
    <m/>
    <m/>
    <m/>
    <m/>
    <m/>
    <n v="15.564700800000001"/>
    <m/>
    <m/>
    <m/>
    <m/>
    <m/>
    <m/>
    <m/>
    <m/>
    <m/>
    <m/>
    <m/>
    <s v="492189,28"/>
    <s v="6290834,77"/>
    <n v="15.564700800000001"/>
    <n v="0"/>
    <n v="0"/>
  </r>
  <r>
    <n v="156"/>
    <x v="81"/>
    <s v=""/>
    <x v="179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4604"/>
    <n v="7.2000000000000005E-4"/>
    <n v="0"/>
    <n v="7.2000000000000005E-4"/>
    <n v="0"/>
    <n v="1.3508037282182901E-2"/>
    <n v="0.98649196271781714"/>
    <n v="-3.9898639947466563E-17"/>
    <x v="0"/>
    <x v="0"/>
    <m/>
    <m/>
    <m/>
    <m/>
    <m/>
    <m/>
    <n v="2.6650799999999999E-2"/>
    <m/>
    <m/>
    <m/>
    <m/>
    <m/>
    <m/>
    <m/>
    <m/>
    <m/>
    <m/>
    <m/>
    <s v="502980,92"/>
    <s v="6126043,77"/>
    <n v="2.6650799999999999E-2"/>
    <n v="0"/>
    <n v="0"/>
  </r>
  <r>
    <n v="156"/>
    <x v="81"/>
    <s v=""/>
    <x v="180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4605"/>
    <n v="42.084000000000003"/>
    <n v="42.084000000000003"/>
    <n v="0"/>
    <n v="0"/>
    <n v="1"/>
    <n v="0"/>
    <n v="0"/>
    <x v="0"/>
    <x v="0"/>
    <m/>
    <m/>
    <m/>
    <m/>
    <m/>
    <m/>
    <n v="47.881587599999996"/>
    <m/>
    <m/>
    <m/>
    <m/>
    <m/>
    <m/>
    <m/>
    <m/>
    <m/>
    <m/>
    <m/>
    <s v="502980,92"/>
    <s v="6126043,77"/>
    <n v="47.881587599999996"/>
    <n v="0"/>
    <n v="0"/>
  </r>
  <r>
    <n v="156"/>
    <x v="81"/>
    <s v=""/>
    <x v="181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917"/>
    <n v="6.3827999999999996"/>
    <n v="6.382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6.3828000000000005"/>
    <s v="502980,92"/>
    <s v="6126043,77"/>
    <n v="0"/>
    <n v="0"/>
    <n v="6.3828000000000005"/>
  </r>
  <r>
    <n v="156"/>
    <x v="81"/>
    <s v=""/>
    <x v="184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4606"/>
    <n v="8.2620000000000005"/>
    <n v="8.262000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1.8360000000000001"/>
    <s v="502980,92"/>
    <s v="6126043,77"/>
    <n v="0"/>
    <n v="0"/>
    <n v="1.8360000000000001"/>
  </r>
  <r>
    <n v="156"/>
    <x v="81"/>
    <s v=""/>
    <x v="185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4607"/>
    <n v="40.852800000000002"/>
    <n v="40.852800000000002"/>
    <n v="0"/>
    <n v="0"/>
    <n v="1"/>
    <n v="0"/>
    <n v="0"/>
    <x v="0"/>
    <x v="0"/>
    <m/>
    <m/>
    <m/>
    <m/>
    <m/>
    <m/>
    <m/>
    <m/>
    <m/>
    <m/>
    <m/>
    <m/>
    <m/>
    <m/>
    <m/>
    <n v="40.852800000000002"/>
    <m/>
    <m/>
    <s v="502980,92"/>
    <s v="6126043,77"/>
    <n v="0"/>
    <n v="40.852800000000002"/>
    <n v="0"/>
  </r>
  <r>
    <n v="160"/>
    <x v="83"/>
    <s v=""/>
    <x v="187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13"/>
    <x v="0"/>
    <s v="fvv"/>
    <d v="2012-01-01T00:00:00"/>
    <m/>
    <n v="8.6"/>
    <n v="0"/>
    <n v="8.6"/>
    <x v="4608"/>
    <n v="3.2639999999999998"/>
    <n v="3.2639999999999998"/>
    <n v="0"/>
    <n v="0"/>
    <n v="1"/>
    <n v="0"/>
    <n v="0"/>
    <x v="0"/>
    <x v="0"/>
    <m/>
    <m/>
    <m/>
    <n v="3.5870000000000002"/>
    <m/>
    <m/>
    <m/>
    <m/>
    <m/>
    <m/>
    <m/>
    <m/>
    <m/>
    <m/>
    <m/>
    <m/>
    <m/>
    <m/>
    <s v="615594,39"/>
    <s v="6254044,08"/>
    <n v="3.5870000000000002"/>
    <n v="0"/>
    <n v="0"/>
  </r>
  <r>
    <n v="160"/>
    <x v="83"/>
    <s v=""/>
    <x v="189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76"/>
    <x v="0"/>
    <s v="fvv"/>
    <d v="2012-01-01T00:00:00"/>
    <m/>
    <n v="8.6"/>
    <n v="0"/>
    <n v="8.6"/>
    <x v="4609"/>
    <n v="2.6040000000000001"/>
    <n v="2.6040000000000001"/>
    <n v="0"/>
    <n v="0"/>
    <n v="1"/>
    <n v="0"/>
    <n v="0"/>
    <x v="0"/>
    <x v="0"/>
    <m/>
    <m/>
    <m/>
    <n v="2.8624260000000001"/>
    <m/>
    <m/>
    <m/>
    <m/>
    <m/>
    <m/>
    <m/>
    <m/>
    <m/>
    <m/>
    <m/>
    <m/>
    <m/>
    <m/>
    <s v="615594,39"/>
    <s v="6254044,08"/>
    <n v="2.8624260000000001"/>
    <n v="0"/>
    <n v="0"/>
  </r>
  <r>
    <n v="160"/>
    <x v="83"/>
    <s v=""/>
    <x v="190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39"/>
    <x v="5"/>
    <s v="kvt"/>
    <d v="2008-10-01T00:00:00"/>
    <m/>
    <n v="0.61"/>
    <n v="0"/>
    <n v="0"/>
    <x v="4610"/>
    <n v="0"/>
    <n v="0"/>
    <n v="0"/>
    <n v="0"/>
    <n v="1"/>
    <n v="0"/>
    <n v="0"/>
    <x v="0"/>
    <x v="0"/>
    <m/>
    <m/>
    <m/>
    <n v="7.1740000000000009E-4"/>
    <m/>
    <m/>
    <m/>
    <m/>
    <m/>
    <m/>
    <m/>
    <m/>
    <m/>
    <m/>
    <m/>
    <m/>
    <m/>
    <m/>
    <s v="615594,39"/>
    <s v="6254044,08"/>
    <n v="7.1740000000000009E-4"/>
    <n v="0"/>
    <n v="0"/>
  </r>
  <r>
    <n v="160"/>
    <x v="84"/>
    <s v=""/>
    <x v="191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4611"/>
    <n v="0.7"/>
    <n v="0.7"/>
    <n v="0"/>
    <n v="0"/>
    <n v="1"/>
    <n v="0"/>
    <n v="0"/>
    <x v="0"/>
    <x v="0"/>
    <m/>
    <m/>
    <m/>
    <n v="0.76951910999999995"/>
    <m/>
    <m/>
    <m/>
    <m/>
    <m/>
    <m/>
    <m/>
    <m/>
    <m/>
    <m/>
    <m/>
    <m/>
    <m/>
    <m/>
    <s v="617014,05"/>
    <s v="6254411,98"/>
    <n v="0.76951910999999995"/>
    <n v="0"/>
    <n v="0"/>
  </r>
  <r>
    <n v="160"/>
    <x v="84"/>
    <s v=""/>
    <x v="192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7014,05"/>
    <s v="6254411,98"/>
    <n v="0"/>
    <n v="0"/>
    <n v="0"/>
  </r>
  <r>
    <n v="160"/>
    <x v="84"/>
    <s v=""/>
    <x v="193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7014,05"/>
    <s v="6254411,98"/>
    <n v="0"/>
    <n v="0"/>
    <n v="0"/>
  </r>
  <r>
    <n v="160"/>
    <x v="85"/>
    <s v=""/>
    <x v="194"/>
    <n v="2019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4612"/>
    <n v="8.3999999999999995E-3"/>
    <n v="8.3999999999999995E-3"/>
    <n v="0"/>
    <n v="0"/>
    <n v="1"/>
    <n v="0"/>
    <n v="0"/>
    <x v="0"/>
    <x v="0"/>
    <m/>
    <m/>
    <m/>
    <n v="9.2544599999999991E-3"/>
    <m/>
    <m/>
    <m/>
    <m/>
    <m/>
    <m/>
    <m/>
    <m/>
    <m/>
    <m/>
    <m/>
    <m/>
    <m/>
    <m/>
    <s v="616939"/>
    <s v="6253243"/>
    <n v="9.2544599999999991E-3"/>
    <n v="0"/>
    <n v="0"/>
  </r>
  <r>
    <n v="160"/>
    <x v="86"/>
    <s v=""/>
    <x v="195"/>
    <n v="2019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4613"/>
    <n v="2.0400000000000001E-2"/>
    <n v="2.0400000000000001E-2"/>
    <n v="0"/>
    <n v="0"/>
    <n v="1"/>
    <n v="0"/>
    <n v="0"/>
    <x v="0"/>
    <x v="0"/>
    <m/>
    <m/>
    <m/>
    <n v="2.2418749999999998E-2"/>
    <m/>
    <m/>
    <m/>
    <m/>
    <m/>
    <m/>
    <m/>
    <m/>
    <m/>
    <m/>
    <m/>
    <m/>
    <m/>
    <m/>
    <s v="616358,49"/>
    <s v="6251294,55"/>
    <n v="2.2418749999999998E-2"/>
    <n v="0"/>
    <n v="0"/>
  </r>
  <r>
    <n v="160"/>
    <x v="87"/>
    <s v=""/>
    <x v="196"/>
    <n v="2019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4614"/>
    <n v="19.728000000000002"/>
    <n v="19.728000000000002"/>
    <n v="0"/>
    <n v="0"/>
    <n v="1"/>
    <n v="0"/>
    <n v="0"/>
    <x v="0"/>
    <x v="0"/>
    <m/>
    <m/>
    <m/>
    <m/>
    <m/>
    <m/>
    <m/>
    <m/>
    <m/>
    <m/>
    <m/>
    <m/>
    <m/>
    <m/>
    <m/>
    <n v="19.728000000000002"/>
    <m/>
    <m/>
    <s v="617910,52"/>
    <s v="6254616,94"/>
    <n v="0"/>
    <n v="19.728000000000002"/>
    <n v="0"/>
  </r>
  <r>
    <n v="160"/>
    <x v="1279"/>
    <s v=""/>
    <x v="2857"/>
    <n v="2019"/>
    <n v="43774417"/>
    <x v="45"/>
    <x v="1276"/>
    <x v="87"/>
    <n v="8500"/>
    <s v="Grenaa"/>
    <n v="707"/>
    <n v="202"/>
    <x v="40"/>
    <m/>
    <s v="FJ"/>
    <s v="Fjernvarmeværk"/>
    <n v="353000"/>
    <n v="350030"/>
    <x v="91"/>
    <x v="0"/>
    <s v="fvv"/>
    <d v="2018-01-01T00:00:00"/>
    <m/>
    <n v="30"/>
    <n v="0"/>
    <n v="38.200000000000003"/>
    <x v="4615"/>
    <n v="442.06700000000001"/>
    <n v="442.06700000000001"/>
    <n v="0"/>
    <n v="0"/>
    <n v="1"/>
    <n v="0"/>
    <n v="0"/>
    <x v="0"/>
    <x v="0"/>
    <m/>
    <m/>
    <m/>
    <m/>
    <m/>
    <m/>
    <m/>
    <m/>
    <m/>
    <m/>
    <n v="398.25920000000002"/>
    <m/>
    <m/>
    <m/>
    <m/>
    <m/>
    <m/>
    <m/>
    <s v="617910,52"/>
    <s v="6254616,94"/>
    <n v="0"/>
    <n v="398.25920000000002"/>
    <n v="0"/>
  </r>
  <r>
    <n v="160"/>
    <x v="1298"/>
    <s v=""/>
    <x v="2938"/>
    <n v="2019"/>
    <n v="43774417"/>
    <x v="45"/>
    <x v="1294"/>
    <x v="1251"/>
    <n v="8500"/>
    <s v="Grenaa"/>
    <n v="707"/>
    <n v="202"/>
    <x v="40"/>
    <m/>
    <s v="FJ"/>
    <s v="Fjernvarmeværk"/>
    <n v="353000"/>
    <n v="350030"/>
    <x v="1482"/>
    <x v="3"/>
    <s v="fvv"/>
    <d v="2019-02-01T00:00:00"/>
    <m/>
    <n v="14.5"/>
    <n v="0"/>
    <n v="14.5"/>
    <x v="4616"/>
    <n v="36.612000000000002"/>
    <n v="36.612000000000002"/>
    <n v="0"/>
    <n v="0"/>
    <n v="1"/>
    <n v="0"/>
    <n v="0"/>
    <x v="0"/>
    <x v="0"/>
    <m/>
    <m/>
    <m/>
    <m/>
    <m/>
    <m/>
    <m/>
    <m/>
    <m/>
    <m/>
    <m/>
    <m/>
    <m/>
    <m/>
    <m/>
    <n v="36.612000000000002"/>
    <m/>
    <m/>
    <s v="617760,84"/>
    <s v="6254621,68"/>
    <n v="0"/>
    <n v="36.612000000000002"/>
    <n v="0"/>
  </r>
  <r>
    <n v="162"/>
    <x v="88"/>
    <s v=""/>
    <x v="197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4617"/>
    <n v="2.8799999999999999E-2"/>
    <n v="2.8799999999999999E-2"/>
    <n v="2.8799999999999999E-2"/>
    <n v="2.8799999999999999E-2"/>
    <n v="0.1040204105382211"/>
    <n v="0.89597958946177891"/>
    <n v="0"/>
    <x v="0"/>
    <x v="0"/>
    <m/>
    <m/>
    <m/>
    <n v="4.2721170000000003E-2"/>
    <m/>
    <m/>
    <n v="9.5713199999999998E-2"/>
    <m/>
    <m/>
    <m/>
    <m/>
    <m/>
    <m/>
    <m/>
    <m/>
    <m/>
    <m/>
    <m/>
    <s v="494693,56"/>
    <s v="6179932,52"/>
    <n v="0.13843437"/>
    <n v="0"/>
    <n v="0"/>
  </r>
  <r>
    <n v="162"/>
    <x v="88"/>
    <s v=""/>
    <x v="198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4618"/>
    <n v="12.3408"/>
    <n v="11.2464"/>
    <n v="0"/>
    <n v="0"/>
    <n v="1"/>
    <n v="0"/>
    <n v="0"/>
    <x v="0"/>
    <x v="0"/>
    <m/>
    <m/>
    <m/>
    <n v="0"/>
    <m/>
    <m/>
    <n v="13.4466948"/>
    <m/>
    <m/>
    <m/>
    <m/>
    <m/>
    <m/>
    <m/>
    <m/>
    <m/>
    <m/>
    <m/>
    <s v="494693,56"/>
    <s v="6179932,52"/>
    <n v="13.4466948"/>
    <n v="0"/>
    <n v="0"/>
  </r>
  <r>
    <n v="162"/>
    <x v="88"/>
    <s v=""/>
    <x v="199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4619"/>
    <n v="13.1076"/>
    <n v="13.1076"/>
    <n v="0"/>
    <n v="0"/>
    <n v="1"/>
    <n v="0"/>
    <n v="0"/>
    <x v="0"/>
    <x v="0"/>
    <m/>
    <n v="0"/>
    <m/>
    <n v="0"/>
    <m/>
    <m/>
    <n v="12.5446068"/>
    <m/>
    <m/>
    <m/>
    <m/>
    <m/>
    <m/>
    <m/>
    <m/>
    <m/>
    <m/>
    <m/>
    <s v="494693,56"/>
    <s v="6179932,52"/>
    <n v="12.5446068"/>
    <n v="0"/>
    <n v="0"/>
  </r>
  <r>
    <n v="162"/>
    <x v="89"/>
    <s v=""/>
    <x v="200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4620"/>
    <n v="3.8592"/>
    <n v="3.8592"/>
    <n v="0"/>
    <n v="0"/>
    <n v="1"/>
    <n v="0"/>
    <n v="0"/>
    <x v="0"/>
    <x v="0"/>
    <m/>
    <m/>
    <m/>
    <m/>
    <m/>
    <m/>
    <m/>
    <m/>
    <n v="3.8592"/>
    <m/>
    <m/>
    <m/>
    <m/>
    <m/>
    <m/>
    <m/>
    <m/>
    <m/>
    <s v="493960,54"/>
    <s v="6178807,84"/>
    <n v="0"/>
    <n v="3.8592"/>
    <n v="0"/>
  </r>
  <r>
    <n v="162"/>
    <x v="89"/>
    <s v=""/>
    <x v="201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4621"/>
    <n v="0.26640000000000003"/>
    <n v="0.26640000000000003"/>
    <n v="0"/>
    <n v="0"/>
    <n v="1"/>
    <n v="0"/>
    <n v="0"/>
    <x v="0"/>
    <x v="0"/>
    <m/>
    <m/>
    <m/>
    <n v="0.2772751"/>
    <m/>
    <m/>
    <m/>
    <m/>
    <m/>
    <m/>
    <m/>
    <m/>
    <m/>
    <m/>
    <m/>
    <m/>
    <m/>
    <m/>
    <s v="493960,54"/>
    <s v="6178807,84"/>
    <n v="0.2772751"/>
    <n v="0"/>
    <n v="0"/>
  </r>
  <r>
    <n v="162"/>
    <x v="90"/>
    <s v=""/>
    <x v="203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4622"/>
    <n v="5.04E-2"/>
    <n v="5.04E-2"/>
    <n v="1.7999999999999999E-2"/>
    <n v="1.7999999999999999E-2"/>
    <n v="0.35027676729571461"/>
    <n v="0.64972323270428545"/>
    <n v="0"/>
    <x v="0"/>
    <x v="0"/>
    <m/>
    <m/>
    <m/>
    <n v="4.3510309999999996E-2"/>
    <m/>
    <m/>
    <n v="2.8432800000000001E-2"/>
    <m/>
    <m/>
    <m/>
    <m/>
    <m/>
    <m/>
    <m/>
    <m/>
    <m/>
    <m/>
    <m/>
    <s v="495794,09"/>
    <s v="6179563,47"/>
    <n v="7.1943110000000005E-2"/>
    <n v="0"/>
    <n v="0"/>
  </r>
  <r>
    <n v="162"/>
    <x v="90"/>
    <s v=""/>
    <x v="204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4623"/>
    <n v="12.294"/>
    <n v="12.294"/>
    <n v="0"/>
    <n v="0"/>
    <n v="1"/>
    <n v="0"/>
    <n v="0"/>
    <x v="0"/>
    <x v="0"/>
    <m/>
    <m/>
    <m/>
    <n v="3.9456999999999999E-3"/>
    <m/>
    <m/>
    <n v="14.463741599999999"/>
    <m/>
    <m/>
    <m/>
    <m/>
    <m/>
    <m/>
    <m/>
    <m/>
    <m/>
    <m/>
    <m/>
    <s v="495794,09"/>
    <s v="6179563,47"/>
    <n v="14.467687299999998"/>
    <n v="0"/>
    <n v="0"/>
  </r>
  <r>
    <n v="162"/>
    <x v="90"/>
    <s v=""/>
    <x v="205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4624"/>
    <n v="12.049200000000001"/>
    <n v="10.44"/>
    <n v="0"/>
    <n v="0"/>
    <n v="1"/>
    <n v="0"/>
    <n v="0"/>
    <x v="0"/>
    <x v="0"/>
    <m/>
    <m/>
    <m/>
    <n v="0"/>
    <m/>
    <m/>
    <n v="14.4637812"/>
    <m/>
    <m/>
    <m/>
    <m/>
    <m/>
    <m/>
    <m/>
    <m/>
    <m/>
    <m/>
    <n v="0"/>
    <s v="495794,09"/>
    <s v="6179563,47"/>
    <n v="14.4637812"/>
    <n v="0"/>
    <n v="0"/>
  </r>
  <r>
    <n v="162"/>
    <x v="90"/>
    <s v=""/>
    <x v="206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4625"/>
    <n v="1.0800000000000001E-2"/>
    <n v="1.0800000000000001E-2"/>
    <n v="1.7999999999999999E-2"/>
    <n v="1.7999999999999999E-2"/>
    <n v="7.5096749645793673E-2"/>
    <n v="0.92490325035420629"/>
    <n v="0"/>
    <x v="0"/>
    <x v="0"/>
    <m/>
    <m/>
    <m/>
    <n v="4.3474440000000003E-2"/>
    <m/>
    <m/>
    <n v="2.8432800000000001E-2"/>
    <m/>
    <m/>
    <m/>
    <m/>
    <m/>
    <m/>
    <m/>
    <m/>
    <m/>
    <m/>
    <m/>
    <s v="495794,09"/>
    <s v="6179563,47"/>
    <n v="7.1907240000000011E-2"/>
    <n v="0"/>
    <n v="0"/>
  </r>
  <r>
    <n v="162"/>
    <x v="90"/>
    <s v=""/>
    <x v="207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4626"/>
    <n v="18.2592"/>
    <n v="18.2592"/>
    <n v="0"/>
    <n v="0"/>
    <n v="1"/>
    <n v="0"/>
    <n v="0"/>
    <x v="0"/>
    <x v="0"/>
    <m/>
    <m/>
    <m/>
    <m/>
    <m/>
    <m/>
    <m/>
    <m/>
    <m/>
    <m/>
    <m/>
    <m/>
    <m/>
    <m/>
    <m/>
    <m/>
    <m/>
    <n v="18.2592"/>
    <s v="495794,09"/>
    <s v="6179563,47"/>
    <n v="0"/>
    <n v="0"/>
    <n v="18.2592"/>
  </r>
  <r>
    <n v="162"/>
    <x v="91"/>
    <s v=""/>
    <x v="209"/>
    <n v="2019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4627"/>
    <n v="11.646000000000001"/>
    <n v="11.646000000000001"/>
    <n v="9.36"/>
    <n v="9.36"/>
    <n v="0.26439082963472227"/>
    <n v="0.73560917036527773"/>
    <n v="0"/>
    <x v="0"/>
    <x v="0"/>
    <m/>
    <m/>
    <m/>
    <m/>
    <m/>
    <m/>
    <n v="22.024213199999998"/>
    <m/>
    <m/>
    <m/>
    <m/>
    <m/>
    <m/>
    <m/>
    <m/>
    <m/>
    <m/>
    <m/>
    <s v="489678,33"/>
    <s v="6172484,29"/>
    <n v="22.024213199999998"/>
    <n v="0"/>
    <n v="0"/>
  </r>
  <r>
    <n v="162"/>
    <x v="91"/>
    <s v=""/>
    <x v="210"/>
    <n v="2019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4628"/>
    <n v="10.9908"/>
    <n v="10.162800000000001"/>
    <n v="0"/>
    <n v="0"/>
    <n v="1"/>
    <n v="0"/>
    <n v="0"/>
    <x v="0"/>
    <x v="0"/>
    <m/>
    <m/>
    <m/>
    <n v="0"/>
    <m/>
    <m/>
    <n v="12.475584000000001"/>
    <m/>
    <m/>
    <m/>
    <m/>
    <m/>
    <m/>
    <m/>
    <m/>
    <m/>
    <m/>
    <m/>
    <s v="489678,33"/>
    <s v="6172484,29"/>
    <n v="12.475584000000001"/>
    <n v="0"/>
    <n v="0"/>
  </r>
  <r>
    <n v="162"/>
    <x v="92"/>
    <s v=""/>
    <x v="211"/>
    <n v="2019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4629"/>
    <n v="43.819200000000002"/>
    <n v="43.660800000000002"/>
    <n v="0"/>
    <n v="0"/>
    <n v="1"/>
    <n v="0"/>
    <n v="0"/>
    <x v="0"/>
    <x v="0"/>
    <m/>
    <m/>
    <m/>
    <m/>
    <m/>
    <m/>
    <m/>
    <m/>
    <m/>
    <m/>
    <n v="46.112000000000002"/>
    <m/>
    <m/>
    <m/>
    <m/>
    <m/>
    <m/>
    <m/>
    <s v="495348,28"/>
    <s v="6177774,31"/>
    <n v="0"/>
    <n v="46.112000000000002"/>
    <n v="0"/>
  </r>
  <r>
    <n v="166"/>
    <x v="93"/>
    <s v=""/>
    <x v="212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726"/>
    <n v="5.3800000000000002E-3"/>
    <n v="5.3800000000000002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705277,48"/>
    <s v="6217356,21"/>
    <n v="5.3804999999999999E-3"/>
    <n v="0"/>
    <n v="0"/>
  </r>
  <r>
    <n v="166"/>
    <x v="93"/>
    <s v=""/>
    <x v="213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4630"/>
    <n v="21.894839999999999"/>
    <n v="21.894839999999999"/>
    <n v="0"/>
    <n v="0"/>
    <n v="1"/>
    <n v="0"/>
    <n v="0"/>
    <x v="0"/>
    <x v="0"/>
    <m/>
    <m/>
    <m/>
    <m/>
    <m/>
    <m/>
    <m/>
    <m/>
    <m/>
    <m/>
    <n v="20.861795999999998"/>
    <m/>
    <m/>
    <m/>
    <m/>
    <m/>
    <m/>
    <m/>
    <s v="705277,48"/>
    <s v="6217356,21"/>
    <n v="0"/>
    <n v="20.861795999999998"/>
    <n v="0"/>
  </r>
  <r>
    <n v="166"/>
    <x v="93"/>
    <s v=""/>
    <x v="216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4631"/>
    <n v="57.322800000000001"/>
    <n v="57.322800000000001"/>
    <n v="0"/>
    <n v="0"/>
    <n v="1"/>
    <n v="0"/>
    <n v="0"/>
    <x v="0"/>
    <x v="0"/>
    <m/>
    <m/>
    <m/>
    <m/>
    <m/>
    <m/>
    <m/>
    <m/>
    <m/>
    <m/>
    <n v="53.78304"/>
    <m/>
    <m/>
    <m/>
    <m/>
    <m/>
    <m/>
    <m/>
    <s v="705277,48"/>
    <s v="6217356,21"/>
    <n v="0"/>
    <n v="53.78304"/>
    <n v="0"/>
  </r>
  <r>
    <n v="167"/>
    <x v="94"/>
    <s v=""/>
    <x v="217"/>
    <n v="2019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9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4632"/>
    <n v="55.027999999999999"/>
    <n v="55.027999999999999"/>
    <n v="0"/>
    <n v="0"/>
    <n v="1"/>
    <n v="0"/>
    <n v="0"/>
    <x v="0"/>
    <x v="0"/>
    <m/>
    <m/>
    <m/>
    <m/>
    <m/>
    <m/>
    <m/>
    <m/>
    <m/>
    <m/>
    <n v="57.556980000000003"/>
    <m/>
    <m/>
    <m/>
    <m/>
    <m/>
    <m/>
    <m/>
    <s v="487637,78"/>
    <s v="6147948,26"/>
    <n v="0"/>
    <n v="57.556980000000003"/>
    <n v="0"/>
  </r>
  <r>
    <n v="167"/>
    <x v="95"/>
    <s v=""/>
    <x v="219"/>
    <n v="2019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4633"/>
    <n v="13.05691"/>
    <n v="13.05691"/>
    <n v="0"/>
    <n v="0"/>
    <n v="1"/>
    <n v="0"/>
    <n v="0"/>
    <x v="0"/>
    <x v="0"/>
    <m/>
    <m/>
    <m/>
    <m/>
    <m/>
    <m/>
    <m/>
    <m/>
    <m/>
    <m/>
    <m/>
    <m/>
    <m/>
    <m/>
    <m/>
    <n v="13.056912000000001"/>
    <m/>
    <m/>
    <s v="487637,78"/>
    <s v="6147948,26"/>
    <n v="0"/>
    <n v="13.056912000000001"/>
    <n v="0"/>
  </r>
  <r>
    <n v="168"/>
    <x v="96"/>
    <s v=""/>
    <x v="220"/>
    <n v="2019"/>
    <n v="54121016"/>
    <x v="714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4634"/>
    <n v="15.483599999999999"/>
    <n v="15.483599999999999"/>
    <n v="0"/>
    <n v="0"/>
    <n v="1"/>
    <n v="0"/>
    <n v="0"/>
    <x v="0"/>
    <x v="0"/>
    <m/>
    <m/>
    <m/>
    <m/>
    <m/>
    <m/>
    <n v="15.481897199999999"/>
    <m/>
    <m/>
    <m/>
    <m/>
    <m/>
    <m/>
    <m/>
    <m/>
    <m/>
    <m/>
    <m/>
    <s v="688147,76"/>
    <s v="6134893,69"/>
    <n v="15.481897199999999"/>
    <n v="0"/>
    <n v="0"/>
  </r>
  <r>
    <n v="168"/>
    <x v="97"/>
    <s v=""/>
    <x v="221"/>
    <n v="2019"/>
    <n v="54121016"/>
    <x v="714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4635"/>
    <n v="220.00299999999999"/>
    <n v="220.00299999999999"/>
    <n v="59.626800000000003"/>
    <n v="51.865200000000002"/>
    <n v="0.35787858971731229"/>
    <n v="0.64212141028268777"/>
    <n v="0"/>
    <x v="0"/>
    <x v="0"/>
    <m/>
    <m/>
    <m/>
    <m/>
    <m/>
    <m/>
    <m/>
    <m/>
    <m/>
    <n v="307.37099999999998"/>
    <m/>
    <m/>
    <m/>
    <m/>
    <m/>
    <m/>
    <m/>
    <m/>
    <s v="688267,6"/>
    <s v="6135896,7"/>
    <n v="0"/>
    <n v="307.37099999999998"/>
    <n v="0"/>
  </r>
  <r>
    <n v="168"/>
    <x v="97"/>
    <s v=""/>
    <x v="222"/>
    <n v="2019"/>
    <n v="54121016"/>
    <x v="714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4636"/>
    <n v="8.8420000000000005"/>
    <n v="8.8420000000000005"/>
    <n v="0"/>
    <n v="0"/>
    <n v="1"/>
    <n v="0"/>
    <n v="0"/>
    <x v="0"/>
    <x v="0"/>
    <m/>
    <m/>
    <m/>
    <m/>
    <m/>
    <m/>
    <m/>
    <m/>
    <m/>
    <m/>
    <m/>
    <m/>
    <m/>
    <m/>
    <m/>
    <n v="8.8420000000000005"/>
    <m/>
    <m/>
    <s v="688267,6"/>
    <s v="6135896,7"/>
    <n v="0"/>
    <n v="8.8420000000000005"/>
    <n v="0"/>
  </r>
  <r>
    <n v="168"/>
    <x v="98"/>
    <s v=""/>
    <x v="223"/>
    <n v="2019"/>
    <n v="54121016"/>
    <x v="714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4637"/>
    <n v="6.8975999999999997"/>
    <n v="6.8975999999999997"/>
    <n v="0"/>
    <n v="0"/>
    <n v="1"/>
    <n v="0"/>
    <n v="0"/>
    <x v="0"/>
    <x v="0"/>
    <m/>
    <m/>
    <m/>
    <m/>
    <m/>
    <m/>
    <n v="6.8978051999999996"/>
    <m/>
    <m/>
    <m/>
    <m/>
    <m/>
    <m/>
    <m/>
    <m/>
    <m/>
    <m/>
    <m/>
    <s v="687482"/>
    <s v="6135727"/>
    <n v="6.8978051999999996"/>
    <n v="0"/>
    <n v="0"/>
  </r>
  <r>
    <n v="169"/>
    <x v="99"/>
    <s v=""/>
    <x v="224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4638"/>
    <n v="25.9056"/>
    <n v="25.9056"/>
    <n v="0"/>
    <n v="0"/>
    <n v="1"/>
    <n v="0"/>
    <n v="0"/>
    <x v="0"/>
    <x v="0"/>
    <m/>
    <m/>
    <m/>
    <m/>
    <m/>
    <m/>
    <m/>
    <m/>
    <m/>
    <n v="28.144500000000001"/>
    <m/>
    <m/>
    <m/>
    <m/>
    <m/>
    <m/>
    <m/>
    <m/>
    <s v="566678,12"/>
    <s v="6234362,13"/>
    <n v="0"/>
    <n v="28.144500000000001"/>
    <n v="0"/>
  </r>
  <r>
    <n v="169"/>
    <x v="99"/>
    <s v=""/>
    <x v="225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4639"/>
    <n v="3.456E-2"/>
    <n v="3.456E-2"/>
    <n v="0"/>
    <n v="0"/>
    <n v="1"/>
    <n v="0"/>
    <n v="0"/>
    <x v="0"/>
    <x v="0"/>
    <m/>
    <m/>
    <m/>
    <m/>
    <m/>
    <m/>
    <n v="3.4689600000000001E-2"/>
    <m/>
    <m/>
    <m/>
    <m/>
    <m/>
    <m/>
    <m/>
    <m/>
    <m/>
    <m/>
    <m/>
    <s v="566678,12"/>
    <s v="6234362,13"/>
    <n v="3.4689600000000001E-2"/>
    <n v="0"/>
    <n v="0"/>
  </r>
  <r>
    <n v="169"/>
    <x v="99"/>
    <s v=""/>
    <x v="226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4640"/>
    <n v="1.550484"/>
    <n v="1.550484"/>
    <n v="0"/>
    <n v="0"/>
    <n v="1"/>
    <n v="0"/>
    <n v="0"/>
    <x v="0"/>
    <x v="0"/>
    <m/>
    <m/>
    <m/>
    <m/>
    <m/>
    <m/>
    <m/>
    <m/>
    <m/>
    <m/>
    <m/>
    <m/>
    <m/>
    <m/>
    <n v="1.550484"/>
    <m/>
    <m/>
    <m/>
    <s v="566678,12"/>
    <s v="6234362,13"/>
    <n v="0"/>
    <n v="1.550484"/>
    <n v="0"/>
  </r>
  <r>
    <n v="169"/>
    <x v="99"/>
    <s v=""/>
    <x v="2858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675"/>
    <x v="0"/>
    <s v="fvv"/>
    <d v="2018-04-01T00:00:00"/>
    <m/>
    <n v="13"/>
    <n v="0"/>
    <n v="12"/>
    <x v="4641"/>
    <n v="185.40719999999999"/>
    <n v="185.40719999999999"/>
    <n v="0"/>
    <n v="0"/>
    <n v="1"/>
    <n v="0"/>
    <n v="0"/>
    <x v="0"/>
    <x v="0"/>
    <m/>
    <m/>
    <m/>
    <m/>
    <m/>
    <m/>
    <m/>
    <m/>
    <m/>
    <n v="201.53550000000001"/>
    <m/>
    <m/>
    <m/>
    <m/>
    <m/>
    <m/>
    <m/>
    <m/>
    <s v="566678,12"/>
    <s v="6234362,13"/>
    <n v="0"/>
    <n v="201.53550000000001"/>
    <n v="0"/>
  </r>
  <r>
    <n v="169"/>
    <x v="100"/>
    <s v=""/>
    <x v="230"/>
    <n v="2019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4642"/>
    <n v="2.9267999999999999E-2"/>
    <n v="2.9267999999999999E-2"/>
    <n v="0"/>
    <n v="0"/>
    <n v="1"/>
    <n v="0"/>
    <n v="0"/>
    <x v="0"/>
    <x v="0"/>
    <m/>
    <m/>
    <m/>
    <n v="3.4435199999999999E-2"/>
    <m/>
    <m/>
    <m/>
    <m/>
    <m/>
    <m/>
    <m/>
    <m/>
    <m/>
    <m/>
    <m/>
    <m/>
    <m/>
    <m/>
    <s v="564986"/>
    <s v="6237132"/>
    <n v="3.4435199999999999E-2"/>
    <n v="0"/>
    <n v="0"/>
  </r>
  <r>
    <n v="169"/>
    <x v="100"/>
    <s v=""/>
    <x v="231"/>
    <n v="2019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4643"/>
    <n v="68.954400000000007"/>
    <n v="68.954400000000007"/>
    <n v="0"/>
    <n v="0"/>
    <n v="1"/>
    <n v="0"/>
    <n v="0"/>
    <x v="0"/>
    <x v="0"/>
    <m/>
    <m/>
    <m/>
    <m/>
    <m/>
    <m/>
    <m/>
    <m/>
    <m/>
    <m/>
    <n v="66.200399999999988"/>
    <m/>
    <m/>
    <m/>
    <m/>
    <m/>
    <m/>
    <m/>
    <s v="564986"/>
    <s v="6237132"/>
    <n v="0"/>
    <n v="66.200399999999988"/>
    <n v="0"/>
  </r>
  <r>
    <n v="169"/>
    <x v="101"/>
    <s v=""/>
    <x v="232"/>
    <n v="2019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4644"/>
    <n v="0.97667999999999999"/>
    <n v="0.97667999999999999"/>
    <n v="0"/>
    <n v="0"/>
    <n v="1"/>
    <n v="0"/>
    <n v="0"/>
    <x v="0"/>
    <x v="0"/>
    <m/>
    <m/>
    <m/>
    <m/>
    <m/>
    <m/>
    <m/>
    <m/>
    <m/>
    <m/>
    <m/>
    <m/>
    <n v="1.08514"/>
    <m/>
    <m/>
    <m/>
    <m/>
    <m/>
    <s v="563909"/>
    <s v="6234658"/>
    <n v="0"/>
    <n v="1.08514"/>
    <n v="0"/>
  </r>
  <r>
    <n v="170"/>
    <x v="102"/>
    <s v=""/>
    <x v="233"/>
    <n v="2019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4645"/>
    <n v="5.8103999999999996"/>
    <n v="5.8103999999999996"/>
    <n v="3.0743999999999998"/>
    <n v="3.0743999999999998"/>
    <n v="0.27766538121702072"/>
    <n v="0.72233461878297933"/>
    <n v="0"/>
    <x v="0"/>
    <x v="0"/>
    <m/>
    <m/>
    <m/>
    <m/>
    <m/>
    <m/>
    <n v="10.462953600000001"/>
    <m/>
    <m/>
    <m/>
    <m/>
    <m/>
    <m/>
    <m/>
    <m/>
    <m/>
    <m/>
    <m/>
    <s v="558152,76"/>
    <s v="6383506,77"/>
    <n v="10.462953600000001"/>
    <n v="0"/>
    <n v="0"/>
  </r>
  <r>
    <n v="170"/>
    <x v="102"/>
    <s v=""/>
    <x v="234"/>
    <n v="2019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4646"/>
    <n v="2.5703999999999998"/>
    <n v="2.5703999999999998"/>
    <n v="0"/>
    <n v="0"/>
    <n v="1"/>
    <n v="0"/>
    <n v="0"/>
    <x v="0"/>
    <x v="0"/>
    <m/>
    <m/>
    <m/>
    <m/>
    <m/>
    <m/>
    <n v="2.3411916000000002"/>
    <m/>
    <m/>
    <m/>
    <m/>
    <m/>
    <m/>
    <m/>
    <m/>
    <m/>
    <m/>
    <m/>
    <s v="558152,76"/>
    <s v="6383506,77"/>
    <n v="2.3411916000000002"/>
    <n v="0"/>
    <n v="0"/>
  </r>
  <r>
    <n v="171"/>
    <x v="103"/>
    <s v=""/>
    <x v="235"/>
    <n v="2019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9342,21"/>
    <s v="6065132,86"/>
    <n v="0"/>
    <n v="0"/>
    <n v="0"/>
  </r>
  <r>
    <n v="171"/>
    <x v="104"/>
    <s v=""/>
    <x v="236"/>
    <n v="2019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4647"/>
    <n v="64.969200000000001"/>
    <n v="64.4328"/>
    <n v="0"/>
    <n v="0"/>
    <n v="1"/>
    <n v="0"/>
    <n v="0"/>
    <x v="0"/>
    <x v="0"/>
    <m/>
    <m/>
    <m/>
    <m/>
    <m/>
    <m/>
    <m/>
    <m/>
    <m/>
    <n v="68.468999999999994"/>
    <m/>
    <m/>
    <n v="0"/>
    <m/>
    <m/>
    <m/>
    <m/>
    <m/>
    <s v="659262,31"/>
    <s v="6064971,35"/>
    <n v="0"/>
    <n v="68.468999999999994"/>
    <n v="0"/>
  </r>
  <r>
    <n v="172"/>
    <x v="105"/>
    <s v=""/>
    <x v="237"/>
    <n v="2019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4648"/>
    <n v="17.1828"/>
    <n v="17.1828"/>
    <n v="0"/>
    <n v="0"/>
    <n v="1"/>
    <n v="0"/>
    <n v="0"/>
    <x v="0"/>
    <x v="0"/>
    <m/>
    <m/>
    <m/>
    <m/>
    <m/>
    <m/>
    <n v="17.576024399999998"/>
    <m/>
    <m/>
    <m/>
    <m/>
    <m/>
    <m/>
    <m/>
    <m/>
    <m/>
    <m/>
    <m/>
    <s v="721694"/>
    <s v="6190943"/>
    <n v="17.576024399999998"/>
    <n v="0"/>
    <n v="0"/>
  </r>
  <r>
    <n v="172"/>
    <x v="106"/>
    <s v=""/>
    <x v="238"/>
    <n v="2019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4649"/>
    <n v="30.096"/>
    <n v="30.096"/>
    <n v="0"/>
    <n v="0"/>
    <n v="1"/>
    <n v="0"/>
    <n v="0"/>
    <x v="0"/>
    <x v="0"/>
    <m/>
    <m/>
    <m/>
    <m/>
    <m/>
    <m/>
    <n v="30.788722799999999"/>
    <m/>
    <m/>
    <m/>
    <m/>
    <m/>
    <m/>
    <m/>
    <m/>
    <m/>
    <m/>
    <m/>
    <s v="718601,04"/>
    <s v="6191524,46"/>
    <n v="30.788722799999999"/>
    <n v="0"/>
    <n v="0"/>
  </r>
  <r>
    <n v="172"/>
    <x v="107"/>
    <s v=""/>
    <x v="239"/>
    <n v="2019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4650"/>
    <n v="0.23039999999999999"/>
    <n v="0.23039999999999999"/>
    <n v="0"/>
    <n v="0"/>
    <n v="1"/>
    <n v="0"/>
    <n v="0"/>
    <x v="0"/>
    <x v="0"/>
    <m/>
    <m/>
    <m/>
    <m/>
    <m/>
    <m/>
    <n v="0.24868799999999999"/>
    <m/>
    <m/>
    <m/>
    <m/>
    <m/>
    <m/>
    <m/>
    <m/>
    <m/>
    <m/>
    <m/>
    <s v="719331"/>
    <s v="6189488"/>
    <n v="0.24868799999999999"/>
    <n v="0"/>
    <n v="0"/>
  </r>
  <r>
    <n v="172"/>
    <x v="108"/>
    <s v=""/>
    <x v="240"/>
    <n v="2019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4651"/>
    <n v="0.19439999999999999"/>
    <n v="0.19439999999999999"/>
    <n v="0"/>
    <n v="0"/>
    <n v="1"/>
    <n v="0"/>
    <n v="0"/>
    <x v="0"/>
    <x v="0"/>
    <m/>
    <m/>
    <m/>
    <m/>
    <m/>
    <m/>
    <n v="0.2107512"/>
    <m/>
    <m/>
    <m/>
    <m/>
    <m/>
    <m/>
    <m/>
    <m/>
    <m/>
    <m/>
    <m/>
    <s v="723785"/>
    <s v="6192533"/>
    <n v="0.2107512"/>
    <n v="0"/>
    <n v="0"/>
  </r>
  <r>
    <n v="172"/>
    <x v="109"/>
    <s v=""/>
    <x v="241"/>
    <n v="2019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4652"/>
    <n v="0.27360000000000001"/>
    <n v="0.27360000000000001"/>
    <n v="0"/>
    <n v="0"/>
    <n v="1"/>
    <n v="0"/>
    <n v="0"/>
    <x v="0"/>
    <x v="0"/>
    <m/>
    <m/>
    <m/>
    <m/>
    <m/>
    <m/>
    <n v="0.28088279999999999"/>
    <m/>
    <m/>
    <m/>
    <m/>
    <m/>
    <m/>
    <m/>
    <m/>
    <m/>
    <m/>
    <m/>
    <s v="717220,65"/>
    <s v="6189501,22"/>
    <n v="0.28088279999999999"/>
    <n v="0"/>
    <n v="0"/>
  </r>
  <r>
    <n v="175"/>
    <x v="110"/>
    <s v=""/>
    <x v="242"/>
    <n v="2019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4653"/>
    <n v="2.1600000000000001E-2"/>
    <n v="2.1600000000000001E-2"/>
    <n v="0"/>
    <n v="0"/>
    <n v="1"/>
    <n v="0"/>
    <n v="0"/>
    <x v="0"/>
    <x v="0"/>
    <m/>
    <m/>
    <m/>
    <n v="3.5869999999999999E-2"/>
    <m/>
    <m/>
    <m/>
    <m/>
    <m/>
    <m/>
    <m/>
    <m/>
    <m/>
    <m/>
    <m/>
    <m/>
    <m/>
    <m/>
    <s v="471799"/>
    <s v="6278537"/>
    <n v="3.5869999999999999E-2"/>
    <n v="0"/>
    <n v="0"/>
  </r>
  <r>
    <n v="175"/>
    <x v="110"/>
    <s v=""/>
    <x v="243"/>
    <n v="2019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4654"/>
    <n v="55.148400000000002"/>
    <n v="54.414000000000001"/>
    <n v="0"/>
    <n v="0"/>
    <n v="1"/>
    <n v="0"/>
    <n v="0"/>
    <x v="0"/>
    <x v="0"/>
    <m/>
    <m/>
    <m/>
    <m/>
    <m/>
    <m/>
    <m/>
    <m/>
    <m/>
    <n v="58.478499999999997"/>
    <m/>
    <m/>
    <m/>
    <m/>
    <m/>
    <m/>
    <m/>
    <m/>
    <s v="471799"/>
    <s v="6278537"/>
    <n v="0"/>
    <n v="58.478499999999997"/>
    <n v="0"/>
  </r>
  <r>
    <n v="176"/>
    <x v="111"/>
    <s v=""/>
    <x v="244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4655"/>
    <n v="1.1412"/>
    <n v="0.54359999999999997"/>
    <n v="0"/>
    <n v="0"/>
    <n v="1"/>
    <n v="0"/>
    <n v="0"/>
    <x v="0"/>
    <x v="0"/>
    <m/>
    <m/>
    <m/>
    <m/>
    <m/>
    <m/>
    <n v="1.1225807999999999"/>
    <m/>
    <m/>
    <m/>
    <m/>
    <m/>
    <m/>
    <m/>
    <m/>
    <m/>
    <m/>
    <m/>
    <s v="530931,42"/>
    <s v="6122946,69"/>
    <n v="1.1225807999999999"/>
    <n v="0"/>
    <n v="0"/>
  </r>
  <r>
    <n v="176"/>
    <x v="111"/>
    <s v=""/>
    <x v="245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4656"/>
    <n v="6.9336000000000002"/>
    <n v="6.6167999999999996"/>
    <n v="0"/>
    <n v="0"/>
    <n v="1"/>
    <n v="0"/>
    <n v="0"/>
    <x v="0"/>
    <x v="0"/>
    <m/>
    <m/>
    <m/>
    <m/>
    <m/>
    <m/>
    <n v="6.7070916"/>
    <m/>
    <m/>
    <m/>
    <m/>
    <m/>
    <m/>
    <m/>
    <m/>
    <m/>
    <m/>
    <m/>
    <s v="531936,13"/>
    <s v="6122448,56"/>
    <n v="6.7070916"/>
    <n v="0"/>
    <n v="0"/>
  </r>
  <r>
    <n v="176"/>
    <x v="112"/>
    <s v=""/>
    <x v="249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4657"/>
    <n v="0.45"/>
    <n v="-0.216"/>
    <n v="0"/>
    <n v="0"/>
    <n v="1"/>
    <n v="0"/>
    <n v="0"/>
    <x v="0"/>
    <x v="0"/>
    <m/>
    <m/>
    <m/>
    <m/>
    <m/>
    <m/>
    <n v="0.84245039999999993"/>
    <m/>
    <m/>
    <m/>
    <m/>
    <m/>
    <m/>
    <m/>
    <m/>
    <m/>
    <m/>
    <m/>
    <s v="531936,13"/>
    <s v="6122448,56"/>
    <n v="0.84245039999999993"/>
    <n v="0"/>
    <n v="0"/>
  </r>
  <r>
    <n v="176"/>
    <x v="112"/>
    <s v=""/>
    <x v="252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9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4658"/>
    <n v="1.8288"/>
    <n v="1.6739999999999999"/>
    <n v="0"/>
    <n v="0"/>
    <n v="1"/>
    <n v="0"/>
    <n v="0"/>
    <x v="0"/>
    <x v="0"/>
    <m/>
    <m/>
    <m/>
    <m/>
    <m/>
    <m/>
    <n v="1.9630512000000002"/>
    <m/>
    <m/>
    <m/>
    <m/>
    <m/>
    <m/>
    <m/>
    <m/>
    <m/>
    <m/>
    <m/>
    <s v="533312"/>
    <s v="6124039"/>
    <n v="1.9630512000000002"/>
    <n v="0"/>
    <n v="0"/>
  </r>
  <r>
    <n v="176"/>
    <x v="114"/>
    <s v=""/>
    <x v="255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69,05"/>
    <s v="6123989,54"/>
    <n v="0"/>
    <n v="0"/>
    <n v="0"/>
  </r>
  <r>
    <n v="176"/>
    <x v="114"/>
    <s v=""/>
    <x v="256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4659"/>
    <n v="86.054400000000001"/>
    <n v="85.852800000000002"/>
    <n v="0"/>
    <n v="0"/>
    <n v="1"/>
    <n v="0"/>
    <n v="0"/>
    <x v="0"/>
    <x v="0"/>
    <m/>
    <m/>
    <m/>
    <m/>
    <m/>
    <m/>
    <m/>
    <m/>
    <m/>
    <m/>
    <n v="86.073999999999998"/>
    <m/>
    <m/>
    <m/>
    <m/>
    <m/>
    <m/>
    <m/>
    <s v="532069,05"/>
    <s v="6123989,54"/>
    <n v="0"/>
    <n v="86.073999999999998"/>
    <n v="0"/>
  </r>
  <r>
    <n v="176"/>
    <x v="114"/>
    <s v=""/>
    <x v="257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817"/>
    <n v="5.04E-2"/>
    <n v="-4.6800000000000001E-2"/>
    <n v="0"/>
    <n v="0"/>
    <n v="1"/>
    <n v="0"/>
    <n v="0"/>
    <x v="0"/>
    <x v="0"/>
    <m/>
    <m/>
    <m/>
    <m/>
    <m/>
    <m/>
    <n v="5.7222000000000002E-2"/>
    <m/>
    <m/>
    <m/>
    <m/>
    <m/>
    <m/>
    <m/>
    <m/>
    <m/>
    <m/>
    <m/>
    <s v="532069,05"/>
    <s v="6123989,54"/>
    <n v="5.7222000000000002E-2"/>
    <n v="0"/>
    <n v="0"/>
  </r>
  <r>
    <n v="176"/>
    <x v="115"/>
    <s v=""/>
    <x v="258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4660"/>
    <n v="228.03299999999999"/>
    <n v="227.214"/>
    <n v="0"/>
    <n v="0"/>
    <n v="1"/>
    <n v="0"/>
    <n v="0"/>
    <x v="0"/>
    <x v="0"/>
    <m/>
    <m/>
    <m/>
    <m/>
    <m/>
    <m/>
    <m/>
    <m/>
    <m/>
    <m/>
    <n v="227.3245"/>
    <m/>
    <m/>
    <m/>
    <m/>
    <m/>
    <m/>
    <m/>
    <s v="529125,4"/>
    <s v="6117157,26"/>
    <n v="0"/>
    <n v="227.3245"/>
    <n v="0"/>
  </r>
  <r>
    <n v="176"/>
    <x v="115"/>
    <s v=""/>
    <x v="259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4660"/>
    <n v="228.03299999999999"/>
    <n v="227.214"/>
    <n v="0"/>
    <n v="0"/>
    <n v="1"/>
    <n v="0"/>
    <n v="0"/>
    <x v="0"/>
    <x v="0"/>
    <m/>
    <m/>
    <m/>
    <m/>
    <m/>
    <m/>
    <m/>
    <m/>
    <m/>
    <m/>
    <n v="227.3245"/>
    <m/>
    <m/>
    <m/>
    <m/>
    <m/>
    <m/>
    <m/>
    <s v="529125,4"/>
    <s v="6117157,26"/>
    <n v="0"/>
    <n v="227.3245"/>
    <n v="0"/>
  </r>
  <r>
    <n v="176"/>
    <x v="115"/>
    <s v=""/>
    <x v="260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4661"/>
    <n v="110.76479999999999"/>
    <n v="109.476"/>
    <n v="0"/>
    <n v="0"/>
    <n v="1"/>
    <n v="0"/>
    <n v="0"/>
    <x v="0"/>
    <x v="0"/>
    <m/>
    <m/>
    <m/>
    <m/>
    <m/>
    <m/>
    <m/>
    <m/>
    <m/>
    <n v="127.05839999999999"/>
    <m/>
    <m/>
    <m/>
    <m/>
    <m/>
    <m/>
    <m/>
    <m/>
    <s v="563908"/>
    <s v="6242156"/>
    <n v="0"/>
    <n v="127.05839999999999"/>
    <n v="0"/>
  </r>
  <r>
    <n v="178"/>
    <x v="116"/>
    <s v=""/>
    <x v="262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4662"/>
    <n v="120.86279999999999"/>
    <n v="120.86279999999999"/>
    <n v="0"/>
    <n v="0"/>
    <n v="1"/>
    <n v="0"/>
    <n v="0"/>
    <x v="0"/>
    <x v="0"/>
    <m/>
    <m/>
    <m/>
    <m/>
    <m/>
    <m/>
    <m/>
    <m/>
    <m/>
    <n v="138.75443999999999"/>
    <m/>
    <m/>
    <m/>
    <m/>
    <m/>
    <m/>
    <m/>
    <m/>
    <s v="563908"/>
    <s v="6242156"/>
    <n v="0"/>
    <n v="138.75443999999999"/>
    <n v="0"/>
  </r>
  <r>
    <n v="178"/>
    <x v="116"/>
    <s v=""/>
    <x v="263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4663"/>
    <n v="4.3200000000000002E-2"/>
    <n v="4.3200000000000002E-2"/>
    <n v="0"/>
    <n v="0"/>
    <n v="1"/>
    <n v="0"/>
    <n v="0"/>
    <x v="0"/>
    <x v="0"/>
    <m/>
    <m/>
    <m/>
    <m/>
    <m/>
    <m/>
    <n v="6.4429199999999992E-2"/>
    <m/>
    <m/>
    <m/>
    <m/>
    <m/>
    <m/>
    <m/>
    <m/>
    <m/>
    <m/>
    <m/>
    <s v="563908"/>
    <s v="6242156"/>
    <n v="6.4429199999999992E-2"/>
    <n v="0"/>
    <n v="0"/>
  </r>
  <r>
    <n v="178"/>
    <x v="116"/>
    <s v=""/>
    <x v="264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4664"/>
    <n v="15.811199999999999"/>
    <n v="15.811199999999999"/>
    <n v="0"/>
    <n v="0"/>
    <n v="1"/>
    <n v="0"/>
    <n v="0"/>
    <x v="0"/>
    <x v="0"/>
    <m/>
    <m/>
    <m/>
    <m/>
    <m/>
    <m/>
    <m/>
    <m/>
    <m/>
    <m/>
    <m/>
    <m/>
    <n v="18.3996"/>
    <m/>
    <m/>
    <m/>
    <m/>
    <m/>
    <s v="563908"/>
    <s v="6242156"/>
    <n v="0"/>
    <n v="18.3996"/>
    <n v="0"/>
  </r>
  <r>
    <n v="178"/>
    <x v="116"/>
    <s v=""/>
    <x v="265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7"/>
    <s v=""/>
    <x v="266"/>
    <n v="2019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4665"/>
    <n v="3.9600000000000003E-2"/>
    <n v="3.9600000000000003E-2"/>
    <n v="0"/>
    <n v="0"/>
    <n v="1"/>
    <n v="0"/>
    <n v="0"/>
    <x v="0"/>
    <x v="0"/>
    <m/>
    <m/>
    <m/>
    <m/>
    <m/>
    <m/>
    <n v="5.4806399999999998E-2"/>
    <m/>
    <m/>
    <m/>
    <m/>
    <m/>
    <m/>
    <m/>
    <m/>
    <m/>
    <m/>
    <m/>
    <s v="565536"/>
    <s v="6243631"/>
    <n v="5.4806399999999998E-2"/>
    <n v="0"/>
    <n v="0"/>
  </r>
  <r>
    <n v="178"/>
    <x v="117"/>
    <s v=""/>
    <x v="2939"/>
    <n v="2019"/>
    <n v="67750411"/>
    <x v="56"/>
    <x v="115"/>
    <x v="117"/>
    <n v="8370"/>
    <s v="Hadsten"/>
    <n v="710"/>
    <n v="203"/>
    <x v="52"/>
    <m/>
    <s v="FJ"/>
    <s v="Fjernvarmeværk"/>
    <n v="353000"/>
    <n v="350030"/>
    <x v="98"/>
    <x v="0"/>
    <s v="fvv"/>
    <d v="2019-11-01T00:00:00"/>
    <m/>
    <n v="6.7"/>
    <n v="0"/>
    <n v="6"/>
    <x v="4523"/>
    <n v="0.1116"/>
    <n v="0.1116"/>
    <n v="0"/>
    <n v="0"/>
    <n v="1"/>
    <n v="0"/>
    <n v="0"/>
    <x v="0"/>
    <x v="0"/>
    <m/>
    <m/>
    <m/>
    <m/>
    <m/>
    <m/>
    <n v="0.14188680000000001"/>
    <m/>
    <m/>
    <m/>
    <m/>
    <m/>
    <m/>
    <m/>
    <m/>
    <m/>
    <m/>
    <m/>
    <s v="565536"/>
    <s v="6243631"/>
    <n v="0.14188680000000001"/>
    <n v="0"/>
    <n v="0"/>
  </r>
  <r>
    <n v="178"/>
    <x v="1299"/>
    <s v=""/>
    <x v="2940"/>
    <n v="2019"/>
    <n v="67750411"/>
    <x v="56"/>
    <x v="1295"/>
    <x v="1252"/>
    <n v="8370"/>
    <s v="Hadsten"/>
    <n v="710"/>
    <n v="203"/>
    <x v="52"/>
    <m/>
    <s v="FJ"/>
    <s v="Fjernvarmeværk"/>
    <n v="353000"/>
    <n v="350030"/>
    <x v="1483"/>
    <x v="3"/>
    <s v="fvv"/>
    <d v="2019-03-15T00:00:00"/>
    <m/>
    <n v="13.5"/>
    <n v="0"/>
    <n v="13.5"/>
    <x v="4666"/>
    <n v="35.877600000000001"/>
    <n v="35.877600000000001"/>
    <n v="0"/>
    <n v="0"/>
    <n v="1"/>
    <n v="0"/>
    <n v="0"/>
    <x v="0"/>
    <x v="0"/>
    <m/>
    <m/>
    <m/>
    <m/>
    <m/>
    <m/>
    <m/>
    <m/>
    <m/>
    <m/>
    <m/>
    <m/>
    <m/>
    <m/>
    <m/>
    <n v="35.877600000000001"/>
    <m/>
    <m/>
    <s v="563984"/>
    <s v="6241694"/>
    <n v="0"/>
    <n v="35.877600000000001"/>
    <n v="0"/>
  </r>
  <r>
    <n v="179"/>
    <x v="118"/>
    <s v=""/>
    <x v="267"/>
    <n v="2019"/>
    <n v="60567719"/>
    <x v="694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8"/>
    <s v=""/>
    <x v="268"/>
    <n v="2019"/>
    <n v="60567719"/>
    <x v="694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9"/>
    <s v=""/>
    <x v="269"/>
    <n v="2019"/>
    <n v="60567719"/>
    <x v="694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4667"/>
    <n v="106.7436"/>
    <n v="106.7436"/>
    <n v="0"/>
    <n v="0"/>
    <n v="1"/>
    <n v="0"/>
    <n v="0"/>
    <x v="0"/>
    <x v="0"/>
    <m/>
    <m/>
    <m/>
    <m/>
    <m/>
    <m/>
    <m/>
    <m/>
    <m/>
    <m/>
    <n v="98.366013756870302"/>
    <m/>
    <m/>
    <m/>
    <m/>
    <m/>
    <m/>
    <m/>
    <s v="567859,51"/>
    <s v="6287837,11"/>
    <n v="0"/>
    <n v="98.366013756870302"/>
    <n v="0"/>
  </r>
  <r>
    <n v="179"/>
    <x v="119"/>
    <s v=""/>
    <x v="270"/>
    <n v="2019"/>
    <n v="60567719"/>
    <x v="694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4668"/>
    <n v="105.3396"/>
    <n v="105.3396"/>
    <n v="0"/>
    <n v="0"/>
    <n v="1"/>
    <n v="0"/>
    <n v="0"/>
    <x v="0"/>
    <x v="0"/>
    <m/>
    <m/>
    <m/>
    <m/>
    <m/>
    <m/>
    <m/>
    <m/>
    <m/>
    <m/>
    <n v="94.191360446784003"/>
    <m/>
    <m/>
    <m/>
    <m/>
    <m/>
    <m/>
    <m/>
    <s v="567859,51"/>
    <s v="6287837,11"/>
    <n v="0"/>
    <n v="94.191360446784003"/>
    <n v="0"/>
  </r>
  <r>
    <n v="179"/>
    <x v="120"/>
    <s v=""/>
    <x v="271"/>
    <n v="2019"/>
    <n v="60567719"/>
    <x v="694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9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9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9"/>
    <n v="60567719"/>
    <x v="694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4669"/>
    <n v="34.448399999999999"/>
    <n v="34.448399999999999"/>
    <n v="0"/>
    <n v="0"/>
    <n v="1"/>
    <n v="0"/>
    <n v="0"/>
    <x v="0"/>
    <x v="0"/>
    <m/>
    <m/>
    <m/>
    <m/>
    <m/>
    <m/>
    <m/>
    <m/>
    <m/>
    <m/>
    <m/>
    <m/>
    <m/>
    <m/>
    <m/>
    <n v="34.491599999999998"/>
    <m/>
    <m/>
    <s v="567994,34"/>
    <s v="6288688,49"/>
    <n v="0"/>
    <n v="34.491599999999998"/>
    <n v="0"/>
  </r>
  <r>
    <n v="179"/>
    <x v="1280"/>
    <s v=""/>
    <x v="2859"/>
    <n v="2019"/>
    <n v="60567719"/>
    <x v="694"/>
    <x v="1277"/>
    <x v="1234"/>
    <n v="9560"/>
    <s v="Hadsund"/>
    <n v="846"/>
    <n v="291"/>
    <x v="53"/>
    <m/>
    <s v="ER"/>
    <s v="Erhvervsværk"/>
    <n v="471120"/>
    <n v="470000"/>
    <x v="1440"/>
    <x v="6"/>
    <s v="pvp"/>
    <d v="2018-01-01T00:00:00"/>
    <m/>
    <n v="0.05"/>
    <n v="0"/>
    <n v="0.05"/>
    <x v="4670"/>
    <n v="0.17784"/>
    <n v="0.17784"/>
    <n v="0"/>
    <n v="0"/>
    <n v="1"/>
    <n v="0"/>
    <n v="0"/>
    <x v="0"/>
    <x v="0"/>
    <m/>
    <m/>
    <m/>
    <m/>
    <m/>
    <m/>
    <m/>
    <m/>
    <m/>
    <m/>
    <m/>
    <m/>
    <m/>
    <m/>
    <n v="0.17784"/>
    <m/>
    <m/>
    <m/>
    <s v="568156,3"/>
    <s v="6286388,09"/>
    <n v="0"/>
    <n v="0.17784"/>
    <n v="0"/>
  </r>
  <r>
    <n v="182"/>
    <x v="123"/>
    <s v=""/>
    <x v="275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4671"/>
    <n v="56.203200000000002"/>
    <n v="56.203200000000002"/>
    <n v="0"/>
    <n v="0"/>
    <n v="1"/>
    <n v="0"/>
    <n v="0"/>
    <x v="0"/>
    <x v="0"/>
    <m/>
    <m/>
    <m/>
    <m/>
    <m/>
    <m/>
    <m/>
    <m/>
    <m/>
    <m/>
    <n v="57.268259999999998"/>
    <m/>
    <m/>
    <m/>
    <m/>
    <m/>
    <m/>
    <m/>
    <s v="578850,66"/>
    <s v="6318300,1"/>
    <n v="0"/>
    <n v="57.268259999999998"/>
    <n v="0"/>
  </r>
  <r>
    <n v="182"/>
    <x v="123"/>
    <s v=""/>
    <x v="276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4672"/>
    <n v="1.0800000000000001E-2"/>
    <n v="1.0800000000000001E-2"/>
    <n v="0"/>
    <n v="0"/>
    <n v="1"/>
    <n v="0"/>
    <n v="0"/>
    <x v="0"/>
    <x v="0"/>
    <m/>
    <n v="2.0568899999999998E-2"/>
    <m/>
    <m/>
    <m/>
    <m/>
    <m/>
    <m/>
    <m/>
    <m/>
    <m/>
    <m/>
    <m/>
    <m/>
    <m/>
    <m/>
    <m/>
    <m/>
    <s v="578850,66"/>
    <s v="6318300,1"/>
    <n v="2.0568899999999998E-2"/>
    <n v="0"/>
    <n v="0"/>
  </r>
  <r>
    <n v="182"/>
    <x v="123"/>
    <s v=""/>
    <x v="277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4673"/>
    <n v="24.047999999999998"/>
    <n v="24.047999999999998"/>
    <n v="0"/>
    <n v="0"/>
    <n v="1"/>
    <n v="0"/>
    <n v="0"/>
    <x v="0"/>
    <x v="0"/>
    <m/>
    <m/>
    <m/>
    <m/>
    <m/>
    <m/>
    <m/>
    <m/>
    <m/>
    <n v="25.418500000000002"/>
    <m/>
    <m/>
    <m/>
    <m/>
    <m/>
    <m/>
    <m/>
    <m/>
    <s v="578850,66"/>
    <s v="6318300,1"/>
    <n v="0"/>
    <n v="25.418500000000002"/>
    <n v="0"/>
  </r>
  <r>
    <n v="182"/>
    <x v="904"/>
    <s v=""/>
    <x v="2021"/>
    <n v="2019"/>
    <n v="22662910"/>
    <x v="715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4674"/>
    <n v="18.619199999999999"/>
    <n v="18.619199999999999"/>
    <n v="0"/>
    <n v="0"/>
    <n v="1"/>
    <n v="0"/>
    <n v="0"/>
    <x v="0"/>
    <x v="0"/>
    <m/>
    <m/>
    <m/>
    <m/>
    <m/>
    <m/>
    <m/>
    <m/>
    <m/>
    <m/>
    <m/>
    <m/>
    <m/>
    <m/>
    <n v="18.619199999999999"/>
    <m/>
    <m/>
    <m/>
    <s v="579938"/>
    <s v="6318662"/>
    <n v="0"/>
    <n v="18.619199999999999"/>
    <n v="0"/>
  </r>
  <r>
    <n v="184"/>
    <x v="124"/>
    <s v=""/>
    <x v="278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4675"/>
    <n v="4.5864000000000003"/>
    <n v="4.5864000000000003"/>
    <n v="0"/>
    <n v="0"/>
    <n v="1"/>
    <n v="0"/>
    <n v="0"/>
    <x v="0"/>
    <x v="0"/>
    <m/>
    <m/>
    <m/>
    <m/>
    <m/>
    <m/>
    <m/>
    <m/>
    <m/>
    <m/>
    <n v="5.0685000000000002"/>
    <m/>
    <m/>
    <m/>
    <m/>
    <m/>
    <m/>
    <m/>
    <s v="545291,82"/>
    <s v="6236094,11"/>
    <n v="0"/>
    <n v="5.0685000000000002"/>
    <n v="0"/>
  </r>
  <r>
    <n v="184"/>
    <x v="124"/>
    <s v=""/>
    <x v="279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4676"/>
    <n v="1.8E-3"/>
    <n v="1.8E-3"/>
    <n v="0"/>
    <n v="0"/>
    <n v="1"/>
    <n v="0"/>
    <n v="0"/>
    <x v="0"/>
    <x v="0"/>
    <m/>
    <m/>
    <m/>
    <m/>
    <m/>
    <m/>
    <m/>
    <m/>
    <m/>
    <m/>
    <m/>
    <m/>
    <n v="1.75E-3"/>
    <m/>
    <m/>
    <m/>
    <m/>
    <m/>
    <s v="545291,82"/>
    <s v="6236094,11"/>
    <n v="0"/>
    <n v="1.75E-3"/>
    <n v="0"/>
  </r>
  <r>
    <n v="184"/>
    <x v="124"/>
    <s v=""/>
    <x v="280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45291,82"/>
    <s v="6236094,11"/>
    <n v="3.5870000000000003E-3"/>
    <n v="0"/>
    <n v="0"/>
  </r>
  <r>
    <n v="184"/>
    <x v="125"/>
    <s v=""/>
    <x v="281"/>
    <n v="2019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4677"/>
    <n v="2.7864"/>
    <n v="2.7864"/>
    <n v="0"/>
    <n v="0"/>
    <n v="1"/>
    <n v="0"/>
    <n v="0"/>
    <x v="0"/>
    <x v="0"/>
    <m/>
    <m/>
    <m/>
    <n v="3.5870000000000003E-3"/>
    <m/>
    <m/>
    <m/>
    <m/>
    <m/>
    <m/>
    <m/>
    <m/>
    <n v="3.3424999999999998"/>
    <m/>
    <m/>
    <m/>
    <m/>
    <m/>
    <s v="545728"/>
    <s v="6232041"/>
    <n v="3.5870000000000003E-3"/>
    <n v="3.3424999999999998"/>
    <n v="0"/>
  </r>
  <r>
    <n v="184"/>
    <x v="126"/>
    <s v=""/>
    <x v="282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1644"/>
    <n v="2.16E-3"/>
    <n v="2.16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553304"/>
    <s v="6232951"/>
    <n v="2.5108999999999999E-3"/>
    <n v="0"/>
    <n v="0"/>
  </r>
  <r>
    <n v="184"/>
    <x v="126"/>
    <s v=""/>
    <x v="283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4678"/>
    <n v="1.4760000000000001E-2"/>
    <n v="1.4760000000000001E-2"/>
    <n v="0"/>
    <n v="0"/>
    <n v="1"/>
    <n v="0"/>
    <n v="0"/>
    <x v="0"/>
    <x v="0"/>
    <m/>
    <m/>
    <m/>
    <n v="1.65002E-2"/>
    <m/>
    <m/>
    <m/>
    <m/>
    <m/>
    <m/>
    <m/>
    <m/>
    <m/>
    <m/>
    <m/>
    <m/>
    <m/>
    <m/>
    <s v="553304"/>
    <s v="6232951"/>
    <n v="1.65002E-2"/>
    <n v="0"/>
    <n v="0"/>
  </r>
  <r>
    <n v="184"/>
    <x v="126"/>
    <s v=""/>
    <x v="284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4679"/>
    <n v="1.8E-3"/>
    <n v="1.8E-3"/>
    <n v="0"/>
    <n v="0"/>
    <n v="1"/>
    <n v="0"/>
    <n v="0"/>
    <x v="0"/>
    <x v="0"/>
    <m/>
    <m/>
    <m/>
    <n v="0"/>
    <m/>
    <m/>
    <m/>
    <m/>
    <m/>
    <m/>
    <m/>
    <m/>
    <m/>
    <n v="1.8522E-3"/>
    <m/>
    <m/>
    <m/>
    <m/>
    <s v="553304"/>
    <s v="6232951"/>
    <n v="0"/>
    <n v="1.8522E-3"/>
    <n v="0"/>
  </r>
  <r>
    <n v="184"/>
    <x v="126"/>
    <s v=""/>
    <x v="285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4680"/>
    <n v="0"/>
    <n v="0"/>
    <n v="0"/>
    <n v="0"/>
    <n v="1"/>
    <n v="0"/>
    <n v="0"/>
    <x v="0"/>
    <x v="0"/>
    <m/>
    <m/>
    <m/>
    <m/>
    <m/>
    <m/>
    <m/>
    <n v="1.06E-4"/>
    <m/>
    <m/>
    <m/>
    <n v="0"/>
    <m/>
    <m/>
    <m/>
    <m/>
    <m/>
    <m/>
    <s v="553304"/>
    <s v="6232951"/>
    <n v="4.7700000000000001E-5"/>
    <n v="5.8300000000000008E-5"/>
    <n v="0"/>
  </r>
  <r>
    <n v="184"/>
    <x v="126"/>
    <s v=""/>
    <x v="286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4681"/>
    <n v="278.95643999999999"/>
    <n v="278.95643999999999"/>
    <n v="0"/>
    <n v="0"/>
    <n v="1"/>
    <n v="0"/>
    <n v="0"/>
    <x v="0"/>
    <x v="0"/>
    <m/>
    <m/>
    <m/>
    <n v="1.3512229"/>
    <m/>
    <m/>
    <m/>
    <n v="255.67583999999999"/>
    <m/>
    <m/>
    <m/>
    <n v="0"/>
    <m/>
    <m/>
    <m/>
    <m/>
    <m/>
    <m/>
    <s v="553304"/>
    <s v="6232951"/>
    <n v="116.4053509"/>
    <n v="140.621712"/>
    <n v="0"/>
  </r>
  <r>
    <n v="184"/>
    <x v="126"/>
    <s v=""/>
    <x v="287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4682"/>
    <n v="136.05083999999999"/>
    <n v="136.05083999999999"/>
    <n v="0"/>
    <n v="0"/>
    <n v="1"/>
    <n v="0"/>
    <n v="0"/>
    <x v="0"/>
    <x v="0"/>
    <m/>
    <m/>
    <m/>
    <m/>
    <m/>
    <m/>
    <m/>
    <m/>
    <m/>
    <m/>
    <n v="120.23039999999999"/>
    <n v="1.4500000000000001E-2"/>
    <m/>
    <m/>
    <m/>
    <m/>
    <m/>
    <m/>
    <s v="553304"/>
    <s v="6232951"/>
    <n v="0"/>
    <n v="120.24489999999999"/>
    <n v="0"/>
  </r>
  <r>
    <n v="184"/>
    <x v="126"/>
    <s v=""/>
    <x v="288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4683"/>
    <n v="1.458"/>
    <n v="1.458"/>
    <n v="0"/>
    <n v="0"/>
    <n v="1"/>
    <n v="0"/>
    <n v="0"/>
    <x v="0"/>
    <x v="0"/>
    <m/>
    <m/>
    <m/>
    <m/>
    <m/>
    <m/>
    <n v="1.5860196"/>
    <m/>
    <m/>
    <m/>
    <m/>
    <m/>
    <m/>
    <m/>
    <m/>
    <m/>
    <m/>
    <m/>
    <s v="553304"/>
    <s v="6232951"/>
    <n v="1.5860196"/>
    <n v="0"/>
    <n v="0"/>
  </r>
  <r>
    <n v="184"/>
    <x v="127"/>
    <s v=""/>
    <x v="289"/>
    <n v="2019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4684"/>
    <n v="1.8000000000000001E-4"/>
    <n v="1.8000000000000001E-4"/>
    <n v="0"/>
    <n v="0"/>
    <n v="1"/>
    <n v="0"/>
    <n v="0"/>
    <x v="0"/>
    <x v="0"/>
    <m/>
    <m/>
    <m/>
    <m/>
    <m/>
    <m/>
    <m/>
    <m/>
    <m/>
    <m/>
    <m/>
    <m/>
    <m/>
    <n v="2.0580000000000002E-4"/>
    <m/>
    <m/>
    <m/>
    <m/>
    <s v="553846"/>
    <s v="6235056"/>
    <n v="0"/>
    <n v="2.0580000000000002E-4"/>
    <n v="0"/>
  </r>
  <r>
    <n v="184"/>
    <x v="128"/>
    <s v=""/>
    <x v="290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4685"/>
    <n v="7.2000000000000005E-4"/>
    <n v="7.2000000000000005E-4"/>
    <n v="5.4000000000000001E-4"/>
    <n v="5.4000000000000001E-4"/>
    <n v="0.22727272727272729"/>
    <n v="0.77272727272727271"/>
    <n v="0"/>
    <x v="0"/>
    <x v="0"/>
    <m/>
    <m/>
    <m/>
    <m/>
    <m/>
    <m/>
    <n v="1.5840000000000001E-3"/>
    <m/>
    <m/>
    <m/>
    <m/>
    <m/>
    <m/>
    <m/>
    <m/>
    <m/>
    <m/>
    <m/>
    <s v="561695"/>
    <s v="6230819"/>
    <n v="1.5840000000000001E-3"/>
    <n v="0"/>
    <n v="0"/>
  </r>
  <r>
    <n v="184"/>
    <x v="128"/>
    <s v=""/>
    <x v="291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4685"/>
    <n v="7.2000000000000005E-4"/>
    <n v="7.2000000000000005E-4"/>
    <n v="5.4000000000000001E-4"/>
    <n v="5.4000000000000001E-4"/>
    <n v="0.22727272727272729"/>
    <n v="0.77272727272727271"/>
    <n v="0"/>
    <x v="0"/>
    <x v="0"/>
    <m/>
    <m/>
    <m/>
    <m/>
    <m/>
    <m/>
    <n v="1.5840000000000001E-3"/>
    <m/>
    <m/>
    <m/>
    <m/>
    <m/>
    <m/>
    <m/>
    <m/>
    <m/>
    <m/>
    <m/>
    <s v="561695"/>
    <s v="6230819"/>
    <n v="1.5840000000000001E-3"/>
    <n v="0"/>
    <n v="0"/>
  </r>
  <r>
    <n v="184"/>
    <x v="128"/>
    <s v=""/>
    <x v="292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4686"/>
    <n v="2.8800000000000002E-3"/>
    <n v="2.8800000000000002E-3"/>
    <n v="0"/>
    <n v="0"/>
    <n v="1"/>
    <n v="0"/>
    <n v="0"/>
    <x v="0"/>
    <x v="0"/>
    <m/>
    <m/>
    <m/>
    <m/>
    <m/>
    <m/>
    <n v="3.2472E-3"/>
    <m/>
    <m/>
    <m/>
    <m/>
    <m/>
    <m/>
    <m/>
    <m/>
    <m/>
    <m/>
    <m/>
    <s v="561695"/>
    <s v="6230819"/>
    <n v="3.2472E-3"/>
    <n v="0"/>
    <n v="0"/>
  </r>
  <r>
    <n v="184"/>
    <x v="129"/>
    <s v=""/>
    <x v="293"/>
    <n v="2019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4687"/>
    <n v="8.4239999999999995E-2"/>
    <n v="8.4239999999999995E-2"/>
    <n v="0"/>
    <n v="0"/>
    <n v="1"/>
    <n v="0"/>
    <n v="0"/>
    <x v="0"/>
    <x v="0"/>
    <m/>
    <m/>
    <m/>
    <m/>
    <m/>
    <m/>
    <n v="9.1634400000000005E-2"/>
    <m/>
    <m/>
    <m/>
    <m/>
    <m/>
    <m/>
    <m/>
    <m/>
    <m/>
    <m/>
    <m/>
    <s v="553150,19"/>
    <s v="6233872,97"/>
    <n v="9.1634400000000005E-2"/>
    <n v="0"/>
    <n v="0"/>
  </r>
  <r>
    <n v="184"/>
    <x v="129"/>
    <s v=""/>
    <x v="294"/>
    <n v="2019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4688"/>
    <n v="3.6000000000000001E-5"/>
    <n v="3.6000000000000001E-5"/>
    <n v="0"/>
    <n v="0"/>
    <n v="1"/>
    <n v="0"/>
    <n v="0"/>
    <x v="0"/>
    <x v="0"/>
    <m/>
    <m/>
    <m/>
    <m/>
    <m/>
    <m/>
    <n v="3.96E-5"/>
    <m/>
    <m/>
    <m/>
    <m/>
    <m/>
    <m/>
    <m/>
    <m/>
    <m/>
    <m/>
    <m/>
    <s v="553150,19"/>
    <s v="6233872,97"/>
    <n v="3.96E-5"/>
    <n v="0"/>
    <n v="0"/>
  </r>
  <r>
    <n v="185"/>
    <x v="130"/>
    <s v=""/>
    <x v="295"/>
    <n v="2019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4689"/>
    <n v="13.9284"/>
    <n v="13.24728"/>
    <n v="0"/>
    <n v="0"/>
    <n v="1"/>
    <n v="0"/>
    <n v="0"/>
    <x v="0"/>
    <x v="0"/>
    <m/>
    <m/>
    <m/>
    <m/>
    <m/>
    <m/>
    <n v="12.995452799999999"/>
    <m/>
    <m/>
    <m/>
    <m/>
    <m/>
    <m/>
    <m/>
    <m/>
    <m/>
    <m/>
    <m/>
    <s v="546115,31"/>
    <s v="6262072,83"/>
    <n v="12.995452799999999"/>
    <n v="0"/>
    <n v="0"/>
  </r>
  <r>
    <n v="185"/>
    <x v="130"/>
    <s v=""/>
    <x v="296"/>
    <n v="2019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4690"/>
    <n v="14.2704"/>
    <n v="13.57272"/>
    <n v="9.2854080000000003"/>
    <n v="9.2854080000000003"/>
    <n v="0.27029205315452787"/>
    <n v="0.72970794684547213"/>
    <n v="0"/>
    <x v="0"/>
    <x v="0"/>
    <m/>
    <m/>
    <m/>
    <m/>
    <m/>
    <m/>
    <n v="26.398112400000002"/>
    <m/>
    <m/>
    <m/>
    <m/>
    <m/>
    <m/>
    <m/>
    <m/>
    <m/>
    <m/>
    <m/>
    <s v="546115,31"/>
    <s v="6262072,83"/>
    <n v="26.398112400000002"/>
    <n v="0"/>
    <n v="0"/>
  </r>
  <r>
    <n v="185"/>
    <x v="131"/>
    <s v=""/>
    <x v="297"/>
    <n v="2019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4691"/>
    <n v="8.7408000000000001"/>
    <n v="8.7408000000000001"/>
    <n v="0"/>
    <n v="0"/>
    <n v="1"/>
    <n v="0"/>
    <n v="0"/>
    <x v="0"/>
    <x v="0"/>
    <m/>
    <m/>
    <m/>
    <m/>
    <m/>
    <m/>
    <m/>
    <m/>
    <m/>
    <m/>
    <m/>
    <m/>
    <m/>
    <m/>
    <m/>
    <n v="10.4796"/>
    <m/>
    <m/>
    <s v="546844,4"/>
    <s v="6262250,31"/>
    <n v="0"/>
    <n v="10.4796"/>
    <n v="0"/>
  </r>
  <r>
    <n v="186"/>
    <x v="132"/>
    <s v=""/>
    <x v="298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910,22"/>
    <s v="6330241,34"/>
    <n v="0"/>
    <n v="0"/>
    <n v="0"/>
  </r>
  <r>
    <n v="186"/>
    <x v="133"/>
    <s v=""/>
    <x v="302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4692"/>
    <n v="0.9"/>
    <n v="0.9"/>
    <n v="0"/>
    <n v="0"/>
    <n v="1"/>
    <n v="0"/>
    <n v="0"/>
    <x v="0"/>
    <x v="0"/>
    <m/>
    <m/>
    <m/>
    <m/>
    <m/>
    <m/>
    <m/>
    <m/>
    <m/>
    <m/>
    <m/>
    <m/>
    <m/>
    <m/>
    <m/>
    <m/>
    <m/>
    <n v="0.9"/>
    <s v="477910,22"/>
    <s v="6330241,34"/>
    <n v="0"/>
    <n v="0"/>
    <n v="0.9"/>
  </r>
  <r>
    <n v="186"/>
    <x v="133"/>
    <s v=""/>
    <x v="303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4693"/>
    <n v="89.061000000000007"/>
    <n v="87.581000000000003"/>
    <n v="0"/>
    <n v="0"/>
    <n v="1"/>
    <n v="0"/>
    <n v="0"/>
    <x v="0"/>
    <x v="0"/>
    <m/>
    <m/>
    <m/>
    <m/>
    <m/>
    <m/>
    <m/>
    <m/>
    <m/>
    <m/>
    <n v="80.965000000000003"/>
    <m/>
    <m/>
    <m/>
    <m/>
    <m/>
    <m/>
    <m/>
    <s v="477910,22"/>
    <s v="6330241,34"/>
    <n v="0"/>
    <n v="80.965000000000003"/>
    <n v="0"/>
  </r>
  <r>
    <n v="192"/>
    <x v="134"/>
    <s v=""/>
    <x v="304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4694"/>
    <n v="2.16E-3"/>
    <n v="2.16E-3"/>
    <n v="1.08E-3"/>
    <n v="1.08E-3"/>
    <n v="0.24135156878519709"/>
    <n v="0.75864843121480297"/>
    <n v="0"/>
    <x v="0"/>
    <x v="0"/>
    <m/>
    <m/>
    <m/>
    <m/>
    <m/>
    <m/>
    <n v="4.4748000000000001E-3"/>
    <m/>
    <m/>
    <m/>
    <m/>
    <m/>
    <m/>
    <m/>
    <m/>
    <m/>
    <m/>
    <m/>
    <s v="543911,6"/>
    <s v="6181147,96"/>
    <n v="4.4748000000000001E-3"/>
    <n v="0"/>
    <n v="0"/>
  </r>
  <r>
    <n v="192"/>
    <x v="134"/>
    <s v=""/>
    <x v="305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4695"/>
    <n v="73.598399999999998"/>
    <n v="73.598399999999998"/>
    <n v="0"/>
    <n v="0"/>
    <n v="1"/>
    <n v="0"/>
    <n v="0"/>
    <x v="0"/>
    <x v="0"/>
    <m/>
    <n v="0"/>
    <n v="0"/>
    <m/>
    <m/>
    <m/>
    <n v="69.429769199999996"/>
    <m/>
    <m/>
    <m/>
    <m/>
    <m/>
    <m/>
    <n v="0"/>
    <m/>
    <m/>
    <m/>
    <m/>
    <s v="543911,6"/>
    <s v="6181147,96"/>
    <n v="69.429769199999996"/>
    <n v="0"/>
    <n v="0"/>
  </r>
  <r>
    <n v="192"/>
    <x v="134"/>
    <s v=""/>
    <x v="306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4696"/>
    <n v="5.688E-2"/>
    <n v="5.688E-2"/>
    <n v="4.0680000000000001E-2"/>
    <n v="4.0680000000000001E-2"/>
    <n v="0.25787497959849848"/>
    <n v="0.74212502040150152"/>
    <n v="0"/>
    <x v="0"/>
    <x v="0"/>
    <m/>
    <m/>
    <m/>
    <m/>
    <m/>
    <m/>
    <n v="0.110286"/>
    <m/>
    <m/>
    <m/>
    <m/>
    <m/>
    <m/>
    <m/>
    <m/>
    <m/>
    <m/>
    <m/>
    <s v="543911,6"/>
    <s v="6181147,96"/>
    <n v="0.110286"/>
    <n v="0"/>
    <n v="0"/>
  </r>
  <r>
    <n v="192"/>
    <x v="134"/>
    <s v=""/>
    <x v="307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4697"/>
    <n v="3.5999999999999999E-3"/>
    <n v="3.5999999999999999E-3"/>
    <n v="2.8800000000000002E-3"/>
    <n v="2.8800000000000002E-3"/>
    <n v="0.22065313327449251"/>
    <n v="0.77934686672550746"/>
    <n v="0"/>
    <x v="0"/>
    <x v="0"/>
    <m/>
    <m/>
    <m/>
    <m/>
    <m/>
    <m/>
    <n v="8.157600000000001E-3"/>
    <m/>
    <m/>
    <m/>
    <m/>
    <m/>
    <m/>
    <m/>
    <m/>
    <m/>
    <m/>
    <m/>
    <s v="543911,6"/>
    <s v="6181147,96"/>
    <n v="8.157600000000001E-3"/>
    <n v="0"/>
    <n v="0"/>
  </r>
  <r>
    <n v="192"/>
    <x v="134"/>
    <s v=""/>
    <x v="308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4698"/>
    <n v="6.4008000000000003"/>
    <n v="6.4008000000000003"/>
    <n v="4.8902400000000004"/>
    <n v="4.8902400000000004"/>
    <n v="0.25662920284445617"/>
    <n v="0.74337079715554388"/>
    <n v="0"/>
    <x v="0"/>
    <x v="0"/>
    <m/>
    <m/>
    <m/>
    <m/>
    <m/>
    <m/>
    <n v="12.4709112"/>
    <m/>
    <m/>
    <m/>
    <m/>
    <m/>
    <m/>
    <m/>
    <m/>
    <m/>
    <m/>
    <m/>
    <s v="543911,6"/>
    <s v="6181147,96"/>
    <n v="12.4709112"/>
    <n v="0"/>
    <n v="0"/>
  </r>
  <r>
    <n v="192"/>
    <x v="134"/>
    <s v=""/>
    <x v="309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4699"/>
    <n v="0.91439999999999999"/>
    <n v="0.91439999999999999"/>
    <n v="0"/>
    <n v="0"/>
    <n v="1"/>
    <n v="0"/>
    <n v="0"/>
    <x v="0"/>
    <x v="0"/>
    <m/>
    <m/>
    <m/>
    <m/>
    <m/>
    <m/>
    <n v="0.8831196"/>
    <m/>
    <m/>
    <m/>
    <m/>
    <m/>
    <m/>
    <m/>
    <m/>
    <m/>
    <m/>
    <m/>
    <s v="543911,6"/>
    <s v="6181147,96"/>
    <n v="0.8831196"/>
    <n v="0"/>
    <n v="0"/>
  </r>
  <r>
    <n v="192"/>
    <x v="134"/>
    <s v=""/>
    <x v="310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4700"/>
    <n v="0"/>
    <n v="0"/>
    <n v="0"/>
    <n v="0"/>
    <n v="1"/>
    <n v="0"/>
    <n v="0"/>
    <x v="0"/>
    <x v="0"/>
    <m/>
    <m/>
    <m/>
    <n v="5.1240000000000004E-5"/>
    <m/>
    <m/>
    <m/>
    <m/>
    <m/>
    <m/>
    <m/>
    <m/>
    <m/>
    <m/>
    <m/>
    <m/>
    <m/>
    <m/>
    <s v="543911,6"/>
    <s v="6181147,96"/>
    <n v="5.1240000000000004E-5"/>
    <n v="0"/>
    <n v="0"/>
  </r>
  <r>
    <n v="192"/>
    <x v="134"/>
    <s v=""/>
    <x v="311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4701"/>
    <n v="19.8324"/>
    <n v="19.8324"/>
    <n v="0"/>
    <n v="0"/>
    <n v="1"/>
    <n v="0"/>
    <n v="0"/>
    <x v="0"/>
    <x v="0"/>
    <m/>
    <m/>
    <m/>
    <m/>
    <m/>
    <m/>
    <m/>
    <m/>
    <m/>
    <m/>
    <m/>
    <m/>
    <m/>
    <m/>
    <m/>
    <n v="19.8324"/>
    <m/>
    <m/>
    <s v="543911,6"/>
    <s v="6181147,96"/>
    <n v="0"/>
    <n v="19.8324"/>
    <n v="0"/>
  </r>
  <r>
    <n v="192"/>
    <x v="135"/>
    <s v=""/>
    <x v="312"/>
    <n v="2019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4702"/>
    <n v="1.16838"/>
    <n v="1.16838"/>
    <n v="0"/>
    <n v="0"/>
    <n v="1"/>
    <n v="0"/>
    <n v="0"/>
    <x v="0"/>
    <x v="0"/>
    <m/>
    <m/>
    <m/>
    <m/>
    <m/>
    <m/>
    <m/>
    <m/>
    <m/>
    <m/>
    <m/>
    <m/>
    <m/>
    <m/>
    <n v="1.1683800000000002"/>
    <m/>
    <m/>
    <m/>
    <s v="543188,63"/>
    <s v="6179612,62"/>
    <n v="0"/>
    <n v="1.1683800000000002"/>
    <n v="0"/>
  </r>
  <r>
    <n v="192"/>
    <x v="136"/>
    <s v=""/>
    <x v="313"/>
    <n v="2019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4703"/>
    <n v="1.8E-5"/>
    <n v="1.8E-5"/>
    <n v="0"/>
    <n v="0"/>
    <n v="1"/>
    <n v="0"/>
    <n v="0"/>
    <x v="0"/>
    <x v="0"/>
    <m/>
    <m/>
    <m/>
    <m/>
    <m/>
    <m/>
    <m/>
    <m/>
    <m/>
    <m/>
    <m/>
    <m/>
    <m/>
    <m/>
    <n v="1.7999999999999997E-5"/>
    <m/>
    <m/>
    <m/>
    <s v="543975,18"/>
    <s v="6180577,95"/>
    <n v="0"/>
    <n v="1.7999999999999997E-5"/>
    <n v="0"/>
  </r>
  <r>
    <n v="192"/>
    <x v="137"/>
    <s v=""/>
    <x v="314"/>
    <n v="2019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n v="3.5999999999999997E-4"/>
    <m/>
    <m/>
    <m/>
    <s v="543254,94"/>
    <s v="6179337,18"/>
    <n v="0"/>
    <n v="3.5999999999999997E-4"/>
    <n v="0"/>
  </r>
  <r>
    <n v="192"/>
    <x v="138"/>
    <s v=""/>
    <x v="315"/>
    <n v="2019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4704"/>
    <n v="51.598799999999997"/>
    <n v="51.598799999999997"/>
    <n v="0"/>
    <n v="0"/>
    <n v="1"/>
    <n v="0"/>
    <n v="0"/>
    <x v="0"/>
    <x v="0"/>
    <m/>
    <m/>
    <m/>
    <m/>
    <m/>
    <m/>
    <m/>
    <m/>
    <m/>
    <m/>
    <m/>
    <m/>
    <n v="54.46"/>
    <m/>
    <m/>
    <m/>
    <m/>
    <m/>
    <s v="543866,32"/>
    <s v="6179715,69"/>
    <n v="0"/>
    <n v="54.46"/>
    <n v="0"/>
  </r>
  <r>
    <n v="194"/>
    <x v="139"/>
    <s v=""/>
    <x v="316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4705"/>
    <n v="7.5599999999999999E-3"/>
    <n v="7.5599999999999999E-3"/>
    <n v="7.5599999999999999E-3"/>
    <n v="7.5599999999999999E-3"/>
    <n v="0.18421052631578946"/>
    <n v="0.81578947368421051"/>
    <n v="0"/>
    <x v="0"/>
    <x v="0"/>
    <m/>
    <m/>
    <m/>
    <m/>
    <m/>
    <m/>
    <n v="2.052E-2"/>
    <m/>
    <m/>
    <m/>
    <m/>
    <m/>
    <m/>
    <m/>
    <m/>
    <m/>
    <m/>
    <m/>
    <s v="500444"/>
    <s v="6172323"/>
    <n v="2.052E-2"/>
    <n v="0"/>
    <n v="0"/>
  </r>
  <r>
    <n v="194"/>
    <x v="139"/>
    <s v=""/>
    <x v="317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4706"/>
    <n v="8.9064000000000004E-2"/>
    <n v="8.9064000000000004E-2"/>
    <n v="0"/>
    <n v="0"/>
    <n v="1"/>
    <n v="0"/>
    <n v="0"/>
    <x v="0"/>
    <x v="0"/>
    <m/>
    <m/>
    <m/>
    <m/>
    <m/>
    <m/>
    <n v="9.7970399999999999E-2"/>
    <m/>
    <m/>
    <m/>
    <m/>
    <m/>
    <m/>
    <m/>
    <m/>
    <m/>
    <m/>
    <m/>
    <s v="500444"/>
    <s v="6172323"/>
    <n v="9.7970399999999999E-2"/>
    <n v="0"/>
    <n v="0"/>
  </r>
  <r>
    <n v="194"/>
    <x v="139"/>
    <s v=""/>
    <x v="318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4707"/>
    <n v="7.7220000000000004"/>
    <n v="7.7220000000000004"/>
    <n v="0"/>
    <n v="0"/>
    <n v="1"/>
    <n v="0"/>
    <n v="0"/>
    <x v="0"/>
    <x v="0"/>
    <m/>
    <m/>
    <m/>
    <m/>
    <m/>
    <m/>
    <m/>
    <m/>
    <m/>
    <m/>
    <m/>
    <m/>
    <m/>
    <m/>
    <m/>
    <n v="7.7220000000000004"/>
    <m/>
    <m/>
    <s v="500444"/>
    <s v="6172323"/>
    <n v="0"/>
    <n v="7.7220000000000004"/>
    <n v="0"/>
  </r>
  <r>
    <n v="194"/>
    <x v="139"/>
    <s v=""/>
    <x v="319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4708"/>
    <n v="27.223199999999999"/>
    <n v="27.223199999999999"/>
    <n v="0"/>
    <n v="0"/>
    <n v="1"/>
    <n v="0"/>
    <n v="0"/>
    <x v="0"/>
    <x v="0"/>
    <m/>
    <m/>
    <m/>
    <m/>
    <m/>
    <m/>
    <m/>
    <m/>
    <m/>
    <m/>
    <m/>
    <m/>
    <n v="27.223200000000002"/>
    <m/>
    <m/>
    <m/>
    <m/>
    <m/>
    <s v="500444"/>
    <s v="6172323"/>
    <n v="0"/>
    <n v="27.223200000000002"/>
    <n v="0"/>
  </r>
  <r>
    <n v="200"/>
    <x v="140"/>
    <s v=""/>
    <x v="320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4709"/>
    <n v="0.35099999999999998"/>
    <n v="0.35099999999999998"/>
    <n v="0"/>
    <n v="0"/>
    <n v="1"/>
    <n v="0"/>
    <n v="0"/>
    <x v="0"/>
    <x v="0"/>
    <m/>
    <m/>
    <m/>
    <n v="0.3995918"/>
    <m/>
    <m/>
    <n v="0"/>
    <m/>
    <m/>
    <m/>
    <m/>
    <m/>
    <m/>
    <m/>
    <m/>
    <m/>
    <m/>
    <m/>
    <s v="496237,09"/>
    <s v="6222334,57"/>
    <n v="0.3995918"/>
    <n v="0"/>
    <n v="0"/>
  </r>
  <r>
    <n v="200"/>
    <x v="140"/>
    <s v=""/>
    <x v="321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4710"/>
    <n v="0.52800000000000002"/>
    <n v="0.52800000000000002"/>
    <n v="0"/>
    <n v="0"/>
    <n v="1"/>
    <n v="0"/>
    <n v="0"/>
    <x v="0"/>
    <x v="0"/>
    <m/>
    <m/>
    <m/>
    <n v="0.59974640000000001"/>
    <m/>
    <m/>
    <m/>
    <m/>
    <m/>
    <m/>
    <m/>
    <m/>
    <m/>
    <m/>
    <m/>
    <m/>
    <m/>
    <m/>
    <s v="496237,09"/>
    <s v="6222334,57"/>
    <n v="0.59974640000000001"/>
    <n v="0"/>
    <n v="0"/>
  </r>
  <r>
    <n v="200"/>
    <x v="140"/>
    <s v=""/>
    <x v="322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4711"/>
    <n v="92.078500000000005"/>
    <n v="92.078500000000005"/>
    <n v="0"/>
    <n v="0"/>
    <n v="1"/>
    <n v="0"/>
    <n v="0"/>
    <x v="0"/>
    <x v="0"/>
    <m/>
    <m/>
    <m/>
    <m/>
    <m/>
    <m/>
    <n v="89.39664359999999"/>
    <m/>
    <m/>
    <m/>
    <m/>
    <m/>
    <m/>
    <m/>
    <m/>
    <m/>
    <m/>
    <m/>
    <s v="496237,09"/>
    <s v="6222334,57"/>
    <n v="89.39664359999999"/>
    <n v="0"/>
    <n v="0"/>
  </r>
  <r>
    <n v="200"/>
    <x v="140"/>
    <s v=""/>
    <x v="323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4712"/>
    <n v="63.269199999999998"/>
    <n v="63.269199999999998"/>
    <n v="0"/>
    <n v="0"/>
    <n v="1"/>
    <n v="0"/>
    <n v="0"/>
    <x v="0"/>
    <x v="0"/>
    <m/>
    <m/>
    <m/>
    <m/>
    <m/>
    <m/>
    <n v="59.130086400000003"/>
    <m/>
    <m/>
    <m/>
    <m/>
    <m/>
    <m/>
    <m/>
    <m/>
    <m/>
    <m/>
    <m/>
    <s v="496237,09"/>
    <s v="6222334,57"/>
    <n v="59.130086400000003"/>
    <n v="0"/>
    <n v="0"/>
  </r>
  <r>
    <n v="200"/>
    <x v="141"/>
    <s v=""/>
    <x v="324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4713"/>
    <n v="3.4620000000000002"/>
    <n v="3.4620000000000002"/>
    <n v="0"/>
    <n v="0"/>
    <n v="1"/>
    <n v="0"/>
    <n v="0"/>
    <x v="0"/>
    <x v="0"/>
    <m/>
    <m/>
    <m/>
    <m/>
    <m/>
    <m/>
    <n v="3.6350819999999997"/>
    <m/>
    <m/>
    <m/>
    <m/>
    <m/>
    <m/>
    <m/>
    <m/>
    <m/>
    <m/>
    <m/>
    <s v="499473,46"/>
    <s v="6222289,28"/>
    <n v="3.6350819999999997"/>
    <n v="0"/>
    <n v="0"/>
  </r>
  <r>
    <n v="200"/>
    <x v="141"/>
    <s v=""/>
    <x v="325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4714"/>
    <n v="3.1190000000000002"/>
    <n v="3.1190000000000002"/>
    <n v="0"/>
    <n v="0"/>
    <n v="1"/>
    <n v="0"/>
    <n v="0"/>
    <x v="0"/>
    <x v="0"/>
    <m/>
    <m/>
    <m/>
    <m/>
    <m/>
    <m/>
    <n v="3.2437548"/>
    <m/>
    <m/>
    <m/>
    <m/>
    <m/>
    <m/>
    <m/>
    <m/>
    <m/>
    <m/>
    <m/>
    <s v="499473,46"/>
    <s v="6222289,28"/>
    <n v="3.2437548"/>
    <n v="0"/>
    <n v="0"/>
  </r>
  <r>
    <n v="200"/>
    <x v="141"/>
    <s v=""/>
    <x v="326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4715"/>
    <n v="41.875999999999998"/>
    <n v="41.875999999999998"/>
    <n v="0"/>
    <n v="0"/>
    <n v="1"/>
    <n v="0"/>
    <n v="0"/>
    <x v="0"/>
    <x v="0"/>
    <m/>
    <m/>
    <m/>
    <m/>
    <m/>
    <m/>
    <n v="42.299690400000003"/>
    <m/>
    <m/>
    <m/>
    <m/>
    <m/>
    <m/>
    <m/>
    <m/>
    <m/>
    <m/>
    <m/>
    <s v="499473,46"/>
    <s v="6222289,28"/>
    <n v="42.299690400000003"/>
    <n v="0"/>
    <n v="0"/>
  </r>
  <r>
    <n v="200"/>
    <x v="141"/>
    <s v=""/>
    <x v="327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4716"/>
    <n v="55.832000000000001"/>
    <n v="55.832000000000001"/>
    <n v="0"/>
    <n v="0"/>
    <n v="1"/>
    <n v="0"/>
    <n v="0"/>
    <x v="0"/>
    <x v="0"/>
    <m/>
    <m/>
    <m/>
    <m/>
    <m/>
    <m/>
    <n v="53.685165599999998"/>
    <m/>
    <m/>
    <m/>
    <m/>
    <m/>
    <m/>
    <m/>
    <m/>
    <m/>
    <m/>
    <m/>
    <s v="499473,46"/>
    <s v="6222289,28"/>
    <n v="53.685165599999998"/>
    <n v="0"/>
    <n v="0"/>
  </r>
  <r>
    <n v="200"/>
    <x v="142"/>
    <s v=""/>
    <x v="328"/>
    <n v="2019"/>
    <n v="25809807"/>
    <x v="716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4717"/>
    <n v="1.478"/>
    <n v="1.478"/>
    <n v="0"/>
    <n v="0"/>
    <n v="1"/>
    <n v="0"/>
    <n v="0"/>
    <x v="0"/>
    <x v="0"/>
    <m/>
    <m/>
    <m/>
    <n v="1.6930640000000001"/>
    <m/>
    <m/>
    <m/>
    <m/>
    <m/>
    <m/>
    <m/>
    <m/>
    <m/>
    <m/>
    <m/>
    <m/>
    <m/>
    <m/>
    <s v="498781,31"/>
    <s v="6217901,17"/>
    <n v="1.6930640000000001"/>
    <n v="0"/>
    <n v="0"/>
  </r>
  <r>
    <n v="200"/>
    <x v="142"/>
    <s v=""/>
    <x v="2860"/>
    <n v="2019"/>
    <n v="25809807"/>
    <x v="716"/>
    <x v="140"/>
    <x v="142"/>
    <n v="7400"/>
    <s v="Herning"/>
    <n v="657"/>
    <n v="163"/>
    <x v="58"/>
    <m/>
    <s v="FJ"/>
    <s v="Fjernvarmeværk"/>
    <n v="353000"/>
    <n v="350030"/>
    <x v="1441"/>
    <x v="0"/>
    <s v="fvv"/>
    <d v="1973-01-01T00:00:00"/>
    <m/>
    <n v="7.3"/>
    <n v="0"/>
    <n v="7.3"/>
    <x v="4718"/>
    <n v="0.57199999999999995"/>
    <n v="0.57199999999999995"/>
    <n v="0"/>
    <n v="0"/>
    <n v="1"/>
    <n v="0"/>
    <n v="0"/>
    <x v="0"/>
    <x v="0"/>
    <m/>
    <m/>
    <m/>
    <n v="0.67794299999999996"/>
    <m/>
    <m/>
    <m/>
    <m/>
    <m/>
    <m/>
    <m/>
    <m/>
    <m/>
    <m/>
    <m/>
    <m/>
    <m/>
    <m/>
    <s v="498781,31"/>
    <s v="6217901,17"/>
    <n v="0.67794299999999996"/>
    <n v="0"/>
    <n v="0"/>
  </r>
  <r>
    <n v="200"/>
    <x v="143"/>
    <s v=""/>
    <x v="329"/>
    <n v="2019"/>
    <n v="25809807"/>
    <x v="716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4719"/>
    <n v="9.2829999999999995"/>
    <n v="9.2829999999999995"/>
    <n v="0"/>
    <n v="0"/>
    <n v="1"/>
    <n v="0"/>
    <n v="0"/>
    <x v="0"/>
    <x v="0"/>
    <m/>
    <m/>
    <m/>
    <m/>
    <m/>
    <m/>
    <m/>
    <m/>
    <m/>
    <m/>
    <m/>
    <m/>
    <n v="10.0275"/>
    <m/>
    <m/>
    <m/>
    <m/>
    <m/>
    <s v="490756,18"/>
    <s v="6230277,63"/>
    <n v="0"/>
    <n v="10.0275"/>
    <n v="0"/>
  </r>
  <r>
    <n v="200"/>
    <x v="143"/>
    <s v=""/>
    <x v="2861"/>
    <n v="2019"/>
    <n v="25809807"/>
    <x v="716"/>
    <x v="141"/>
    <x v="143"/>
    <n v="7400"/>
    <s v="Herning"/>
    <n v="657"/>
    <n v="169"/>
    <x v="59"/>
    <m/>
    <s v="FJ"/>
    <s v="Fjernvarmeværk"/>
    <n v="353000"/>
    <n v="350030"/>
    <x v="1442"/>
    <x v="0"/>
    <s v="fvv"/>
    <d v="2007-01-01T00:00:00"/>
    <m/>
    <n v="1.5"/>
    <n v="0"/>
    <n v="1.5"/>
    <x v="946"/>
    <n v="0.35099999999999998"/>
    <n v="0.35099999999999998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490756,18"/>
    <s v="6230277,63"/>
    <n v="0.376635"/>
    <n v="0"/>
    <n v="0"/>
  </r>
  <r>
    <n v="200"/>
    <x v="144"/>
    <s v=""/>
    <x v="330"/>
    <n v="2019"/>
    <n v="25809807"/>
    <x v="716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4720"/>
    <n v="9.1910000000000007"/>
    <n v="9.1910000000000007"/>
    <n v="0"/>
    <n v="0"/>
    <n v="1"/>
    <n v="0"/>
    <n v="0"/>
    <x v="0"/>
    <x v="0"/>
    <m/>
    <m/>
    <m/>
    <m/>
    <m/>
    <m/>
    <m/>
    <m/>
    <m/>
    <m/>
    <m/>
    <m/>
    <n v="9.8350000000000009"/>
    <m/>
    <m/>
    <m/>
    <m/>
    <m/>
    <s v="500163"/>
    <s v="6235997"/>
    <n v="0"/>
    <n v="9.8350000000000009"/>
    <n v="0"/>
  </r>
  <r>
    <n v="200"/>
    <x v="144"/>
    <s v=""/>
    <x v="2862"/>
    <n v="2019"/>
    <n v="25809807"/>
    <x v="716"/>
    <x v="142"/>
    <x v="144"/>
    <n v="7451"/>
    <s v="Sunds"/>
    <n v="657"/>
    <n v="170"/>
    <x v="60"/>
    <m/>
    <s v="FJ"/>
    <s v="Fjernvarmeværk"/>
    <n v="353000"/>
    <n v="350030"/>
    <x v="1443"/>
    <x v="0"/>
    <s v="fvv"/>
    <d v="1991-01-01T00:00:00"/>
    <m/>
    <n v="1"/>
    <n v="0"/>
    <n v="1"/>
    <x v="4721"/>
    <n v="0.11600000000000001"/>
    <n v="0.11600000000000001"/>
    <n v="0"/>
    <n v="0"/>
    <n v="1"/>
    <n v="0"/>
    <n v="0"/>
    <x v="0"/>
    <x v="0"/>
    <m/>
    <m/>
    <m/>
    <n v="0.132719"/>
    <m/>
    <m/>
    <m/>
    <m/>
    <m/>
    <m/>
    <m/>
    <m/>
    <m/>
    <m/>
    <m/>
    <m/>
    <m/>
    <m/>
    <s v="500163"/>
    <s v="6235997"/>
    <n v="0.132719"/>
    <n v="0"/>
    <n v="0"/>
  </r>
  <r>
    <n v="200"/>
    <x v="145"/>
    <s v=""/>
    <x v="331"/>
    <n v="2019"/>
    <n v="25809807"/>
    <x v="716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4722"/>
    <n v="11.930999999999999"/>
    <n v="11.930999999999999"/>
    <n v="0"/>
    <n v="0"/>
    <n v="1"/>
    <n v="0"/>
    <n v="0"/>
    <x v="0"/>
    <x v="0"/>
    <m/>
    <m/>
    <m/>
    <m/>
    <m/>
    <m/>
    <m/>
    <m/>
    <m/>
    <m/>
    <m/>
    <m/>
    <n v="12.775"/>
    <m/>
    <m/>
    <m/>
    <m/>
    <m/>
    <s v="506887,86"/>
    <s v="6207250,94"/>
    <n v="0"/>
    <n v="12.775"/>
    <n v="0"/>
  </r>
  <r>
    <n v="200"/>
    <x v="145"/>
    <s v=""/>
    <x v="2863"/>
    <n v="2019"/>
    <n v="25809807"/>
    <x v="716"/>
    <x v="143"/>
    <x v="145"/>
    <n v="7330"/>
    <s v="Brande"/>
    <n v="657"/>
    <n v="165"/>
    <x v="61"/>
    <m/>
    <s v="FJ"/>
    <s v="Fjernvarmeværk"/>
    <n v="353000"/>
    <n v="350030"/>
    <x v="1444"/>
    <x v="0"/>
    <s v="fvv"/>
    <d v="1992-01-01T00:00:00"/>
    <m/>
    <n v="0.95"/>
    <n v="0"/>
    <n v="0.95"/>
    <x v="3739"/>
    <n v="0.28000000000000003"/>
    <n v="0.28000000000000003"/>
    <n v="0"/>
    <n v="0"/>
    <n v="1"/>
    <n v="0"/>
    <n v="0"/>
    <x v="0"/>
    <x v="0"/>
    <m/>
    <m/>
    <m/>
    <n v="0.30848200000000003"/>
    <m/>
    <m/>
    <m/>
    <m/>
    <m/>
    <m/>
    <m/>
    <m/>
    <m/>
    <m/>
    <m/>
    <m/>
    <m/>
    <m/>
    <s v="506887,86"/>
    <s v="6207250,94"/>
    <n v="0.30848200000000003"/>
    <n v="0"/>
    <n v="0"/>
  </r>
  <r>
    <n v="200"/>
    <x v="146"/>
    <s v=""/>
    <x v="332"/>
    <n v="2019"/>
    <n v="25809807"/>
    <x v="716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4723"/>
    <n v="7.9980000000000002"/>
    <n v="7.9980000000000002"/>
    <n v="0"/>
    <n v="0"/>
    <n v="1"/>
    <n v="0"/>
    <n v="0"/>
    <x v="0"/>
    <x v="0"/>
    <m/>
    <m/>
    <m/>
    <m/>
    <m/>
    <m/>
    <m/>
    <m/>
    <m/>
    <m/>
    <n v="8.6303999999999998"/>
    <m/>
    <m/>
    <m/>
    <m/>
    <m/>
    <m/>
    <m/>
    <s v="499790,36"/>
    <s v="6213188,12"/>
    <n v="0"/>
    <n v="8.6303999999999998"/>
    <n v="0"/>
  </r>
  <r>
    <n v="200"/>
    <x v="146"/>
    <s v=""/>
    <x v="2864"/>
    <n v="2019"/>
    <n v="25809807"/>
    <x v="716"/>
    <x v="144"/>
    <x v="146"/>
    <n v="7400"/>
    <s v="Herning"/>
    <n v="657"/>
    <n v="164"/>
    <x v="62"/>
    <m/>
    <s v="FJ"/>
    <s v="Fjernvarmeværk"/>
    <n v="353000"/>
    <n v="350030"/>
    <x v="1445"/>
    <x v="0"/>
    <s v="fvv"/>
    <d v="1965-01-01T00:00:00"/>
    <m/>
    <n v="1.4"/>
    <n v="0"/>
    <n v="1.4"/>
    <x v="4724"/>
    <n v="0.24299999999999999"/>
    <n v="0.24299999999999999"/>
    <n v="0"/>
    <n v="0"/>
    <n v="1"/>
    <n v="0"/>
    <n v="0"/>
    <x v="0"/>
    <x v="0"/>
    <m/>
    <m/>
    <m/>
    <n v="0.28695999999999999"/>
    <m/>
    <m/>
    <m/>
    <m/>
    <m/>
    <m/>
    <m/>
    <m/>
    <m/>
    <m/>
    <m/>
    <m/>
    <m/>
    <m/>
    <s v="499790,36"/>
    <s v="6213188,12"/>
    <n v="0.28695999999999999"/>
    <n v="0"/>
    <n v="0"/>
  </r>
  <r>
    <n v="200"/>
    <x v="147"/>
    <s v=""/>
    <x v="333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4725"/>
    <n v="15.553000000000001"/>
    <n v="15.553000000000001"/>
    <n v="0"/>
    <n v="0"/>
    <n v="1"/>
    <n v="0"/>
    <n v="0"/>
    <x v="0"/>
    <x v="0"/>
    <m/>
    <m/>
    <m/>
    <m/>
    <m/>
    <m/>
    <m/>
    <m/>
    <m/>
    <m/>
    <m/>
    <m/>
    <n v="16.8"/>
    <m/>
    <m/>
    <m/>
    <m/>
    <m/>
    <s v="505506"/>
    <s v="6214064"/>
    <n v="0"/>
    <n v="16.8"/>
    <n v="0"/>
  </r>
  <r>
    <n v="200"/>
    <x v="147"/>
    <s v=""/>
    <x v="334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4726"/>
    <n v="4.415"/>
    <n v="4.415"/>
    <n v="0"/>
    <n v="0"/>
    <n v="1"/>
    <n v="0"/>
    <n v="0"/>
    <x v="0"/>
    <x v="0"/>
    <m/>
    <m/>
    <m/>
    <m/>
    <m/>
    <m/>
    <m/>
    <m/>
    <m/>
    <m/>
    <m/>
    <m/>
    <m/>
    <m/>
    <m/>
    <n v="4.415"/>
    <m/>
    <m/>
    <s v="505506"/>
    <s v="6214064"/>
    <n v="0"/>
    <n v="4.415"/>
    <n v="0"/>
  </r>
  <r>
    <n v="200"/>
    <x v="147"/>
    <s v=""/>
    <x v="2865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1446"/>
    <x v="0"/>
    <s v="fvv"/>
    <d v="1992-01-01T00:00:00"/>
    <m/>
    <n v="1.5"/>
    <n v="0"/>
    <n v="1.5"/>
    <x v="4653"/>
    <n v="0.03"/>
    <n v="0.03"/>
    <n v="0"/>
    <n v="0"/>
    <n v="1"/>
    <n v="0"/>
    <n v="0"/>
    <x v="0"/>
    <x v="0"/>
    <m/>
    <m/>
    <m/>
    <n v="3.5869999999999999E-2"/>
    <m/>
    <m/>
    <m/>
    <m/>
    <m/>
    <m/>
    <m/>
    <m/>
    <m/>
    <m/>
    <m/>
    <m/>
    <m/>
    <m/>
    <s v="505506"/>
    <s v="6214064"/>
    <n v="3.5869999999999999E-2"/>
    <n v="0"/>
    <n v="0"/>
  </r>
  <r>
    <n v="200"/>
    <x v="1095"/>
    <s v=""/>
    <x v="2451"/>
    <n v="2019"/>
    <n v="25809807"/>
    <x v="716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4727"/>
    <n v="8.0410000000000004"/>
    <n v="8.0410000000000004"/>
    <n v="0"/>
    <n v="0"/>
    <n v="1"/>
    <n v="0"/>
    <n v="0"/>
    <x v="0"/>
    <x v="0"/>
    <m/>
    <m/>
    <m/>
    <m/>
    <m/>
    <m/>
    <m/>
    <m/>
    <m/>
    <m/>
    <m/>
    <m/>
    <n v="8.3650000000000002"/>
    <m/>
    <m/>
    <m/>
    <m/>
    <m/>
    <s v="499866,56"/>
    <s v="6207473,59"/>
    <n v="0"/>
    <n v="8.3650000000000002"/>
    <n v="0"/>
  </r>
  <r>
    <n v="200"/>
    <x v="1095"/>
    <s v=""/>
    <x v="2866"/>
    <n v="2019"/>
    <n v="25809807"/>
    <x v="716"/>
    <x v="1093"/>
    <x v="1064"/>
    <n v="7400"/>
    <s v="Herning"/>
    <n v="657"/>
    <n v="166"/>
    <x v="333"/>
    <m/>
    <s v="DC"/>
    <s v="Decentralt værk"/>
    <n v="353000"/>
    <n v="350030"/>
    <x v="1447"/>
    <x v="0"/>
    <s v="fvv"/>
    <d v="1964-01-01T00:00:00"/>
    <m/>
    <n v="1.8"/>
    <n v="0"/>
    <n v="1.8"/>
    <x v="4728"/>
    <n v="0.57699999999999996"/>
    <n v="0.57699999999999996"/>
    <n v="0"/>
    <n v="0"/>
    <n v="1"/>
    <n v="0"/>
    <n v="0"/>
    <x v="0"/>
    <x v="0"/>
    <m/>
    <m/>
    <m/>
    <n v="0.65642100000000003"/>
    <m/>
    <m/>
    <m/>
    <m/>
    <m/>
    <m/>
    <m/>
    <m/>
    <m/>
    <m/>
    <m/>
    <m/>
    <m/>
    <m/>
    <s v="499866,56"/>
    <s v="6207473,59"/>
    <n v="0.65642100000000003"/>
    <n v="0"/>
    <n v="0"/>
  </r>
  <r>
    <n v="200"/>
    <x v="148"/>
    <s v=""/>
    <x v="335"/>
    <n v="2019"/>
    <n v="25809807"/>
    <x v="716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1818"/>
    <n v="0.24"/>
    <n v="0.24"/>
    <n v="0"/>
    <n v="0"/>
    <n v="1"/>
    <n v="0"/>
    <n v="0"/>
    <x v="0"/>
    <x v="0"/>
    <m/>
    <m/>
    <m/>
    <n v="0.27978599999999998"/>
    <m/>
    <m/>
    <m/>
    <m/>
    <m/>
    <m/>
    <m/>
    <m/>
    <m/>
    <m/>
    <m/>
    <m/>
    <m/>
    <m/>
    <s v="503867,59"/>
    <s v="6220846,37"/>
    <n v="0.27978599999999998"/>
    <n v="0"/>
    <n v="0"/>
  </r>
  <r>
    <n v="200"/>
    <x v="149"/>
    <s v=""/>
    <x v="336"/>
    <n v="2019"/>
    <n v="25809807"/>
    <x v="716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821"/>
    <n v="7.1999999999999995E-2"/>
    <n v="7.1999999999999995E-2"/>
    <n v="0"/>
    <n v="0"/>
    <n v="1"/>
    <n v="0"/>
    <n v="0"/>
    <x v="0"/>
    <x v="0"/>
    <m/>
    <m/>
    <m/>
    <n v="7.8913999999999998E-2"/>
    <m/>
    <m/>
    <m/>
    <m/>
    <m/>
    <m/>
    <m/>
    <m/>
    <m/>
    <m/>
    <m/>
    <m/>
    <m/>
    <m/>
    <s v="491936,13"/>
    <s v="6241456,61"/>
    <n v="7.8913999999999998E-2"/>
    <n v="0"/>
    <n v="0"/>
  </r>
  <r>
    <n v="200"/>
    <x v="149"/>
    <s v=""/>
    <x v="337"/>
    <n v="2019"/>
    <n v="25809807"/>
    <x v="716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4729"/>
    <n v="13.848000000000001"/>
    <n v="13.848000000000001"/>
    <n v="0"/>
    <n v="0"/>
    <n v="1"/>
    <n v="0"/>
    <n v="0"/>
    <x v="0"/>
    <x v="0"/>
    <m/>
    <m/>
    <m/>
    <m/>
    <m/>
    <m/>
    <m/>
    <m/>
    <m/>
    <m/>
    <m/>
    <m/>
    <n v="14.577500000000001"/>
    <m/>
    <m/>
    <m/>
    <m/>
    <m/>
    <s v="491936,13"/>
    <s v="6241456,61"/>
    <n v="0"/>
    <n v="14.577500000000001"/>
    <n v="0"/>
  </r>
  <r>
    <n v="200"/>
    <x v="150"/>
    <s v=""/>
    <x v="338"/>
    <n v="2019"/>
    <n v="25809807"/>
    <x v="716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4730"/>
    <n v="6.7370000000000001"/>
    <n v="6.7370000000000001"/>
    <n v="0"/>
    <n v="0"/>
    <n v="1"/>
    <n v="0"/>
    <n v="0"/>
    <x v="0"/>
    <x v="0"/>
    <m/>
    <m/>
    <m/>
    <m/>
    <m/>
    <m/>
    <m/>
    <m/>
    <m/>
    <m/>
    <m/>
    <m/>
    <n v="7.2450000000000001"/>
    <m/>
    <m/>
    <m/>
    <m/>
    <m/>
    <s v="488176"/>
    <s v="6219240"/>
    <n v="0"/>
    <n v="7.2450000000000001"/>
    <n v="0"/>
  </r>
  <r>
    <n v="200"/>
    <x v="150"/>
    <s v=""/>
    <x v="2867"/>
    <n v="2019"/>
    <n v="25809807"/>
    <x v="716"/>
    <x v="148"/>
    <x v="150"/>
    <n v="7400"/>
    <s v="Herning"/>
    <n v="657"/>
    <n v="168"/>
    <x v="64"/>
    <m/>
    <s v="FJ"/>
    <s v="Fjernvarmeværk"/>
    <n v="353000"/>
    <n v="350030"/>
    <x v="1448"/>
    <x v="0"/>
    <s v="fvv"/>
    <d v="1995-01-01T00:00:00"/>
    <m/>
    <n v="0.65"/>
    <n v="0"/>
    <n v="0.65"/>
    <x v="2984"/>
    <n v="0.16200000000000001"/>
    <n v="0.16200000000000001"/>
    <n v="0"/>
    <n v="0"/>
    <n v="1"/>
    <n v="0"/>
    <n v="0"/>
    <x v="0"/>
    <x v="0"/>
    <m/>
    <m/>
    <m/>
    <n v="0.17934999999999998"/>
    <m/>
    <m/>
    <m/>
    <m/>
    <m/>
    <m/>
    <m/>
    <m/>
    <m/>
    <m/>
    <m/>
    <m/>
    <m/>
    <m/>
    <s v="488176"/>
    <s v="6219240"/>
    <n v="0.17934999999999998"/>
    <n v="0"/>
    <n v="0"/>
  </r>
  <r>
    <n v="200"/>
    <x v="151"/>
    <s v=""/>
    <x v="339"/>
    <n v="2019"/>
    <n v="25809807"/>
    <x v="716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4731"/>
    <n v="11.965999999999999"/>
    <n v="11.965999999999999"/>
    <n v="0"/>
    <n v="0"/>
    <n v="1"/>
    <n v="0"/>
    <n v="0"/>
    <x v="0"/>
    <x v="0"/>
    <m/>
    <m/>
    <m/>
    <n v="13.598317"/>
    <m/>
    <m/>
    <m/>
    <m/>
    <m/>
    <m/>
    <m/>
    <m/>
    <m/>
    <m/>
    <m/>
    <m/>
    <m/>
    <m/>
    <s v="503231,66"/>
    <s v="6222398,41"/>
    <n v="13.598317"/>
    <n v="0"/>
    <n v="0"/>
  </r>
  <r>
    <n v="200"/>
    <x v="152"/>
    <s v=""/>
    <x v="340"/>
    <n v="2019"/>
    <n v="25809807"/>
    <x v="716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524"/>
    <n v="0.123"/>
    <n v="0.123"/>
    <n v="0"/>
    <n v="0"/>
    <n v="1"/>
    <n v="0"/>
    <n v="0"/>
    <x v="0"/>
    <x v="0"/>
    <m/>
    <m/>
    <m/>
    <n v="0.13630600000000001"/>
    <m/>
    <m/>
    <m/>
    <m/>
    <m/>
    <m/>
    <m/>
    <m/>
    <m/>
    <m/>
    <m/>
    <m/>
    <m/>
    <m/>
    <s v="493428,66"/>
    <s v="6220829,67"/>
    <n v="0.13630600000000001"/>
    <n v="0"/>
    <n v="0"/>
  </r>
  <r>
    <n v="200"/>
    <x v="152"/>
    <s v=""/>
    <x v="2868"/>
    <n v="2019"/>
    <n v="25809807"/>
    <x v="716"/>
    <x v="150"/>
    <x v="152"/>
    <n v="7400"/>
    <s v="Herning"/>
    <n v="657"/>
    <n v="163"/>
    <x v="58"/>
    <m/>
    <s v="FJ"/>
    <s v="Fjernvarmeværk"/>
    <n v="353000"/>
    <n v="350030"/>
    <x v="1449"/>
    <x v="0"/>
    <s v="fvv"/>
    <d v="1969-01-01T00:00:00"/>
    <m/>
    <n v="5.8"/>
    <n v="0"/>
    <n v="5.8"/>
    <x v="4732"/>
    <n v="8.7999999999999995E-2"/>
    <n v="8.7999999999999995E-2"/>
    <n v="0"/>
    <n v="0"/>
    <n v="1"/>
    <n v="0"/>
    <n v="0"/>
    <x v="0"/>
    <x v="0"/>
    <m/>
    <m/>
    <m/>
    <n v="0.10043600000000001"/>
    <m/>
    <m/>
    <m/>
    <m/>
    <m/>
    <m/>
    <m/>
    <m/>
    <m/>
    <m/>
    <m/>
    <m/>
    <m/>
    <m/>
    <s v="493428,66"/>
    <s v="6220829,67"/>
    <n v="0.10043600000000001"/>
    <n v="0"/>
    <n v="0"/>
  </r>
  <r>
    <n v="200"/>
    <x v="153"/>
    <s v=""/>
    <x v="341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4733"/>
    <n v="0.77600000000000002"/>
    <n v="0.77600000000000002"/>
    <n v="0"/>
    <n v="0"/>
    <n v="1"/>
    <n v="0"/>
    <n v="0"/>
    <x v="0"/>
    <x v="0"/>
    <m/>
    <m/>
    <m/>
    <n v="0.84653200000000006"/>
    <m/>
    <m/>
    <m/>
    <m/>
    <m/>
    <m/>
    <m/>
    <m/>
    <m/>
    <m/>
    <m/>
    <m/>
    <m/>
    <m/>
    <s v="497911,72"/>
    <s v="6221689,16"/>
    <n v="0.84653200000000006"/>
    <n v="0"/>
    <n v="0"/>
  </r>
  <r>
    <n v="200"/>
    <x v="153"/>
    <s v=""/>
    <x v="342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4734"/>
    <n v="0.29499999999999998"/>
    <n v="0.29499999999999998"/>
    <n v="0"/>
    <n v="0"/>
    <n v="1"/>
    <n v="0"/>
    <n v="0"/>
    <x v="0"/>
    <x v="0"/>
    <m/>
    <m/>
    <m/>
    <n v="0.36587400000000003"/>
    <m/>
    <m/>
    <m/>
    <m/>
    <m/>
    <m/>
    <m/>
    <m/>
    <m/>
    <m/>
    <m/>
    <m/>
    <m/>
    <m/>
    <s v="497911,72"/>
    <s v="6221689,16"/>
    <n v="0.36587400000000003"/>
    <n v="0"/>
    <n v="0"/>
  </r>
  <r>
    <n v="200"/>
    <x v="153"/>
    <s v=""/>
    <x v="343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4735"/>
    <n v="0.58399999999999996"/>
    <n v="0.58399999999999996"/>
    <n v="0"/>
    <n v="0"/>
    <n v="1"/>
    <n v="0"/>
    <n v="0"/>
    <x v="0"/>
    <x v="0"/>
    <m/>
    <m/>
    <m/>
    <n v="0.65283399999999991"/>
    <m/>
    <m/>
    <m/>
    <m/>
    <m/>
    <m/>
    <m/>
    <m/>
    <m/>
    <m/>
    <m/>
    <m/>
    <m/>
    <m/>
    <s v="497911,72"/>
    <s v="6221689,16"/>
    <n v="0.65283399999999991"/>
    <n v="0"/>
    <n v="0"/>
  </r>
  <r>
    <n v="200"/>
    <x v="1096"/>
    <s v=""/>
    <x v="2452"/>
    <n v="2019"/>
    <n v="25809807"/>
    <x v="716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4736"/>
    <n v="17.088999999999999"/>
    <n v="17.088999999999999"/>
    <n v="0"/>
    <n v="0"/>
    <n v="1"/>
    <n v="0"/>
    <n v="0"/>
    <x v="0"/>
    <x v="0"/>
    <m/>
    <m/>
    <m/>
    <m/>
    <m/>
    <m/>
    <n v="19.1122272"/>
    <m/>
    <m/>
    <m/>
    <m/>
    <m/>
    <m/>
    <m/>
    <m/>
    <m/>
    <m/>
    <m/>
    <s v="496573,5"/>
    <s v="6219814,84"/>
    <n v="19.1122272"/>
    <n v="0"/>
    <n v="0"/>
  </r>
  <r>
    <n v="200"/>
    <x v="154"/>
    <s v=""/>
    <x v="344"/>
    <n v="2019"/>
    <n v="25809807"/>
    <x v="716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9"/>
    <n v="25809807"/>
    <x v="716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521"/>
    <n v="0.114"/>
    <n v="0.114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505202"/>
    <s v="6232012"/>
    <n v="0.12554499999999999"/>
    <n v="0"/>
    <n v="0"/>
  </r>
  <r>
    <n v="200"/>
    <x v="156"/>
    <s v=""/>
    <x v="346"/>
    <n v="2019"/>
    <n v="25809807"/>
    <x v="716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4737"/>
    <n v="19.597999999999999"/>
    <n v="19.597999999999999"/>
    <n v="0"/>
    <n v="0"/>
    <n v="1"/>
    <n v="0"/>
    <n v="0"/>
    <x v="0"/>
    <x v="0"/>
    <m/>
    <m/>
    <m/>
    <m/>
    <m/>
    <m/>
    <n v="19.723255200000001"/>
    <m/>
    <m/>
    <m/>
    <m/>
    <m/>
    <m/>
    <m/>
    <m/>
    <m/>
    <m/>
    <m/>
    <s v="505892"/>
    <s v="6220959"/>
    <n v="19.723255200000001"/>
    <n v="0"/>
    <n v="0"/>
  </r>
  <r>
    <n v="200"/>
    <x v="156"/>
    <s v=""/>
    <x v="2869"/>
    <n v="2019"/>
    <n v="25809807"/>
    <x v="716"/>
    <x v="154"/>
    <x v="156"/>
    <n v="7400"/>
    <s v="Herning"/>
    <n v="657"/>
    <n v="163"/>
    <x v="58"/>
    <m/>
    <s v="FJ"/>
    <s v="Fjernvarmeværk"/>
    <n v="353000"/>
    <n v="350030"/>
    <x v="1450"/>
    <x v="0"/>
    <s v="fvv"/>
    <d v="2008-01-01T00:00:00"/>
    <m/>
    <n v="10"/>
    <n v="0"/>
    <n v="10"/>
    <x v="4738"/>
    <n v="34.893000000000001"/>
    <n v="34.893000000000001"/>
    <n v="0"/>
    <n v="0"/>
    <n v="1"/>
    <n v="0"/>
    <n v="0"/>
    <x v="0"/>
    <x v="0"/>
    <m/>
    <m/>
    <m/>
    <m/>
    <m/>
    <m/>
    <n v="35.0635428"/>
    <m/>
    <m/>
    <m/>
    <m/>
    <m/>
    <m/>
    <m/>
    <m/>
    <m/>
    <m/>
    <m/>
    <s v="505892"/>
    <s v="6220959"/>
    <n v="35.0635428"/>
    <n v="0"/>
    <n v="0"/>
  </r>
  <r>
    <n v="202"/>
    <x v="157"/>
    <s v=""/>
    <x v="347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4739"/>
    <n v="41.302799999999998"/>
    <n v="40.993200000000002"/>
    <n v="32.328000000000003"/>
    <n v="31.442399999999999"/>
    <n v="0.26779873038239499"/>
    <n v="0.73220126961760501"/>
    <n v="0"/>
    <x v="0"/>
    <x v="0"/>
    <m/>
    <m/>
    <m/>
    <m/>
    <m/>
    <m/>
    <n v="77.115376799999993"/>
    <m/>
    <m/>
    <m/>
    <m/>
    <m/>
    <m/>
    <m/>
    <m/>
    <m/>
    <m/>
    <m/>
    <s v="569415,06"/>
    <s v="6336602,02"/>
    <n v="77.115376799999993"/>
    <n v="0"/>
    <n v="0"/>
  </r>
  <r>
    <n v="202"/>
    <x v="157"/>
    <s v=""/>
    <x v="348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4740"/>
    <n v="2.1852"/>
    <n v="2.1707999999999998"/>
    <n v="0"/>
    <n v="0"/>
    <n v="1"/>
    <n v="0"/>
    <n v="0"/>
    <x v="0"/>
    <x v="0"/>
    <m/>
    <m/>
    <m/>
    <m/>
    <m/>
    <m/>
    <n v="2.1351923999999998"/>
    <m/>
    <m/>
    <m/>
    <m/>
    <m/>
    <m/>
    <m/>
    <m/>
    <m/>
    <m/>
    <m/>
    <s v="569415,06"/>
    <s v="6336602,02"/>
    <n v="2.1351923999999998"/>
    <n v="0"/>
    <n v="0"/>
  </r>
  <r>
    <n v="202"/>
    <x v="157"/>
    <s v=""/>
    <x v="349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4741"/>
    <n v="19.519200000000001"/>
    <n v="19.371600000000001"/>
    <n v="15.663600000000001"/>
    <n v="15.235200000000001"/>
    <n v="0.26779863202413295"/>
    <n v="0.73220136797586699"/>
    <n v="0"/>
    <x v="0"/>
    <x v="0"/>
    <m/>
    <m/>
    <m/>
    <m/>
    <m/>
    <m/>
    <n v="36.443800799999998"/>
    <m/>
    <m/>
    <m/>
    <m/>
    <m/>
    <m/>
    <m/>
    <m/>
    <m/>
    <m/>
    <m/>
    <s v="569415,06"/>
    <s v="6336602,02"/>
    <n v="36.443800799999998"/>
    <n v="0"/>
    <n v="0"/>
  </r>
  <r>
    <n v="202"/>
    <x v="157"/>
    <s v=""/>
    <x v="351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4742"/>
    <n v="14.2128"/>
    <n v="14.10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4.2128"/>
    <s v="569415,06"/>
    <s v="6336602,02"/>
    <n v="0"/>
    <n v="0"/>
    <n v="14.2128"/>
  </r>
  <r>
    <n v="202"/>
    <x v="158"/>
    <s v=""/>
    <x v="352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4743"/>
    <n v="1.6596"/>
    <n v="1.6415999999999999"/>
    <n v="1.3248"/>
    <n v="1.3248"/>
    <n v="0.25693759370419295"/>
    <n v="0.74306240629580711"/>
    <n v="0"/>
    <x v="0"/>
    <x v="0"/>
    <m/>
    <m/>
    <m/>
    <m/>
    <m/>
    <m/>
    <n v="3.2295780000000001"/>
    <m/>
    <m/>
    <m/>
    <m/>
    <m/>
    <m/>
    <m/>
    <m/>
    <m/>
    <m/>
    <m/>
    <s v="569611,13"/>
    <s v="6341175,4"/>
    <n v="3.2295780000000001"/>
    <n v="0"/>
    <n v="0"/>
  </r>
  <r>
    <n v="202"/>
    <x v="158"/>
    <s v=""/>
    <x v="353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4744"/>
    <n v="1.3140000000000001"/>
    <n v="1.296"/>
    <n v="0"/>
    <n v="0"/>
    <n v="1"/>
    <n v="0"/>
    <n v="0"/>
    <x v="0"/>
    <x v="0"/>
    <m/>
    <m/>
    <m/>
    <m/>
    <m/>
    <m/>
    <n v="1.3384403999999999"/>
    <m/>
    <m/>
    <m/>
    <m/>
    <m/>
    <m/>
    <m/>
    <m/>
    <m/>
    <m/>
    <m/>
    <s v="569611,13"/>
    <s v="6341175,4"/>
    <n v="1.3384403999999999"/>
    <n v="0"/>
    <n v="0"/>
  </r>
  <r>
    <n v="202"/>
    <x v="158"/>
    <s v=""/>
    <x v="2870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1451"/>
    <x v="10"/>
    <s v="fvv"/>
    <d v="2018-11-01T00:00:00"/>
    <m/>
    <n v="0.97499999999999998"/>
    <n v="0"/>
    <n v="1.6"/>
    <x v="4745"/>
    <n v="18.334800000000001"/>
    <n v="18.122399999999999"/>
    <n v="0"/>
    <n v="0"/>
    <n v="1"/>
    <n v="0"/>
    <n v="0"/>
    <x v="0"/>
    <x v="0"/>
    <m/>
    <m/>
    <m/>
    <m/>
    <m/>
    <m/>
    <n v="12.285306"/>
    <m/>
    <m/>
    <m/>
    <m/>
    <m/>
    <m/>
    <m/>
    <m/>
    <m/>
    <m/>
    <m/>
    <s v="569611,13"/>
    <s v="6341175,4"/>
    <n v="12.285306"/>
    <n v="0"/>
    <n v="0"/>
  </r>
  <r>
    <n v="202"/>
    <x v="159"/>
    <s v=""/>
    <x v="354"/>
    <n v="2019"/>
    <n v="34681228"/>
    <x v="69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4746"/>
    <n v="36.698399999999999"/>
    <n v="36.698399999999999"/>
    <n v="0"/>
    <n v="0"/>
    <n v="1"/>
    <n v="0"/>
    <n v="0"/>
    <x v="0"/>
    <x v="0"/>
    <m/>
    <m/>
    <m/>
    <m/>
    <m/>
    <m/>
    <m/>
    <m/>
    <m/>
    <n v="41.020499999999998"/>
    <m/>
    <m/>
    <m/>
    <m/>
    <m/>
    <m/>
    <m/>
    <m/>
    <s v="569642"/>
    <s v="6337732,99"/>
    <n v="0"/>
    <n v="41.020499999999998"/>
    <n v="0"/>
  </r>
  <r>
    <n v="202"/>
    <x v="159"/>
    <s v=""/>
    <x v="355"/>
    <n v="2019"/>
    <n v="34681228"/>
    <x v="69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4747"/>
    <n v="44.6616"/>
    <n v="44.6616"/>
    <n v="0"/>
    <n v="0"/>
    <n v="1"/>
    <n v="0"/>
    <n v="0"/>
    <x v="0"/>
    <x v="0"/>
    <m/>
    <m/>
    <m/>
    <m/>
    <m/>
    <m/>
    <m/>
    <m/>
    <m/>
    <m/>
    <m/>
    <m/>
    <m/>
    <m/>
    <m/>
    <n v="44.6616"/>
    <m/>
    <m/>
    <s v="569642"/>
    <s v="6337732,99"/>
    <n v="0"/>
    <n v="44.6616"/>
    <n v="0"/>
  </r>
  <r>
    <n v="203"/>
    <x v="160"/>
    <s v=""/>
    <x v="356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4748"/>
    <n v="63.327599999999997"/>
    <n v="63.327599999999997"/>
    <n v="4.6151999999999997"/>
    <n v="4.6151999999999997"/>
    <n v="0.42740402786026671"/>
    <n v="0.57259597213973334"/>
    <n v="0"/>
    <x v="0"/>
    <x v="0"/>
    <m/>
    <m/>
    <m/>
    <m/>
    <m/>
    <m/>
    <m/>
    <m/>
    <m/>
    <m/>
    <n v="74.084000000000003"/>
    <m/>
    <m/>
    <m/>
    <m/>
    <m/>
    <m/>
    <m/>
    <s v="520151"/>
    <s v="6098103"/>
    <n v="0"/>
    <n v="74.084000000000003"/>
    <n v="0"/>
  </r>
  <r>
    <n v="203"/>
    <x v="160"/>
    <s v=""/>
    <x v="357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4749"/>
    <n v="4.2911999999999999"/>
    <n v="4.2911999999999999"/>
    <n v="0"/>
    <n v="0"/>
    <n v="1"/>
    <n v="0"/>
    <n v="0"/>
    <x v="0"/>
    <x v="0"/>
    <m/>
    <m/>
    <m/>
    <m/>
    <m/>
    <m/>
    <m/>
    <m/>
    <m/>
    <m/>
    <n v="5.2140000000000004"/>
    <m/>
    <m/>
    <m/>
    <m/>
    <m/>
    <m/>
    <m/>
    <s v="520151"/>
    <s v="6098103"/>
    <n v="0"/>
    <n v="5.2140000000000004"/>
    <n v="0"/>
  </r>
  <r>
    <n v="203"/>
    <x v="160"/>
    <s v=""/>
    <x v="358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4750"/>
    <n v="1.332E-2"/>
    <n v="1.332E-2"/>
    <n v="0"/>
    <n v="0"/>
    <n v="1"/>
    <n v="0"/>
    <n v="0"/>
    <x v="0"/>
    <x v="0"/>
    <m/>
    <m/>
    <m/>
    <n v="2.3899999999999998E-2"/>
    <m/>
    <m/>
    <m/>
    <m/>
    <m/>
    <m/>
    <m/>
    <m/>
    <m/>
    <m/>
    <m/>
    <m/>
    <m/>
    <m/>
    <s v="520151"/>
    <s v="6098103"/>
    <n v="2.3899999999999998E-2"/>
    <n v="0"/>
    <n v="0"/>
  </r>
  <r>
    <n v="204"/>
    <x v="161"/>
    <s v=""/>
    <x v="359"/>
    <n v="2019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4751"/>
    <n v="2.3868E-2"/>
    <n v="2.3255999999999999E-2"/>
    <n v="0"/>
    <n v="0"/>
    <n v="1"/>
    <n v="0"/>
    <n v="0"/>
    <x v="0"/>
    <x v="0"/>
    <m/>
    <m/>
    <m/>
    <m/>
    <m/>
    <m/>
    <n v="2.2730399999999998E-2"/>
    <m/>
    <m/>
    <m/>
    <m/>
    <m/>
    <m/>
    <m/>
    <m/>
    <m/>
    <m/>
    <m/>
    <s v="558710,86"/>
    <s v="6369134,67"/>
    <n v="2.2730399999999998E-2"/>
    <n v="0"/>
    <n v="0"/>
  </r>
  <r>
    <n v="204"/>
    <x v="162"/>
    <s v=""/>
    <x v="360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4752"/>
    <n v="31.017600000000002"/>
    <n v="30.24"/>
    <n v="0"/>
    <n v="0"/>
    <n v="1"/>
    <n v="0"/>
    <n v="0"/>
    <x v="0"/>
    <x v="0"/>
    <m/>
    <m/>
    <m/>
    <m/>
    <m/>
    <m/>
    <m/>
    <m/>
    <m/>
    <m/>
    <m/>
    <m/>
    <n v="33.100497499999996"/>
    <m/>
    <m/>
    <m/>
    <m/>
    <m/>
    <s v="561912,03"/>
    <s v="6368388,9"/>
    <n v="0"/>
    <n v="33.100497499999996"/>
    <n v="0"/>
  </r>
  <r>
    <n v="204"/>
    <x v="162"/>
    <s v=""/>
    <x v="361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1370"/>
    <n v="0"/>
    <n v="0"/>
    <n v="0"/>
    <n v="0"/>
    <n v="1"/>
    <n v="0"/>
    <n v="0"/>
    <x v="0"/>
    <x v="0"/>
    <m/>
    <m/>
    <m/>
    <m/>
    <m/>
    <m/>
    <n v="9.1080000000000002E-4"/>
    <m/>
    <m/>
    <m/>
    <m/>
    <m/>
    <m/>
    <m/>
    <m/>
    <m/>
    <m/>
    <m/>
    <s v="561912,03"/>
    <s v="6368388,9"/>
    <n v="9.1080000000000002E-4"/>
    <n v="0"/>
    <n v="0"/>
  </r>
  <r>
    <n v="204"/>
    <x v="162"/>
    <s v=""/>
    <x v="362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1912,03"/>
    <s v="6368388,9"/>
    <n v="0"/>
    <n v="0"/>
    <n v="0"/>
  </r>
  <r>
    <n v="204"/>
    <x v="162"/>
    <s v=""/>
    <x v="363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4753"/>
    <n v="327.2004"/>
    <n v="319.02120000000002"/>
    <n v="0"/>
    <n v="0"/>
    <n v="1"/>
    <n v="0"/>
    <n v="0"/>
    <x v="0"/>
    <x v="0"/>
    <m/>
    <m/>
    <m/>
    <m/>
    <m/>
    <m/>
    <m/>
    <m/>
    <m/>
    <n v="0"/>
    <n v="315.23008855360001"/>
    <n v="0"/>
    <n v="0"/>
    <m/>
    <m/>
    <m/>
    <m/>
    <m/>
    <s v="561912,03"/>
    <s v="6368388,9"/>
    <n v="0"/>
    <n v="315.23008855360001"/>
    <n v="0"/>
  </r>
  <r>
    <n v="204"/>
    <x v="162"/>
    <s v=""/>
    <x v="364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4754"/>
    <n v="0"/>
    <n v="0"/>
    <n v="2.1599999999999999E-4"/>
    <n v="1.2239999999999999E-4"/>
    <n v="0"/>
    <n v="1"/>
    <n v="0"/>
    <x v="0"/>
    <x v="0"/>
    <m/>
    <m/>
    <m/>
    <n v="3.9456999999999999E-3"/>
    <m/>
    <m/>
    <m/>
    <m/>
    <m/>
    <m/>
    <m/>
    <m/>
    <m/>
    <m/>
    <m/>
    <m/>
    <m/>
    <m/>
    <s v="561912,03"/>
    <s v="6368388,9"/>
    <n v="3.9456999999999999E-3"/>
    <n v="0"/>
    <n v="0"/>
  </r>
  <r>
    <n v="204"/>
    <x v="163"/>
    <s v=""/>
    <x v="365"/>
    <n v="2019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4755"/>
    <n v="1.332E-2"/>
    <n v="1.2959999999999999E-2"/>
    <n v="0"/>
    <n v="0"/>
    <n v="1"/>
    <n v="0"/>
    <n v="0"/>
    <x v="0"/>
    <x v="0"/>
    <m/>
    <m/>
    <m/>
    <m/>
    <m/>
    <m/>
    <n v="1.6434000000000001E-2"/>
    <m/>
    <m/>
    <m/>
    <m/>
    <m/>
    <m/>
    <m/>
    <m/>
    <m/>
    <m/>
    <m/>
    <s v="559333,29"/>
    <s v="6371214,72"/>
    <n v="1.6434000000000001E-2"/>
    <n v="0"/>
    <n v="0"/>
  </r>
  <r>
    <n v="204"/>
    <x v="164"/>
    <s v=""/>
    <x v="366"/>
    <n v="2019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4756"/>
    <n v="4.8348000000000004"/>
    <n v="4.7123999999999997"/>
    <n v="0"/>
    <n v="0"/>
    <n v="1"/>
    <n v="0"/>
    <n v="0"/>
    <x v="0"/>
    <x v="0"/>
    <m/>
    <m/>
    <m/>
    <m/>
    <m/>
    <m/>
    <n v="4.7371499999999997"/>
    <m/>
    <m/>
    <m/>
    <m/>
    <m/>
    <m/>
    <m/>
    <m/>
    <m/>
    <m/>
    <m/>
    <s v="560793"/>
    <s v="6366661"/>
    <n v="4.7371499999999997"/>
    <n v="0"/>
    <n v="0"/>
  </r>
  <r>
    <n v="204"/>
    <x v="165"/>
    <s v=""/>
    <x v="367"/>
    <n v="2019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4757"/>
    <n v="1.3356E-2"/>
    <n v="1.3032E-2"/>
    <n v="0"/>
    <n v="0"/>
    <n v="1"/>
    <n v="0"/>
    <n v="0"/>
    <x v="0"/>
    <x v="0"/>
    <m/>
    <m/>
    <m/>
    <m/>
    <m/>
    <m/>
    <n v="1.27116E-2"/>
    <m/>
    <m/>
    <m/>
    <m/>
    <m/>
    <m/>
    <m/>
    <m/>
    <m/>
    <m/>
    <m/>
    <s v="558414,62"/>
    <s v="6368364,28"/>
    <n v="1.27116E-2"/>
    <n v="0"/>
    <n v="0"/>
  </r>
  <r>
    <n v="204"/>
    <x v="166"/>
    <s v=""/>
    <x v="368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4758"/>
    <n v="10.33812"/>
    <n v="10.079675999999999"/>
    <n v="0"/>
    <n v="0"/>
    <n v="1"/>
    <n v="0"/>
    <n v="0"/>
    <x v="0"/>
    <x v="0"/>
    <m/>
    <m/>
    <m/>
    <m/>
    <m/>
    <m/>
    <n v="9.9175823999999988"/>
    <m/>
    <m/>
    <m/>
    <m/>
    <m/>
    <m/>
    <m/>
    <m/>
    <m/>
    <m/>
    <m/>
    <s v="559478,26"/>
    <s v="6368568,7"/>
    <n v="9.9175823999999988"/>
    <n v="0"/>
    <n v="0"/>
  </r>
  <r>
    <n v="204"/>
    <x v="166"/>
    <s v=""/>
    <x v="369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9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4759"/>
    <n v="1.1952"/>
    <n v="1.1952"/>
    <n v="0"/>
    <n v="0"/>
    <n v="1"/>
    <n v="0"/>
    <n v="0"/>
    <x v="0"/>
    <x v="0"/>
    <m/>
    <n v="1.4068965"/>
    <m/>
    <m/>
    <m/>
    <m/>
    <m/>
    <m/>
    <m/>
    <m/>
    <m/>
    <m/>
    <m/>
    <m/>
    <m/>
    <m/>
    <m/>
    <m/>
    <s v="548592,3"/>
    <s v="6278069,94"/>
    <n v="1.4068965"/>
    <n v="0"/>
    <n v="0"/>
  </r>
  <r>
    <n v="205"/>
    <x v="168"/>
    <s v=""/>
    <x v="372"/>
    <n v="2019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4760"/>
    <n v="2.7622439999999999"/>
    <n v="2.7622439999999999"/>
    <n v="0"/>
    <n v="0"/>
    <n v="1"/>
    <n v="0"/>
    <n v="0"/>
    <x v="0"/>
    <x v="0"/>
    <m/>
    <n v="0"/>
    <m/>
    <n v="2.7673705000000002"/>
    <m/>
    <m/>
    <m/>
    <m/>
    <m/>
    <m/>
    <m/>
    <m/>
    <m/>
    <n v="0"/>
    <m/>
    <m/>
    <m/>
    <m/>
    <s v="549087"/>
    <s v="6279306"/>
    <n v="2.7673705000000002"/>
    <n v="0"/>
    <n v="0"/>
  </r>
  <r>
    <n v="205"/>
    <x v="168"/>
    <s v=""/>
    <x v="373"/>
    <n v="2019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4761"/>
    <n v="213.4836"/>
    <n v="213.37379999999999"/>
    <n v="0"/>
    <n v="0"/>
    <n v="1"/>
    <n v="0"/>
    <n v="0"/>
    <x v="0"/>
    <x v="0"/>
    <m/>
    <m/>
    <m/>
    <m/>
    <m/>
    <m/>
    <m/>
    <m/>
    <m/>
    <m/>
    <n v="213.46289999999999"/>
    <m/>
    <m/>
    <m/>
    <m/>
    <m/>
    <m/>
    <m/>
    <s v="549087"/>
    <s v="6279306"/>
    <n v="0"/>
    <n v="213.46289999999999"/>
    <n v="0"/>
  </r>
  <r>
    <n v="206"/>
    <x v="169"/>
    <s v=""/>
    <x v="374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6"/>
    <x v="169"/>
    <s v=""/>
    <x v="375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6"/>
    <x v="169"/>
    <s v=""/>
    <x v="376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8"/>
    <x v="170"/>
    <s v=""/>
    <x v="377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4763"/>
    <n v="1.32426"/>
    <n v="1.32426"/>
    <n v="0"/>
    <n v="0"/>
    <n v="1"/>
    <n v="0"/>
    <n v="0"/>
    <x v="0"/>
    <x v="0"/>
    <m/>
    <m/>
    <m/>
    <m/>
    <m/>
    <m/>
    <n v="1.4436576000000001"/>
    <m/>
    <m/>
    <m/>
    <m/>
    <m/>
    <m/>
    <m/>
    <m/>
    <m/>
    <m/>
    <m/>
    <s v="476170,74"/>
    <s v="6245745,29"/>
    <n v="1.4436576000000001"/>
    <n v="0"/>
    <n v="0"/>
  </r>
  <r>
    <n v="208"/>
    <x v="170"/>
    <s v=""/>
    <x v="380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4764"/>
    <n v="2.954088"/>
    <n v="2.954088"/>
    <n v="0"/>
    <n v="0"/>
    <n v="1"/>
    <n v="0"/>
    <n v="0"/>
    <x v="0"/>
    <x v="0"/>
    <m/>
    <m/>
    <m/>
    <m/>
    <m/>
    <m/>
    <n v="3.2204699999999997"/>
    <m/>
    <m/>
    <m/>
    <m/>
    <m/>
    <m/>
    <m/>
    <m/>
    <m/>
    <m/>
    <m/>
    <s v="476170,74"/>
    <s v="6245745,29"/>
    <n v="3.2204699999999997"/>
    <n v="0"/>
    <n v="0"/>
  </r>
  <r>
    <n v="208"/>
    <x v="170"/>
    <s v=""/>
    <x v="381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4765"/>
    <n v="2.5126919999999999"/>
    <n v="2.5126919999999999"/>
    <n v="0"/>
    <n v="0"/>
    <n v="1"/>
    <n v="0"/>
    <n v="0"/>
    <x v="0"/>
    <x v="0"/>
    <m/>
    <m/>
    <m/>
    <m/>
    <m/>
    <m/>
    <n v="2.7392903999999998"/>
    <m/>
    <m/>
    <m/>
    <m/>
    <m/>
    <m/>
    <m/>
    <m/>
    <m/>
    <m/>
    <m/>
    <s v="476170,74"/>
    <s v="6245745,29"/>
    <n v="2.7392903999999998"/>
    <n v="0"/>
    <n v="0"/>
  </r>
  <r>
    <n v="208"/>
    <x v="171"/>
    <s v=""/>
    <x v="382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4766"/>
    <n v="1.99404"/>
    <n v="1.99404"/>
    <n v="0"/>
    <n v="0"/>
    <n v="1"/>
    <n v="0"/>
    <n v="0"/>
    <x v="0"/>
    <x v="0"/>
    <m/>
    <m/>
    <m/>
    <m/>
    <m/>
    <m/>
    <n v="2.1598236000000002"/>
    <m/>
    <m/>
    <m/>
    <m/>
    <m/>
    <m/>
    <m/>
    <m/>
    <m/>
    <m/>
    <m/>
    <s v="475717,81"/>
    <s v="6247806,69"/>
    <n v="2.1598236000000002"/>
    <n v="0"/>
    <n v="0"/>
  </r>
  <r>
    <n v="208"/>
    <x v="171"/>
    <s v=""/>
    <x v="385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4767"/>
    <n v="1.08324"/>
    <n v="1.08324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475717,81"/>
    <s v="6247806,69"/>
    <n v="1.1732292"/>
    <n v="0"/>
    <n v="0"/>
  </r>
  <r>
    <n v="208"/>
    <x v="172"/>
    <s v=""/>
    <x v="386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4768"/>
    <n v="1.188E-2"/>
    <n v="1.188E-2"/>
    <n v="0"/>
    <n v="0"/>
    <n v="1"/>
    <n v="0"/>
    <n v="0"/>
    <x v="0"/>
    <x v="0"/>
    <m/>
    <m/>
    <m/>
    <n v="1.29132E-2"/>
    <m/>
    <n v="5.0599999999999997E-5"/>
    <m/>
    <m/>
    <m/>
    <m/>
    <m/>
    <m/>
    <m/>
    <m/>
    <m/>
    <m/>
    <m/>
    <m/>
    <s v="474234,21"/>
    <s v="6247956,7"/>
    <n v="1.2963799999999999E-2"/>
    <n v="0"/>
    <n v="0"/>
  </r>
  <r>
    <n v="208"/>
    <x v="172"/>
    <s v=""/>
    <x v="387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4769"/>
    <n v="1.3866480000000001"/>
    <n v="1.3866480000000001"/>
    <n v="0"/>
    <n v="0"/>
    <n v="1"/>
    <n v="0"/>
    <n v="0"/>
    <x v="0"/>
    <x v="0"/>
    <m/>
    <m/>
    <m/>
    <m/>
    <m/>
    <m/>
    <n v="1.4910192"/>
    <m/>
    <m/>
    <m/>
    <m/>
    <m/>
    <m/>
    <m/>
    <m/>
    <m/>
    <m/>
    <m/>
    <s v="474234,21"/>
    <s v="6247956,7"/>
    <n v="1.4910192"/>
    <n v="0"/>
    <n v="0"/>
  </r>
  <r>
    <n v="208"/>
    <x v="172"/>
    <s v=""/>
    <x v="388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4770"/>
    <n v="27.418392000000001"/>
    <n v="27.418392000000001"/>
    <n v="0"/>
    <n v="0"/>
    <n v="1"/>
    <n v="0"/>
    <n v="0"/>
    <x v="0"/>
    <x v="0"/>
    <m/>
    <m/>
    <m/>
    <n v="0"/>
    <m/>
    <m/>
    <n v="27.182469600000001"/>
    <m/>
    <m/>
    <m/>
    <m/>
    <m/>
    <m/>
    <m/>
    <m/>
    <m/>
    <m/>
    <m/>
    <s v="474234,21"/>
    <s v="6247956,7"/>
    <n v="27.182469600000001"/>
    <n v="0"/>
    <n v="0"/>
  </r>
  <r>
    <n v="208"/>
    <x v="173"/>
    <s v=""/>
    <x v="389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4771"/>
    <n v="2.4552000000000001E-2"/>
    <n v="2.4552000000000001E-2"/>
    <n v="0"/>
    <n v="0"/>
    <n v="1"/>
    <n v="0"/>
    <n v="0"/>
    <x v="0"/>
    <x v="0"/>
    <m/>
    <m/>
    <m/>
    <n v="0"/>
    <m/>
    <m/>
    <n v="2.72844E-2"/>
    <m/>
    <m/>
    <m/>
    <m/>
    <m/>
    <m/>
    <m/>
    <m/>
    <m/>
    <m/>
    <m/>
    <s v="475415,97"/>
    <s v="6246017,32"/>
    <n v="2.72844E-2"/>
    <n v="0"/>
    <n v="0"/>
  </r>
  <r>
    <n v="208"/>
    <x v="173"/>
    <s v=""/>
    <x v="390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4772"/>
    <n v="1.1164320000000001"/>
    <n v="1.1164320000000001"/>
    <n v="0"/>
    <n v="0"/>
    <n v="1"/>
    <n v="0"/>
    <n v="0"/>
    <x v="0"/>
    <x v="0"/>
    <m/>
    <m/>
    <m/>
    <m/>
    <m/>
    <m/>
    <n v="1.2098196000000001"/>
    <m/>
    <m/>
    <m/>
    <m/>
    <m/>
    <m/>
    <m/>
    <m/>
    <m/>
    <m/>
    <m/>
    <s v="475415,97"/>
    <s v="6246017,32"/>
    <n v="1.2098196000000001"/>
    <n v="0"/>
    <n v="0"/>
  </r>
  <r>
    <n v="208"/>
    <x v="173"/>
    <s v=""/>
    <x v="391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4773"/>
    <n v="1.1360520000000001"/>
    <n v="1.1360520000000001"/>
    <n v="0"/>
    <n v="0"/>
    <n v="1"/>
    <n v="0"/>
    <n v="0"/>
    <x v="0"/>
    <x v="0"/>
    <m/>
    <m/>
    <m/>
    <n v="0"/>
    <m/>
    <m/>
    <n v="1.242054"/>
    <m/>
    <m/>
    <m/>
    <m/>
    <m/>
    <m/>
    <m/>
    <m/>
    <m/>
    <m/>
    <m/>
    <s v="475415,97"/>
    <s v="6246017,32"/>
    <n v="1.242054"/>
    <n v="0"/>
    <n v="0"/>
  </r>
  <r>
    <n v="208"/>
    <x v="174"/>
    <s v=""/>
    <x v="392"/>
    <n v="2019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4774"/>
    <n v="18.186983999999999"/>
    <n v="18.186983999999999"/>
    <n v="0"/>
    <n v="0"/>
    <n v="1"/>
    <n v="0"/>
    <n v="0"/>
    <x v="0"/>
    <x v="0"/>
    <m/>
    <m/>
    <m/>
    <m/>
    <m/>
    <m/>
    <n v="18.215722799999998"/>
    <m/>
    <m/>
    <m/>
    <m/>
    <m/>
    <m/>
    <m/>
    <m/>
    <m/>
    <m/>
    <m/>
    <s v="477485,29"/>
    <s v="6245916,19"/>
    <n v="18.215722799999998"/>
    <n v="0"/>
    <n v="0"/>
  </r>
  <r>
    <n v="208"/>
    <x v="174"/>
    <s v=""/>
    <x v="393"/>
    <n v="2019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4775"/>
    <n v="2.7779759999999998"/>
    <n v="2.7779759999999998"/>
    <n v="0"/>
    <n v="0"/>
    <n v="1"/>
    <n v="0"/>
    <n v="0"/>
    <x v="0"/>
    <x v="0"/>
    <m/>
    <m/>
    <m/>
    <n v="0"/>
    <m/>
    <m/>
    <n v="2.7701388000000002"/>
    <m/>
    <m/>
    <m/>
    <m/>
    <m/>
    <m/>
    <m/>
    <m/>
    <m/>
    <m/>
    <m/>
    <s v="477485,29"/>
    <s v="6245916,19"/>
    <n v="2.7701388000000002"/>
    <n v="0"/>
    <n v="0"/>
  </r>
  <r>
    <n v="208"/>
    <x v="175"/>
    <s v=""/>
    <x v="394"/>
    <n v="2019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4776"/>
    <n v="5.9619600000000004"/>
    <n v="5.9619600000000004"/>
    <n v="0"/>
    <n v="0"/>
    <n v="1"/>
    <n v="0"/>
    <n v="0"/>
    <x v="0"/>
    <x v="0"/>
    <m/>
    <m/>
    <m/>
    <m/>
    <m/>
    <m/>
    <n v="5.9679180000000001"/>
    <m/>
    <m/>
    <m/>
    <m/>
    <m/>
    <m/>
    <m/>
    <m/>
    <m/>
    <m/>
    <m/>
    <s v="480115"/>
    <s v="6246499"/>
    <n v="5.9679180000000001"/>
    <n v="0"/>
    <n v="0"/>
  </r>
  <r>
    <n v="208"/>
    <x v="176"/>
    <s v=""/>
    <x v="395"/>
    <n v="2019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4777"/>
    <n v="1.44E-2"/>
    <n v="1.44E-2"/>
    <n v="0"/>
    <n v="0"/>
    <n v="1"/>
    <n v="0"/>
    <n v="0"/>
    <x v="0"/>
    <x v="0"/>
    <m/>
    <m/>
    <m/>
    <n v="1.452735E-2"/>
    <m/>
    <m/>
    <m/>
    <m/>
    <m/>
    <m/>
    <m/>
    <m/>
    <m/>
    <m/>
    <m/>
    <m/>
    <m/>
    <m/>
    <s v="481967"/>
    <s v="6242399"/>
    <n v="1.452735E-2"/>
    <n v="0"/>
    <n v="0"/>
  </r>
  <r>
    <n v="208"/>
    <x v="177"/>
    <s v=""/>
    <x v="396"/>
    <n v="2019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4778"/>
    <n v="0.42011999999999999"/>
    <n v="0.42011999999999999"/>
    <n v="0"/>
    <n v="0"/>
    <n v="1"/>
    <n v="0"/>
    <n v="0"/>
    <x v="0"/>
    <x v="0"/>
    <m/>
    <m/>
    <m/>
    <n v="0.60756606000000002"/>
    <m/>
    <m/>
    <m/>
    <m/>
    <m/>
    <m/>
    <m/>
    <m/>
    <m/>
    <m/>
    <m/>
    <m/>
    <m/>
    <m/>
    <s v="487390"/>
    <s v="6250550"/>
    <n v="0.60756606000000002"/>
    <n v="0"/>
    <n v="0"/>
  </r>
  <r>
    <n v="208"/>
    <x v="177"/>
    <s v=""/>
    <x v="397"/>
    <n v="2019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4779"/>
    <n v="61.866"/>
    <n v="61.866"/>
    <n v="0"/>
    <n v="0"/>
    <n v="1"/>
    <n v="0"/>
    <n v="0"/>
    <x v="0"/>
    <x v="0"/>
    <m/>
    <m/>
    <m/>
    <m/>
    <m/>
    <m/>
    <m/>
    <m/>
    <m/>
    <m/>
    <n v="57.218580000000003"/>
    <m/>
    <m/>
    <m/>
    <m/>
    <m/>
    <m/>
    <m/>
    <s v="487390"/>
    <s v="6250550"/>
    <n v="0"/>
    <n v="57.218580000000003"/>
    <n v="0"/>
  </r>
  <r>
    <n v="208"/>
    <x v="178"/>
    <s v=""/>
    <x v="398"/>
    <n v="2019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4780"/>
    <n v="2.0232000000000001"/>
    <n v="2.0232000000000001"/>
    <n v="0"/>
    <n v="0"/>
    <n v="1"/>
    <n v="0"/>
    <n v="0"/>
    <x v="0"/>
    <x v="0"/>
    <m/>
    <m/>
    <m/>
    <m/>
    <m/>
    <m/>
    <n v="2.0243519999999999"/>
    <m/>
    <m/>
    <m/>
    <m/>
    <m/>
    <m/>
    <m/>
    <m/>
    <m/>
    <m/>
    <m/>
    <s v="478446"/>
    <s v="6246208"/>
    <n v="2.0243519999999999"/>
    <n v="0"/>
    <n v="0"/>
  </r>
  <r>
    <n v="208"/>
    <x v="179"/>
    <s v=""/>
    <x v="399"/>
    <n v="2019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4781"/>
    <n v="0.79200000000000004"/>
    <n v="0.79200000000000004"/>
    <n v="0"/>
    <n v="0"/>
    <n v="1"/>
    <n v="0"/>
    <n v="0"/>
    <x v="0"/>
    <x v="0"/>
    <m/>
    <m/>
    <m/>
    <n v="0.98678369999999993"/>
    <m/>
    <m/>
    <m/>
    <m/>
    <m/>
    <m/>
    <m/>
    <m/>
    <m/>
    <m/>
    <m/>
    <m/>
    <m/>
    <m/>
    <s v="475997"/>
    <s v="6249765,66"/>
    <n v="0.98678369999999993"/>
    <n v="0"/>
    <n v="0"/>
  </r>
  <r>
    <n v="210"/>
    <x v="180"/>
    <s v=""/>
    <x v="400"/>
    <n v="2019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4782"/>
    <n v="53.915399999999998"/>
    <n v="53.915399999999998"/>
    <n v="0"/>
    <n v="0"/>
    <n v="1"/>
    <n v="0"/>
    <n v="0"/>
    <x v="0"/>
    <x v="0"/>
    <m/>
    <m/>
    <m/>
    <m/>
    <m/>
    <m/>
    <n v="52.540923599999999"/>
    <m/>
    <m/>
    <m/>
    <m/>
    <m/>
    <m/>
    <m/>
    <m/>
    <m/>
    <m/>
    <m/>
    <s v="494597,23"/>
    <s v="6151242,34"/>
    <n v="52.540923599999999"/>
    <n v="0"/>
    <n v="0"/>
  </r>
  <r>
    <n v="210"/>
    <x v="180"/>
    <s v=""/>
    <x v="401"/>
    <n v="2019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4783"/>
    <n v="9.7416"/>
    <n v="9.7416"/>
    <n v="8.1680399999999995"/>
    <n v="8.1680399999999995"/>
    <n v="0.24265524016950354"/>
    <n v="0.75734475983049643"/>
    <n v="0"/>
    <x v="0"/>
    <x v="0"/>
    <m/>
    <m/>
    <m/>
    <m/>
    <m/>
    <m/>
    <n v="20.072923200000002"/>
    <m/>
    <m/>
    <m/>
    <m/>
    <m/>
    <m/>
    <m/>
    <m/>
    <m/>
    <m/>
    <m/>
    <s v="494597,23"/>
    <s v="6151242,34"/>
    <n v="20.072923200000002"/>
    <n v="0"/>
    <n v="0"/>
  </r>
  <r>
    <n v="210"/>
    <x v="181"/>
    <s v=""/>
    <x v="402"/>
    <n v="2019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4784"/>
    <n v="21.04992"/>
    <n v="21.04992"/>
    <n v="0"/>
    <n v="0"/>
    <n v="1"/>
    <n v="0"/>
    <n v="0"/>
    <x v="0"/>
    <x v="0"/>
    <m/>
    <m/>
    <m/>
    <m/>
    <m/>
    <m/>
    <m/>
    <m/>
    <m/>
    <m/>
    <m/>
    <m/>
    <m/>
    <m/>
    <m/>
    <n v="21.049900000000001"/>
    <m/>
    <m/>
    <s v="494052,44"/>
    <s v="6151257,95"/>
    <n v="0"/>
    <n v="21.049900000000001"/>
    <n v="0"/>
  </r>
  <r>
    <n v="212"/>
    <x v="182"/>
    <s v=""/>
    <x v="403"/>
    <n v="2019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4785"/>
    <n v="4.2408000000000001"/>
    <n v="4.2408000000000001"/>
    <n v="0"/>
    <n v="0"/>
    <n v="1"/>
    <n v="0"/>
    <n v="0"/>
    <x v="0"/>
    <x v="0"/>
    <m/>
    <m/>
    <m/>
    <m/>
    <m/>
    <m/>
    <n v="5.0738688000000005"/>
    <m/>
    <m/>
    <m/>
    <m/>
    <m/>
    <m/>
    <m/>
    <m/>
    <m/>
    <m/>
    <m/>
    <s v="552719,51"/>
    <s v="6189020,83"/>
    <n v="5.0738688000000005"/>
    <n v="0"/>
    <n v="0"/>
  </r>
  <r>
    <n v="213"/>
    <x v="183"/>
    <s v=""/>
    <x v="405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4"/>
    <s v=""/>
    <x v="407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4786"/>
    <n v="0.67320000000000002"/>
    <n v="0.67320000000000002"/>
    <n v="0"/>
    <n v="0"/>
    <n v="1"/>
    <n v="0"/>
    <n v="0"/>
    <x v="0"/>
    <x v="0"/>
    <m/>
    <m/>
    <m/>
    <m/>
    <m/>
    <m/>
    <n v="0.80985960000000001"/>
    <m/>
    <m/>
    <m/>
    <m/>
    <m/>
    <m/>
    <m/>
    <m/>
    <m/>
    <m/>
    <m/>
    <s v="553126,04"/>
    <s v="6191665,73"/>
    <n v="0.80985960000000001"/>
    <n v="0"/>
    <n v="0"/>
  </r>
  <r>
    <n v="213"/>
    <x v="184"/>
    <s v=""/>
    <x v="408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5"/>
    <s v=""/>
    <x v="411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4787"/>
    <n v="56.7288"/>
    <n v="56.7288"/>
    <n v="0"/>
    <n v="0"/>
    <n v="1"/>
    <n v="0"/>
    <n v="0"/>
    <x v="0"/>
    <x v="0"/>
    <m/>
    <m/>
    <m/>
    <m/>
    <m/>
    <m/>
    <n v="58.912959600000001"/>
    <m/>
    <m/>
    <m/>
    <m/>
    <m/>
    <m/>
    <m/>
    <m/>
    <m/>
    <m/>
    <m/>
    <s v="555108,69"/>
    <s v="6191700,62"/>
    <n v="58.912959600000001"/>
    <n v="0"/>
    <n v="0"/>
  </r>
  <r>
    <n v="213"/>
    <x v="185"/>
    <s v=""/>
    <x v="412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6"/>
    <s v=""/>
    <x v="414"/>
    <n v="2019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4788"/>
    <n v="19.209599999999998"/>
    <n v="19.209599999999998"/>
    <n v="0"/>
    <n v="0"/>
    <n v="1"/>
    <n v="0"/>
    <n v="0"/>
    <x v="0"/>
    <x v="0"/>
    <m/>
    <m/>
    <m/>
    <m/>
    <m/>
    <m/>
    <n v="18.755153999999997"/>
    <m/>
    <m/>
    <m/>
    <m/>
    <m/>
    <m/>
    <m/>
    <m/>
    <m/>
    <m/>
    <m/>
    <s v="552217"/>
    <s v="6192079"/>
    <n v="18.755153999999997"/>
    <n v="0"/>
    <n v="0"/>
  </r>
  <r>
    <n v="213"/>
    <x v="187"/>
    <s v=""/>
    <x v="415"/>
    <n v="2019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3"/>
    <x v="187"/>
    <s v=""/>
    <x v="416"/>
    <n v="2019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5"/>
    <x v="188"/>
    <s v=""/>
    <x v="417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4789"/>
    <n v="18.590399999999999"/>
    <n v="17.863199999999999"/>
    <n v="0"/>
    <n v="0"/>
    <n v="1"/>
    <n v="0"/>
    <n v="0"/>
    <x v="0"/>
    <x v="0"/>
    <m/>
    <m/>
    <m/>
    <m/>
    <m/>
    <m/>
    <m/>
    <m/>
    <m/>
    <m/>
    <n v="16.656299999999998"/>
    <m/>
    <m/>
    <m/>
    <m/>
    <m/>
    <m/>
    <m/>
    <s v="559931,8"/>
    <s v="6201082,74"/>
    <n v="0"/>
    <n v="16.656299999999998"/>
    <n v="0"/>
  </r>
  <r>
    <n v="215"/>
    <x v="188"/>
    <s v=""/>
    <x v="418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4790"/>
    <n v="37.184399999999997"/>
    <n v="35.722799999999999"/>
    <n v="0"/>
    <n v="0"/>
    <n v="1"/>
    <n v="0"/>
    <n v="0"/>
    <x v="0"/>
    <x v="0"/>
    <m/>
    <m/>
    <m/>
    <m/>
    <m/>
    <m/>
    <m/>
    <m/>
    <m/>
    <m/>
    <n v="33.312599999999996"/>
    <m/>
    <m/>
    <m/>
    <m/>
    <m/>
    <m/>
    <m/>
    <s v="559931,8"/>
    <s v="6201082,74"/>
    <n v="0"/>
    <n v="33.312599999999996"/>
    <n v="0"/>
  </r>
  <r>
    <n v="219"/>
    <x v="190"/>
    <s v=""/>
    <x v="42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4791"/>
    <n v="71.258399999999995"/>
    <n v="71.258399999999995"/>
    <n v="0"/>
    <n v="0"/>
    <n v="1"/>
    <n v="0"/>
    <n v="0"/>
    <x v="0"/>
    <x v="0"/>
    <m/>
    <m/>
    <m/>
    <m/>
    <m/>
    <m/>
    <n v="73.8233496"/>
    <m/>
    <m/>
    <m/>
    <m/>
    <m/>
    <m/>
    <m/>
    <m/>
    <m/>
    <m/>
    <m/>
    <s v="680001"/>
    <s v="6206027"/>
    <n v="73.8233496"/>
    <n v="0"/>
    <n v="0"/>
  </r>
  <r>
    <n v="219"/>
    <x v="190"/>
    <s v=""/>
    <x v="422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4792"/>
    <n v="7.3907999999999996"/>
    <n v="7.390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.6739999999999999"/>
    <s v="680001"/>
    <s v="6206027"/>
    <n v="0"/>
    <n v="0"/>
    <n v="1.6739999999999999"/>
  </r>
  <r>
    <n v="219"/>
    <x v="190"/>
    <s v=""/>
    <x v="423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4793"/>
    <n v="27.788399999999999"/>
    <n v="27.788399999999999"/>
    <n v="0"/>
    <n v="0"/>
    <n v="1"/>
    <n v="0"/>
    <n v="0"/>
    <x v="0"/>
    <x v="0"/>
    <m/>
    <m/>
    <m/>
    <m/>
    <m/>
    <m/>
    <m/>
    <m/>
    <m/>
    <m/>
    <m/>
    <m/>
    <m/>
    <m/>
    <m/>
    <n v="27.788400000000003"/>
    <m/>
    <m/>
    <s v="680001"/>
    <s v="6206027"/>
    <n v="0"/>
    <n v="27.788400000000003"/>
    <n v="0"/>
  </r>
  <r>
    <n v="219"/>
    <x v="190"/>
    <s v=""/>
    <x v="424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4794"/>
    <n v="16.131599999999999"/>
    <n v="16.131599999999999"/>
    <n v="0"/>
    <n v="0"/>
    <n v="1"/>
    <n v="0"/>
    <n v="0"/>
    <x v="0"/>
    <x v="0"/>
    <m/>
    <m/>
    <m/>
    <m/>
    <m/>
    <m/>
    <m/>
    <m/>
    <m/>
    <m/>
    <n v="16.1448"/>
    <m/>
    <m/>
    <m/>
    <m/>
    <m/>
    <m/>
    <m/>
    <s v="680001"/>
    <s v="6206027"/>
    <n v="0"/>
    <n v="16.1448"/>
    <n v="0"/>
  </r>
  <r>
    <n v="219"/>
    <x v="190"/>
    <s v=""/>
    <x v="287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452"/>
    <x v="3"/>
    <s v="fvv"/>
    <d v="2017-04-20T00:00:00"/>
    <m/>
    <n v="0.60899999999999999"/>
    <n v="0"/>
    <n v="0.60899999999999999"/>
    <x v="4795"/>
    <n v="3.2075999999999998"/>
    <n v="3.2075999999999998"/>
    <n v="0"/>
    <n v="0"/>
    <n v="1"/>
    <n v="0"/>
    <n v="0"/>
    <x v="0"/>
    <x v="0"/>
    <m/>
    <m/>
    <m/>
    <m/>
    <m/>
    <m/>
    <m/>
    <m/>
    <m/>
    <m/>
    <m/>
    <m/>
    <m/>
    <m/>
    <m/>
    <n v="3.2075999999999998"/>
    <m/>
    <m/>
    <s v="680001"/>
    <s v="6206027"/>
    <n v="0"/>
    <n v="3.2075999999999998"/>
    <n v="0"/>
  </r>
  <r>
    <n v="219"/>
    <x v="190"/>
    <s v=""/>
    <x v="294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484"/>
    <x v="4"/>
    <s v="kvt"/>
    <d v="2019-01-10T00:00:00"/>
    <m/>
    <n v="0.16"/>
    <n v="0.16"/>
    <n v="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80001"/>
    <s v="6206027"/>
    <n v="0"/>
    <n v="0"/>
    <n v="0"/>
  </r>
  <r>
    <n v="221"/>
    <x v="191"/>
    <s v=""/>
    <x v="425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4796"/>
    <n v="83.242999999999995"/>
    <n v="83.242999999999995"/>
    <n v="0"/>
    <n v="0"/>
    <n v="1"/>
    <n v="0"/>
    <n v="0"/>
    <x v="0"/>
    <x v="0"/>
    <m/>
    <m/>
    <m/>
    <m/>
    <m/>
    <m/>
    <m/>
    <m/>
    <m/>
    <m/>
    <n v="94.39139999999999"/>
    <m/>
    <m/>
    <m/>
    <m/>
    <m/>
    <m/>
    <m/>
    <s v="464472,27"/>
    <s v="6289479,3"/>
    <n v="0"/>
    <n v="94.39139999999999"/>
    <n v="0"/>
  </r>
  <r>
    <n v="221"/>
    <x v="192"/>
    <s v=""/>
    <x v="430"/>
    <n v="2019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4797"/>
    <n v="55.494999999999997"/>
    <n v="55.494999999999997"/>
    <n v="0"/>
    <n v="0"/>
    <n v="1"/>
    <n v="0"/>
    <n v="0"/>
    <x v="0"/>
    <x v="0"/>
    <m/>
    <m/>
    <m/>
    <m/>
    <m/>
    <m/>
    <m/>
    <m/>
    <m/>
    <m/>
    <n v="62.927599999999998"/>
    <m/>
    <m/>
    <m/>
    <m/>
    <m/>
    <m/>
    <m/>
    <s v="465468"/>
    <s v="6289736"/>
    <n v="0"/>
    <n v="62.927599999999998"/>
    <n v="0"/>
  </r>
  <r>
    <n v="222"/>
    <x v="193"/>
    <s v=""/>
    <x v="431"/>
    <n v="2019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4798"/>
    <n v="0.628776"/>
    <n v="0.628776"/>
    <n v="0.53943479999999999"/>
    <n v="0.53943479999999999"/>
    <n v="0.2330776498470703"/>
    <n v="0.76692235015292964"/>
    <n v="0"/>
    <x v="0"/>
    <x v="0"/>
    <m/>
    <m/>
    <m/>
    <m/>
    <m/>
    <m/>
    <n v="1.3488552"/>
    <m/>
    <m/>
    <m/>
    <m/>
    <m/>
    <m/>
    <m/>
    <m/>
    <m/>
    <m/>
    <m/>
    <s v="680061"/>
    <s v="6164910"/>
    <n v="1.3488552"/>
    <n v="0"/>
    <n v="0"/>
  </r>
  <r>
    <n v="222"/>
    <x v="193"/>
    <s v=""/>
    <x v="432"/>
    <n v="2019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4799"/>
    <n v="17.1144"/>
    <n v="17.1144"/>
    <n v="0"/>
    <n v="0"/>
    <n v="1"/>
    <n v="0"/>
    <n v="0"/>
    <x v="0"/>
    <x v="0"/>
    <m/>
    <m/>
    <m/>
    <m/>
    <m/>
    <m/>
    <n v="17.4277224"/>
    <m/>
    <m/>
    <m/>
    <m/>
    <m/>
    <m/>
    <m/>
    <m/>
    <m/>
    <m/>
    <m/>
    <s v="680061"/>
    <s v="6164910"/>
    <n v="17.4277224"/>
    <n v="0"/>
    <n v="0"/>
  </r>
  <r>
    <n v="223"/>
    <x v="194"/>
    <s v=""/>
    <x v="433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4800"/>
    <n v="7.0632000000000001"/>
    <n v="7.0632000000000001"/>
    <n v="5.4576000000000002"/>
    <n v="5.4576000000000002"/>
    <n v="0.24972157698794029"/>
    <n v="0.75027842301205971"/>
    <n v="0"/>
    <x v="0"/>
    <x v="0"/>
    <m/>
    <m/>
    <m/>
    <m/>
    <m/>
    <m/>
    <n v="14.142149999999999"/>
    <m/>
    <m/>
    <m/>
    <m/>
    <m/>
    <m/>
    <m/>
    <m/>
    <m/>
    <m/>
    <m/>
    <s v="445503,15"/>
    <s v="6207253,04"/>
    <n v="14.142149999999999"/>
    <n v="0"/>
    <n v="0"/>
  </r>
  <r>
    <n v="223"/>
    <x v="194"/>
    <s v=""/>
    <x v="434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4801"/>
    <n v="1.2707999999999999"/>
    <n v="1.2707999999999999"/>
    <n v="0"/>
    <n v="0"/>
    <n v="1"/>
    <n v="0"/>
    <n v="0"/>
    <x v="0"/>
    <x v="0"/>
    <m/>
    <m/>
    <m/>
    <m/>
    <m/>
    <m/>
    <n v="1.3384800000000001"/>
    <m/>
    <m/>
    <m/>
    <m/>
    <m/>
    <m/>
    <m/>
    <m/>
    <m/>
    <m/>
    <m/>
    <s v="445503,15"/>
    <s v="6207253,04"/>
    <n v="1.3384800000000001"/>
    <n v="0"/>
    <n v="0"/>
  </r>
  <r>
    <n v="223"/>
    <x v="194"/>
    <s v=""/>
    <x v="435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4802"/>
    <n v="56.660400000000003"/>
    <n v="56.660400000000003"/>
    <n v="0"/>
    <n v="0"/>
    <n v="1"/>
    <n v="0"/>
    <n v="0"/>
    <x v="0"/>
    <x v="0"/>
    <m/>
    <m/>
    <m/>
    <n v="0"/>
    <m/>
    <m/>
    <n v="54.513914400000004"/>
    <m/>
    <m/>
    <m/>
    <m/>
    <m/>
    <m/>
    <m/>
    <m/>
    <m/>
    <m/>
    <m/>
    <s v="445503,15"/>
    <s v="6207253,04"/>
    <n v="54.513914400000004"/>
    <n v="0"/>
    <n v="0"/>
  </r>
  <r>
    <n v="223"/>
    <x v="194"/>
    <s v=""/>
    <x v="436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4803"/>
    <n v="6.9767999999999999"/>
    <n v="6.9767999999999999"/>
    <n v="5.3639999999999999"/>
    <n v="5.3639999999999999"/>
    <n v="0.250971250971251"/>
    <n v="0.74902874902874905"/>
    <n v="0"/>
    <x v="0"/>
    <x v="0"/>
    <m/>
    <m/>
    <m/>
    <m/>
    <m/>
    <m/>
    <n v="13.8996"/>
    <m/>
    <m/>
    <m/>
    <m/>
    <m/>
    <m/>
    <m/>
    <m/>
    <m/>
    <m/>
    <m/>
    <s v="445503,15"/>
    <s v="6207253,04"/>
    <n v="13.8996"/>
    <n v="0"/>
    <n v="0"/>
  </r>
  <r>
    <n v="223"/>
    <x v="194"/>
    <s v=""/>
    <x v="437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4804"/>
    <n v="52.869599999999998"/>
    <n v="52.8695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53.002800000000001"/>
    <s v="445503,15"/>
    <s v="6207253,04"/>
    <n v="0"/>
    <n v="0"/>
    <n v="53.002800000000001"/>
  </r>
  <r>
    <n v="223"/>
    <x v="195"/>
    <s v=""/>
    <x v="438"/>
    <n v="2019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4805"/>
    <n v="17.247599999999998"/>
    <n v="17.247599999999998"/>
    <n v="0"/>
    <n v="0"/>
    <n v="1"/>
    <n v="0"/>
    <n v="0"/>
    <x v="0"/>
    <x v="0"/>
    <m/>
    <m/>
    <m/>
    <m/>
    <m/>
    <m/>
    <m/>
    <m/>
    <m/>
    <m/>
    <m/>
    <m/>
    <m/>
    <m/>
    <m/>
    <n v="18.003599999999999"/>
    <m/>
    <m/>
    <s v="445937,34"/>
    <s v="6206485,86"/>
    <n v="0"/>
    <n v="18.003599999999999"/>
    <n v="0"/>
  </r>
  <r>
    <n v="224"/>
    <x v="196"/>
    <s v=""/>
    <x v="440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4806"/>
    <n v="0.38159999999999999"/>
    <n v="0.38159999999999999"/>
    <n v="0"/>
    <n v="0"/>
    <n v="1"/>
    <n v="0"/>
    <n v="0"/>
    <x v="0"/>
    <x v="0"/>
    <m/>
    <m/>
    <m/>
    <n v="0.48237975999999999"/>
    <m/>
    <m/>
    <m/>
    <m/>
    <m/>
    <m/>
    <m/>
    <m/>
    <m/>
    <m/>
    <m/>
    <m/>
    <m/>
    <m/>
    <s v="639049,22"/>
    <s v="6165417,46"/>
    <n v="0.48237975999999999"/>
    <n v="0"/>
    <n v="0"/>
  </r>
  <r>
    <n v="224"/>
    <x v="196"/>
    <s v=""/>
    <x v="441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4807"/>
    <n v="19.357199999999999"/>
    <n v="19.357199999999999"/>
    <n v="0"/>
    <n v="0"/>
    <n v="1"/>
    <n v="0"/>
    <n v="0"/>
    <x v="0"/>
    <x v="0"/>
    <m/>
    <m/>
    <m/>
    <m/>
    <m/>
    <m/>
    <m/>
    <m/>
    <m/>
    <m/>
    <m/>
    <m/>
    <m/>
    <m/>
    <m/>
    <n v="19.357200000000002"/>
    <m/>
    <m/>
    <s v="639049,22"/>
    <s v="6165417,46"/>
    <n v="0"/>
    <n v="19.357200000000002"/>
    <n v="0"/>
  </r>
  <r>
    <n v="224"/>
    <x v="196"/>
    <s v=""/>
    <x v="442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4808"/>
    <n v="68.464799999999997"/>
    <n v="66.693600000000004"/>
    <n v="0"/>
    <n v="0"/>
    <n v="1"/>
    <n v="0"/>
    <n v="0"/>
    <x v="0"/>
    <x v="0"/>
    <m/>
    <m/>
    <m/>
    <m/>
    <m/>
    <m/>
    <m/>
    <m/>
    <m/>
    <n v="72.576850000000007"/>
    <m/>
    <m/>
    <m/>
    <m/>
    <m/>
    <m/>
    <m/>
    <m/>
    <s v="639049,22"/>
    <s v="6165417,46"/>
    <n v="0"/>
    <n v="72.576850000000007"/>
    <n v="0"/>
  </r>
  <r>
    <n v="227"/>
    <x v="198"/>
    <s v=""/>
    <x v="447"/>
    <n v="2019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4809"/>
    <n v="1.5549999999999999"/>
    <n v="1.5549999999999999"/>
    <n v="0"/>
    <n v="0"/>
    <n v="1"/>
    <n v="0"/>
    <n v="0"/>
    <x v="0"/>
    <x v="0"/>
    <m/>
    <m/>
    <m/>
    <n v="0"/>
    <m/>
    <m/>
    <n v="1.7166995999999999"/>
    <m/>
    <m/>
    <m/>
    <m/>
    <m/>
    <m/>
    <m/>
    <m/>
    <m/>
    <m/>
    <m/>
    <s v="706881,2"/>
    <s v="6170709,94"/>
    <n v="1.7166995999999999"/>
    <n v="0"/>
    <n v="0"/>
  </r>
  <r>
    <n v="227"/>
    <x v="198"/>
    <s v=""/>
    <x v="448"/>
    <n v="2019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4810"/>
    <n v="2.0870000000000002"/>
    <n v="2.0870000000000002"/>
    <n v="0"/>
    <n v="0"/>
    <n v="1"/>
    <n v="0"/>
    <n v="0"/>
    <x v="0"/>
    <x v="0"/>
    <m/>
    <m/>
    <m/>
    <n v="0"/>
    <m/>
    <m/>
    <n v="2.3040468000000001"/>
    <m/>
    <m/>
    <m/>
    <m/>
    <m/>
    <m/>
    <m/>
    <m/>
    <m/>
    <m/>
    <m/>
    <s v="706881,2"/>
    <s v="6170709,94"/>
    <n v="2.3040468000000001"/>
    <n v="0"/>
    <n v="0"/>
  </r>
  <r>
    <n v="227"/>
    <x v="199"/>
    <s v=""/>
    <x v="449"/>
    <n v="2019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4811"/>
    <n v="5.3892000000000002E-2"/>
    <n v="4.8959999999999997E-2"/>
    <n v="0"/>
    <n v="0"/>
    <n v="1"/>
    <n v="0"/>
    <n v="0"/>
    <x v="0"/>
    <x v="0"/>
    <m/>
    <m/>
    <m/>
    <n v="0.61696400000000007"/>
    <m/>
    <m/>
    <m/>
    <m/>
    <m/>
    <m/>
    <m/>
    <m/>
    <m/>
    <m/>
    <m/>
    <m/>
    <m/>
    <m/>
    <s v="709244"/>
    <s v="6171371"/>
    <n v="0.61696400000000007"/>
    <n v="0"/>
    <n v="0"/>
  </r>
  <r>
    <n v="227"/>
    <x v="199"/>
    <s v=""/>
    <x v="2872"/>
    <n v="2019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4812"/>
    <n v="8.7984000000000007E-2"/>
    <n v="7.9200000000000007E-2"/>
    <n v="0"/>
    <n v="0"/>
    <n v="1"/>
    <n v="0"/>
    <n v="0"/>
    <x v="0"/>
    <x v="0"/>
    <m/>
    <m/>
    <m/>
    <n v="0.88900807999999998"/>
    <m/>
    <m/>
    <m/>
    <m/>
    <m/>
    <m/>
    <m/>
    <m/>
    <m/>
    <m/>
    <m/>
    <m/>
    <m/>
    <m/>
    <s v="709244"/>
    <s v="6171371"/>
    <n v="0.88900807999999998"/>
    <n v="0"/>
    <n v="0"/>
  </r>
  <r>
    <n v="227"/>
    <x v="200"/>
    <s v=""/>
    <x v="450"/>
    <n v="2019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9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4813"/>
    <n v="6.1740000000000004"/>
    <n v="5.8788"/>
    <n v="0"/>
    <n v="0"/>
    <n v="1"/>
    <n v="0"/>
    <n v="0"/>
    <x v="0"/>
    <x v="0"/>
    <m/>
    <m/>
    <m/>
    <m/>
    <m/>
    <m/>
    <n v="6.7045572"/>
    <m/>
    <m/>
    <m/>
    <m/>
    <m/>
    <m/>
    <m/>
    <m/>
    <m/>
    <m/>
    <m/>
    <s v="707524,88"/>
    <s v="6173526,48"/>
    <n v="6.7045572"/>
    <n v="0"/>
    <n v="0"/>
  </r>
  <r>
    <n v="227"/>
    <x v="202"/>
    <s v=""/>
    <x v="452"/>
    <n v="2019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4814"/>
    <n v="4.806"/>
    <n v="4.806"/>
    <n v="0"/>
    <n v="0"/>
    <n v="1"/>
    <n v="0"/>
    <n v="0"/>
    <x v="0"/>
    <x v="0"/>
    <m/>
    <m/>
    <m/>
    <m/>
    <m/>
    <m/>
    <m/>
    <m/>
    <m/>
    <m/>
    <m/>
    <m/>
    <m/>
    <m/>
    <m/>
    <n v="4.806"/>
    <m/>
    <m/>
    <s v="699820,06"/>
    <s v="6172371,99"/>
    <n v="0"/>
    <n v="4.806"/>
    <n v="0"/>
  </r>
  <r>
    <n v="229"/>
    <x v="203"/>
    <s v=""/>
    <x v="453"/>
    <n v="2019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9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4815"/>
    <n v="51.755400000000002"/>
    <n v="49.437359999999998"/>
    <n v="0"/>
    <n v="0"/>
    <n v="1"/>
    <n v="0"/>
    <n v="0"/>
    <x v="0"/>
    <x v="0"/>
    <m/>
    <m/>
    <m/>
    <m/>
    <m/>
    <m/>
    <m/>
    <m/>
    <m/>
    <m/>
    <n v="48.353601600000005"/>
    <m/>
    <m/>
    <m/>
    <m/>
    <m/>
    <m/>
    <m/>
    <s v="506712"/>
    <s v="6266852"/>
    <n v="0"/>
    <n v="48.353601600000005"/>
    <n v="0"/>
  </r>
  <r>
    <n v="230"/>
    <x v="205"/>
    <s v=""/>
    <x v="455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4278"/>
    <s v="6153456,45"/>
    <n v="0"/>
    <n v="0"/>
    <n v="0"/>
  </r>
  <r>
    <n v="230"/>
    <x v="205"/>
    <s v=""/>
    <x v="456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4816"/>
    <n v="0.14760000000000001"/>
    <n v="0.14327999999999999"/>
    <n v="0"/>
    <n v="0"/>
    <n v="1"/>
    <n v="0"/>
    <n v="0"/>
    <x v="0"/>
    <x v="0"/>
    <m/>
    <m/>
    <m/>
    <n v="0.1499366"/>
    <m/>
    <m/>
    <m/>
    <m/>
    <m/>
    <m/>
    <m/>
    <m/>
    <m/>
    <m/>
    <m/>
    <m/>
    <m/>
    <m/>
    <s v="644278"/>
    <s v="6153456,45"/>
    <n v="0.1499366"/>
    <n v="0"/>
    <n v="0"/>
  </r>
  <r>
    <n v="230"/>
    <x v="205"/>
    <s v=""/>
    <x v="457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4817"/>
    <n v="74.761200000000002"/>
    <n v="72.5184"/>
    <n v="0"/>
    <n v="0"/>
    <n v="1"/>
    <n v="0"/>
    <n v="0"/>
    <x v="0"/>
    <x v="0"/>
    <m/>
    <m/>
    <m/>
    <m/>
    <m/>
    <m/>
    <m/>
    <m/>
    <m/>
    <m/>
    <n v="76.536000000000001"/>
    <m/>
    <m/>
    <m/>
    <m/>
    <m/>
    <m/>
    <m/>
    <s v="644278"/>
    <s v="6153456,45"/>
    <n v="0"/>
    <n v="76.536000000000001"/>
    <n v="0"/>
  </r>
  <r>
    <n v="230"/>
    <x v="205"/>
    <s v=""/>
    <x v="459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4818"/>
    <n v="56.753999999999998"/>
    <n v="55.051200000000001"/>
    <n v="0"/>
    <n v="0"/>
    <n v="1"/>
    <n v="0"/>
    <n v="0"/>
    <x v="0"/>
    <x v="0"/>
    <m/>
    <m/>
    <m/>
    <m/>
    <m/>
    <m/>
    <m/>
    <m/>
    <m/>
    <n v="59.265800000000006"/>
    <m/>
    <m/>
    <m/>
    <m/>
    <m/>
    <m/>
    <m/>
    <m/>
    <s v="644278"/>
    <s v="6153456,45"/>
    <n v="0"/>
    <n v="59.265800000000006"/>
    <n v="0"/>
  </r>
  <r>
    <n v="230"/>
    <x v="205"/>
    <s v=""/>
    <x v="2942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408"/>
    <x v="3"/>
    <s v="fvv"/>
    <d v="2019-04-30T00:00:00"/>
    <m/>
    <n v="15.725"/>
    <n v="0"/>
    <n v="15.725"/>
    <x v="4819"/>
    <n v="23.630400000000002"/>
    <n v="23.630400000000002"/>
    <n v="0"/>
    <n v="0"/>
    <n v="1"/>
    <n v="0"/>
    <n v="0"/>
    <x v="0"/>
    <x v="0"/>
    <m/>
    <m/>
    <m/>
    <m/>
    <m/>
    <m/>
    <m/>
    <m/>
    <m/>
    <m/>
    <m/>
    <m/>
    <m/>
    <m/>
    <m/>
    <n v="23.630400000000002"/>
    <m/>
    <m/>
    <s v="644278"/>
    <s v="6153456,45"/>
    <n v="0"/>
    <n v="23.630400000000002"/>
    <n v="0"/>
  </r>
  <r>
    <n v="230"/>
    <x v="205"/>
    <s v=""/>
    <x v="2943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85"/>
    <x v="5"/>
    <s v="kvt"/>
    <d v="2019-04-30T00:00:00"/>
    <m/>
    <n v="0.47499999999999998"/>
    <n v="0.16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44278"/>
    <s v="6153456,45"/>
    <n v="0"/>
    <n v="0"/>
    <n v="0"/>
  </r>
  <r>
    <n v="231"/>
    <x v="206"/>
    <s v=""/>
    <x v="461"/>
    <n v="2019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4820"/>
    <n v="52.682400000000001"/>
    <n v="52.682400000000001"/>
    <n v="0"/>
    <n v="0"/>
    <n v="1"/>
    <n v="0"/>
    <n v="0"/>
    <x v="0"/>
    <x v="0"/>
    <m/>
    <m/>
    <m/>
    <m/>
    <m/>
    <m/>
    <m/>
    <m/>
    <m/>
    <n v="52.6785"/>
    <m/>
    <n v="5.4420000000000002"/>
    <m/>
    <m/>
    <m/>
    <m/>
    <m/>
    <m/>
    <s v="583514"/>
    <s v="6354266"/>
    <n v="0"/>
    <n v="58.1205"/>
    <n v="0"/>
  </r>
  <r>
    <n v="231"/>
    <x v="206"/>
    <s v=""/>
    <x v="462"/>
    <n v="2019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4"/>
    <n v="2019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4821"/>
    <n v="4182.1091999999999"/>
    <n v="4177.3680000000004"/>
    <n v="794.34648000000004"/>
    <n v="656.30360519999999"/>
    <n v="0.63629450436936352"/>
    <n v="0.36298331853153587"/>
    <n v="7.2217709910060712E-4"/>
    <x v="0"/>
    <x v="0"/>
    <m/>
    <m/>
    <m/>
    <n v="89.101079999999996"/>
    <m/>
    <m/>
    <m/>
    <n v="4273.8140000000003"/>
    <m/>
    <m/>
    <m/>
    <n v="1076.3495"/>
    <m/>
    <m/>
    <m/>
    <m/>
    <m/>
    <m/>
    <s v="727505,96"/>
    <s v="6176876,7"/>
    <n v="2012.3173800000002"/>
    <n v="3426.9472000000005"/>
    <n v="0"/>
  </r>
  <r>
    <n v="237"/>
    <x v="208"/>
    <s v=""/>
    <x v="465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4822"/>
    <n v="8.2882800000000003"/>
    <n v="8.2882800000000003"/>
    <n v="0"/>
    <n v="0"/>
    <n v="1"/>
    <n v="0"/>
    <n v="0"/>
    <x v="0"/>
    <x v="0"/>
    <m/>
    <m/>
    <m/>
    <m/>
    <m/>
    <m/>
    <n v="8.174430000000001"/>
    <m/>
    <m/>
    <m/>
    <m/>
    <m/>
    <m/>
    <m/>
    <m/>
    <m/>
    <m/>
    <m/>
    <s v="507433,18"/>
    <s v="6176408,86"/>
    <n v="8.174430000000001"/>
    <n v="0"/>
    <n v="0"/>
  </r>
  <r>
    <n v="237"/>
    <x v="208"/>
    <s v=""/>
    <x v="466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2613"/>
    <n v="7.1999999999999998E-3"/>
    <n v="7.1999999999999998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07433,18"/>
    <s v="6176408,86"/>
    <n v="7.92E-3"/>
    <n v="0"/>
    <n v="0"/>
  </r>
  <r>
    <n v="237"/>
    <x v="208"/>
    <s v=""/>
    <x v="467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4823"/>
    <n v="0.42371999999999999"/>
    <n v="0.42371999999999999"/>
    <n v="0.25559999999999999"/>
    <n v="0.25559999999999999"/>
    <n v="0.27459836780783248"/>
    <n v="0.72540163219216747"/>
    <n v="0"/>
    <x v="0"/>
    <x v="0"/>
    <m/>
    <m/>
    <m/>
    <m/>
    <m/>
    <m/>
    <n v="0.77152679999999996"/>
    <m/>
    <m/>
    <m/>
    <m/>
    <m/>
    <m/>
    <m/>
    <m/>
    <m/>
    <m/>
    <m/>
    <s v="507433,18"/>
    <s v="6176408,86"/>
    <n v="0.77152679999999996"/>
    <n v="0"/>
    <n v="0"/>
  </r>
  <r>
    <n v="237"/>
    <x v="208"/>
    <s v=""/>
    <x v="468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4824"/>
    <n v="0.21995999999999999"/>
    <n v="0.21995999999999999"/>
    <n v="0.15479999999999999"/>
    <n v="0.15479999999999999"/>
    <n v="0.2615873342067182"/>
    <n v="0.7384126657932818"/>
    <n v="0"/>
    <x v="0"/>
    <x v="0"/>
    <m/>
    <m/>
    <m/>
    <m/>
    <m/>
    <m/>
    <n v="0.42043320000000001"/>
    <m/>
    <m/>
    <m/>
    <m/>
    <m/>
    <m/>
    <m/>
    <m/>
    <m/>
    <m/>
    <m/>
    <s v="507433,18"/>
    <s v="6176408,86"/>
    <n v="0.42043320000000001"/>
    <n v="0"/>
    <n v="0"/>
  </r>
  <r>
    <n v="237"/>
    <x v="208"/>
    <s v=""/>
    <x v="469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4825"/>
    <n v="0.56879999999999997"/>
    <n v="0.56879999999999997"/>
    <n v="0"/>
    <n v="0"/>
    <n v="1"/>
    <n v="0"/>
    <n v="0"/>
    <x v="0"/>
    <x v="0"/>
    <m/>
    <m/>
    <m/>
    <m/>
    <m/>
    <m/>
    <n v="0.56881439999999994"/>
    <m/>
    <m/>
    <m/>
    <m/>
    <m/>
    <m/>
    <m/>
    <m/>
    <m/>
    <m/>
    <m/>
    <s v="507433,18"/>
    <s v="6176408,86"/>
    <n v="0.56881439999999994"/>
    <n v="0"/>
    <n v="0"/>
  </r>
  <r>
    <n v="237"/>
    <x v="209"/>
    <s v=""/>
    <x v="470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1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2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3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4826"/>
    <n v="8.0244"/>
    <n v="8.0244"/>
    <n v="0"/>
    <n v="0"/>
    <n v="1"/>
    <n v="0"/>
    <n v="0"/>
    <x v="0"/>
    <x v="0"/>
    <m/>
    <m/>
    <m/>
    <m/>
    <m/>
    <m/>
    <n v="7.5950424000000005"/>
    <m/>
    <m/>
    <m/>
    <m/>
    <m/>
    <m/>
    <m/>
    <m/>
    <m/>
    <m/>
    <m/>
    <s v="506293,76"/>
    <s v="6175307,07"/>
    <n v="7.5950424000000005"/>
    <n v="0"/>
    <n v="0"/>
  </r>
  <r>
    <n v="237"/>
    <x v="209"/>
    <s v=""/>
    <x v="474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4827"/>
    <n v="127.93680000000001"/>
    <n v="127.93680000000001"/>
    <n v="0"/>
    <n v="0"/>
    <n v="1"/>
    <n v="0"/>
    <n v="0"/>
    <x v="0"/>
    <x v="0"/>
    <m/>
    <m/>
    <m/>
    <m/>
    <m/>
    <m/>
    <m/>
    <m/>
    <m/>
    <m/>
    <n v="109.57260000000001"/>
    <m/>
    <m/>
    <m/>
    <m/>
    <m/>
    <m/>
    <m/>
    <s v="506293,76"/>
    <s v="6175307,07"/>
    <n v="0"/>
    <n v="109.57260000000001"/>
    <n v="0"/>
  </r>
  <r>
    <n v="237"/>
    <x v="210"/>
    <s v=""/>
    <x v="475"/>
    <n v="2019"/>
    <n v="37251518"/>
    <x v="718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8672"/>
    <s v="6176723"/>
    <n v="0"/>
    <n v="0"/>
    <n v="0"/>
  </r>
  <r>
    <n v="237"/>
    <x v="211"/>
    <s v=""/>
    <x v="476"/>
    <n v="2019"/>
    <n v="37251518"/>
    <x v="718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4828"/>
    <n v="3.7907999999999999"/>
    <n v="3.7907999999999999"/>
    <n v="0"/>
    <n v="0"/>
    <n v="1"/>
    <n v="0"/>
    <n v="0"/>
    <x v="0"/>
    <x v="0"/>
    <m/>
    <m/>
    <m/>
    <m/>
    <m/>
    <m/>
    <n v="4.1606135999999996"/>
    <m/>
    <m/>
    <m/>
    <m/>
    <m/>
    <m/>
    <m/>
    <m/>
    <m/>
    <m/>
    <m/>
    <s v="508496,23"/>
    <s v="6174835,55"/>
    <n v="4.1606135999999996"/>
    <n v="0"/>
    <n v="0"/>
  </r>
  <r>
    <n v="237"/>
    <x v="211"/>
    <s v=""/>
    <x v="477"/>
    <n v="2019"/>
    <n v="37251518"/>
    <x v="718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4829"/>
    <n v="204.91200000000001"/>
    <n v="204.91200000000001"/>
    <n v="0"/>
    <n v="0"/>
    <n v="1"/>
    <n v="0"/>
    <n v="0"/>
    <x v="0"/>
    <x v="0"/>
    <m/>
    <m/>
    <m/>
    <m/>
    <m/>
    <m/>
    <m/>
    <m/>
    <m/>
    <n v="190.44300000000001"/>
    <m/>
    <m/>
    <m/>
    <m/>
    <m/>
    <m/>
    <m/>
    <m/>
    <s v="508496,23"/>
    <s v="6174835,55"/>
    <n v="0"/>
    <n v="190.44300000000001"/>
    <n v="0"/>
  </r>
  <r>
    <n v="238"/>
    <x v="212"/>
    <s v=""/>
    <x v="478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79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0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4830"/>
    <n v="28.706399999999999"/>
    <n v="28.706399999999999"/>
    <n v="0"/>
    <n v="0"/>
    <n v="1"/>
    <n v="0"/>
    <n v="0"/>
    <x v="0"/>
    <x v="0"/>
    <m/>
    <m/>
    <m/>
    <m/>
    <m/>
    <m/>
    <n v="26.910100799999999"/>
    <m/>
    <m/>
    <m/>
    <m/>
    <m/>
    <m/>
    <m/>
    <m/>
    <m/>
    <m/>
    <m/>
    <s v="507635,57"/>
    <s v="6199895,62"/>
    <n v="26.910100799999999"/>
    <n v="0"/>
    <n v="0"/>
  </r>
  <r>
    <n v="238"/>
    <x v="213"/>
    <s v=""/>
    <x v="482"/>
    <n v="2019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951,97"/>
    <s v="6199591,93"/>
    <n v="0"/>
    <n v="0"/>
    <n v="0"/>
  </r>
  <r>
    <n v="238"/>
    <x v="214"/>
    <s v=""/>
    <x v="483"/>
    <n v="2019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4831"/>
    <n v="91.011600000000001"/>
    <n v="91.011600000000001"/>
    <n v="0"/>
    <n v="0"/>
    <n v="1"/>
    <n v="0"/>
    <n v="0"/>
    <x v="0"/>
    <x v="0"/>
    <m/>
    <m/>
    <m/>
    <m/>
    <m/>
    <m/>
    <m/>
    <m/>
    <m/>
    <m/>
    <n v="84.404809999999998"/>
    <m/>
    <m/>
    <m/>
    <m/>
    <m/>
    <m/>
    <m/>
    <s v="507782"/>
    <s v="6200460"/>
    <n v="0"/>
    <n v="84.404809999999998"/>
    <n v="0"/>
  </r>
  <r>
    <n v="238"/>
    <x v="214"/>
    <s v=""/>
    <x v="2873"/>
    <n v="2019"/>
    <n v="58176613"/>
    <x v="88"/>
    <x v="212"/>
    <x v="214"/>
    <n v="7330"/>
    <s v="Brande"/>
    <n v="756"/>
    <n v="161"/>
    <x v="86"/>
    <m/>
    <s v="FJ"/>
    <s v="Fjernvarmeværk"/>
    <n v="353000"/>
    <n v="350030"/>
    <x v="1453"/>
    <x v="10"/>
    <s v="kvt"/>
    <d v="2018-12-19T00:00:00"/>
    <m/>
    <n v="3.74"/>
    <n v="0.22"/>
    <n v="8"/>
    <x v="4832"/>
    <n v="16.4556"/>
    <n v="16.4556"/>
    <n v="0.15479999999999999"/>
    <n v="0"/>
    <n v="0.90192053233634717"/>
    <n v="9.8079467663652831E-2"/>
    <n v="0"/>
    <x v="0"/>
    <x v="0"/>
    <m/>
    <m/>
    <m/>
    <m/>
    <m/>
    <m/>
    <n v="9.1225331999999995"/>
    <m/>
    <m/>
    <m/>
    <m/>
    <m/>
    <m/>
    <m/>
    <m/>
    <m/>
    <m/>
    <m/>
    <s v="507782"/>
    <s v="6200460"/>
    <n v="9.1225331999999995"/>
    <n v="0"/>
    <n v="0"/>
  </r>
  <r>
    <n v="239"/>
    <x v="215"/>
    <s v=""/>
    <x v="484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4833"/>
    <n v="17.5428"/>
    <n v="17.348400000000002"/>
    <n v="0"/>
    <n v="0"/>
    <n v="1"/>
    <n v="0"/>
    <n v="0"/>
    <x v="0"/>
    <x v="0"/>
    <m/>
    <m/>
    <m/>
    <m/>
    <m/>
    <m/>
    <n v="17.483993999999999"/>
    <m/>
    <m/>
    <m/>
    <m/>
    <m/>
    <m/>
    <m/>
    <m/>
    <m/>
    <m/>
    <m/>
    <s v="538851,26"/>
    <s v="6203632,68"/>
    <n v="17.483993999999999"/>
    <n v="0"/>
    <n v="0"/>
  </r>
  <r>
    <n v="239"/>
    <x v="215"/>
    <s v=""/>
    <x v="485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8851,26"/>
    <s v="6203632,68"/>
    <n v="1.7935000000000002E-4"/>
    <n v="0"/>
    <n v="0"/>
  </r>
  <r>
    <n v="239"/>
    <x v="215"/>
    <s v=""/>
    <x v="486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4834"/>
    <n v="33.422400000000003"/>
    <n v="32.83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3.421787999999999"/>
    <s v="538851,26"/>
    <s v="6203632,68"/>
    <n v="0"/>
    <n v="0"/>
    <n v="33.421787999999999"/>
  </r>
  <r>
    <n v="239"/>
    <x v="215"/>
    <s v=""/>
    <x v="487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4835"/>
    <n v="32.328000000000003"/>
    <n v="31.924800000000001"/>
    <n v="28.51416"/>
    <n v="28.51416"/>
    <n v="0.23292531631024513"/>
    <n v="0.76707468368975484"/>
    <n v="0"/>
    <x v="0"/>
    <x v="0"/>
    <m/>
    <m/>
    <m/>
    <m/>
    <m/>
    <m/>
    <n v="69.395634000000001"/>
    <m/>
    <m/>
    <m/>
    <m/>
    <m/>
    <m/>
    <m/>
    <m/>
    <m/>
    <m/>
    <m/>
    <s v="538851,26"/>
    <s v="6203632,68"/>
    <n v="69.395634000000001"/>
    <n v="0"/>
    <n v="0"/>
  </r>
  <r>
    <n v="239"/>
    <x v="215"/>
    <s v=""/>
    <x v="488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4836"/>
    <n v="32.2164"/>
    <n v="31.813199999999998"/>
    <n v="27.947880000000001"/>
    <n v="27.947880000000001"/>
    <n v="0.2321210986847457"/>
    <n v="0.76787890131525427"/>
    <n v="0"/>
    <x v="0"/>
    <x v="0"/>
    <m/>
    <m/>
    <m/>
    <n v="0"/>
    <m/>
    <m/>
    <n v="69.395673599999995"/>
    <m/>
    <m/>
    <m/>
    <m/>
    <m/>
    <m/>
    <m/>
    <m/>
    <m/>
    <m/>
    <m/>
    <s v="538851,26"/>
    <s v="6203632,68"/>
    <n v="69.395673599999995"/>
    <n v="0"/>
    <n v="0"/>
  </r>
  <r>
    <n v="239"/>
    <x v="215"/>
    <s v=""/>
    <x v="489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4837"/>
    <n v="11.199960000000001"/>
    <n v="11.199960000000001"/>
    <n v="0"/>
    <n v="0"/>
    <n v="1"/>
    <n v="0"/>
    <n v="0"/>
    <x v="0"/>
    <x v="0"/>
    <m/>
    <m/>
    <m/>
    <m/>
    <m/>
    <m/>
    <m/>
    <m/>
    <m/>
    <m/>
    <m/>
    <m/>
    <m/>
    <m/>
    <m/>
    <n v="11.200071599999999"/>
    <m/>
    <m/>
    <s v="538851,26"/>
    <s v="6203632,68"/>
    <n v="0"/>
    <n v="11.200071599999999"/>
    <n v="0"/>
  </r>
  <r>
    <n v="239"/>
    <x v="215"/>
    <s v=""/>
    <x v="490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4838"/>
    <n v="0.75239999999999996"/>
    <n v="0.73799999999999999"/>
    <n v="0"/>
    <n v="0"/>
    <n v="1"/>
    <n v="0"/>
    <n v="0"/>
    <x v="0"/>
    <x v="0"/>
    <m/>
    <m/>
    <m/>
    <m/>
    <m/>
    <m/>
    <n v="0.75239999999999996"/>
    <m/>
    <m/>
    <m/>
    <m/>
    <m/>
    <m/>
    <m/>
    <m/>
    <m/>
    <m/>
    <m/>
    <s v="538851,26"/>
    <s v="6203632,68"/>
    <n v="0.75239999999999996"/>
    <n v="0"/>
    <n v="0"/>
  </r>
  <r>
    <n v="239"/>
    <x v="215"/>
    <s v=""/>
    <x v="491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4839"/>
    <n v="3.1392000000000002"/>
    <n v="3.1032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115496"/>
    <s v="538851,26"/>
    <s v="6203632,68"/>
    <n v="0"/>
    <n v="0"/>
    <n v="1.115496"/>
  </r>
  <r>
    <n v="239"/>
    <x v="215"/>
    <s v=""/>
    <x v="492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4840"/>
    <n v="16.012799999999999"/>
    <n v="16.012799999999999"/>
    <n v="0"/>
    <n v="0"/>
    <n v="1"/>
    <n v="0"/>
    <n v="0"/>
    <x v="0"/>
    <x v="0"/>
    <m/>
    <m/>
    <m/>
    <m/>
    <m/>
    <m/>
    <m/>
    <m/>
    <m/>
    <m/>
    <m/>
    <m/>
    <m/>
    <m/>
    <m/>
    <n v="16.028639999999999"/>
    <m/>
    <m/>
    <s v="538851,26"/>
    <s v="6203632,68"/>
    <n v="0"/>
    <n v="16.028639999999999"/>
    <n v="0"/>
  </r>
  <r>
    <n v="240"/>
    <x v="216"/>
    <s v=""/>
    <x v="493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4841"/>
    <n v="23.3172"/>
    <n v="23.3172"/>
    <n v="15.894360000000001"/>
    <n v="15.894360000000001"/>
    <n v="0.28318287230240663"/>
    <n v="0.71681712769759343"/>
    <n v="0"/>
    <x v="0"/>
    <x v="0"/>
    <m/>
    <m/>
    <m/>
    <m/>
    <m/>
    <m/>
    <n v="41.169862800000004"/>
    <m/>
    <m/>
    <m/>
    <m/>
    <m/>
    <m/>
    <m/>
    <m/>
    <m/>
    <m/>
    <m/>
    <s v="501066,03"/>
    <s v="6148470,09"/>
    <n v="41.169862800000004"/>
    <n v="0"/>
    <n v="0"/>
  </r>
  <r>
    <n v="240"/>
    <x v="216"/>
    <s v=""/>
    <x v="494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4842"/>
    <n v="0.18720000000000001"/>
    <n v="0.18720000000000001"/>
    <n v="0"/>
    <n v="0"/>
    <n v="1"/>
    <n v="0"/>
    <n v="0"/>
    <x v="0"/>
    <x v="0"/>
    <m/>
    <m/>
    <m/>
    <m/>
    <m/>
    <m/>
    <n v="0.16287479999999999"/>
    <m/>
    <m/>
    <m/>
    <m/>
    <m/>
    <m/>
    <m/>
    <m/>
    <m/>
    <m/>
    <m/>
    <s v="501066,03"/>
    <s v="6148470,09"/>
    <n v="0.16287479999999999"/>
    <n v="0"/>
    <n v="0"/>
  </r>
  <r>
    <n v="240"/>
    <x v="216"/>
    <s v=""/>
    <x v="495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4843"/>
    <n v="1.0224"/>
    <n v="1.0224"/>
    <n v="0"/>
    <n v="0"/>
    <n v="1"/>
    <n v="0"/>
    <n v="0"/>
    <x v="0"/>
    <x v="0"/>
    <m/>
    <m/>
    <m/>
    <n v="0"/>
    <m/>
    <m/>
    <n v="0.88957439999999999"/>
    <m/>
    <m/>
    <m/>
    <m/>
    <m/>
    <m/>
    <m/>
    <m/>
    <m/>
    <m/>
    <m/>
    <s v="501066,03"/>
    <s v="6148470,09"/>
    <n v="0.88957439999999999"/>
    <n v="0"/>
    <n v="0"/>
  </r>
  <r>
    <n v="240"/>
    <x v="216"/>
    <s v=""/>
    <x v="497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4844"/>
    <n v="67.021199999999993"/>
    <n v="67.021199999999993"/>
    <n v="0"/>
    <n v="0"/>
    <n v="1"/>
    <n v="0"/>
    <n v="0"/>
    <x v="0"/>
    <x v="0"/>
    <m/>
    <m/>
    <m/>
    <m/>
    <m/>
    <m/>
    <m/>
    <m/>
    <m/>
    <m/>
    <n v="64.672200000000004"/>
    <m/>
    <m/>
    <m/>
    <m/>
    <m/>
    <m/>
    <m/>
    <s v="501066,03"/>
    <s v="6148470,09"/>
    <n v="0"/>
    <n v="64.672200000000004"/>
    <n v="0"/>
  </r>
  <r>
    <n v="240"/>
    <x v="216"/>
    <s v=""/>
    <x v="498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4845"/>
    <n v="2.6082000000000001"/>
    <n v="2.608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.6521992000000001"/>
    <s v="501066,03"/>
    <s v="6148470,09"/>
    <n v="0"/>
    <n v="0"/>
    <n v="2.6521992000000001"/>
  </r>
  <r>
    <n v="241"/>
    <x v="217"/>
    <s v=""/>
    <x v="499"/>
    <n v="2019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4846"/>
    <n v="821.07"/>
    <n v="821.07"/>
    <n v="269.5068"/>
    <n v="221.46119999999999"/>
    <n v="0.29922871172868531"/>
    <n v="0.70077128827131463"/>
    <n v="0"/>
    <x v="0"/>
    <x v="0"/>
    <m/>
    <m/>
    <m/>
    <m/>
    <m/>
    <m/>
    <n v="0"/>
    <n v="1296.0408"/>
    <m/>
    <m/>
    <m/>
    <n v="75.936499999999995"/>
    <m/>
    <m/>
    <m/>
    <m/>
    <m/>
    <m/>
    <s v="673699,86"/>
    <s v="6121310,03"/>
    <n v="583.21835999999996"/>
    <n v="788.75894000000005"/>
    <n v="0"/>
  </r>
  <r>
    <n v="241"/>
    <x v="218"/>
    <s v=""/>
    <x v="500"/>
    <n v="2019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21"/>
    <n v="0"/>
    <n v="0"/>
    <n v="0"/>
    <n v="0"/>
    <n v="0"/>
    <n v="0"/>
    <n v="1"/>
    <x v="0"/>
    <x v="0"/>
    <m/>
    <m/>
    <m/>
    <n v="0"/>
    <m/>
    <m/>
    <m/>
    <n v="0"/>
    <m/>
    <m/>
    <m/>
    <m/>
    <m/>
    <m/>
    <m/>
    <m/>
    <m/>
    <m/>
    <s v="648411,99"/>
    <s v="6143583,8"/>
    <n v="0"/>
    <n v="0"/>
    <n v="0"/>
  </r>
  <r>
    <n v="241"/>
    <x v="219"/>
    <s v=""/>
    <x v="501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21"/>
    <n v="0"/>
    <n v="0"/>
    <n v="0"/>
    <n v="0"/>
    <n v="0"/>
    <n v="0"/>
    <n v="1"/>
    <x v="0"/>
    <x v="0"/>
    <m/>
    <m/>
    <m/>
    <n v="0"/>
    <m/>
    <n v="0"/>
    <m/>
    <n v="0"/>
    <m/>
    <m/>
    <m/>
    <n v="0"/>
    <m/>
    <m/>
    <m/>
    <m/>
    <m/>
    <m/>
    <s v="673638,41"/>
    <s v="6121429,76"/>
    <n v="0"/>
    <n v="0"/>
    <n v="0"/>
  </r>
  <r>
    <n v="241"/>
    <x v="220"/>
    <s v=""/>
    <x v="504"/>
    <n v="2019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4847"/>
    <n v="0"/>
    <n v="0"/>
    <n v="0.76786200000000004"/>
    <n v="0.76786200000000004"/>
    <n v="0"/>
    <n v="1"/>
    <n v="0"/>
    <x v="0"/>
    <x v="0"/>
    <m/>
    <m/>
    <m/>
    <m/>
    <m/>
    <m/>
    <m/>
    <m/>
    <n v="3.2925650000000002"/>
    <m/>
    <m/>
    <m/>
    <m/>
    <m/>
    <m/>
    <m/>
    <m/>
    <m/>
    <s v="642099,98"/>
    <s v="6139657,89"/>
    <n v="0"/>
    <n v="3.2925650000000002"/>
    <n v="0"/>
  </r>
  <r>
    <n v="241"/>
    <x v="221"/>
    <s v=""/>
    <x v="505"/>
    <n v="2019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4848"/>
    <n v="0"/>
    <n v="0"/>
    <n v="0.54918719999999999"/>
    <n v="0.54918719999999999"/>
    <n v="0"/>
    <n v="1"/>
    <n v="0"/>
    <x v="0"/>
    <x v="0"/>
    <m/>
    <m/>
    <m/>
    <n v="0"/>
    <m/>
    <m/>
    <m/>
    <m/>
    <n v="4.7179669999999998"/>
    <m/>
    <m/>
    <m/>
    <m/>
    <m/>
    <m/>
    <m/>
    <m/>
    <m/>
    <s v="680124,96"/>
    <s v="6120567,6"/>
    <n v="0"/>
    <n v="4.7179669999999998"/>
    <n v="0"/>
  </r>
  <r>
    <n v="241"/>
    <x v="222"/>
    <s v=""/>
    <x v="506"/>
    <n v="2019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4849"/>
    <n v="0"/>
    <n v="0"/>
    <n v="0.43797960000000002"/>
    <n v="0.43797960000000002"/>
    <n v="0"/>
    <n v="1"/>
    <n v="0"/>
    <x v="0"/>
    <x v="0"/>
    <m/>
    <m/>
    <m/>
    <m/>
    <m/>
    <m/>
    <m/>
    <m/>
    <n v="4.7054780000000003"/>
    <m/>
    <m/>
    <m/>
    <m/>
    <m/>
    <m/>
    <m/>
    <m/>
    <m/>
    <s v="696810,61"/>
    <s v="6124770,32"/>
    <n v="0"/>
    <n v="4.7054780000000003"/>
    <n v="0"/>
  </r>
  <r>
    <n v="244"/>
    <x v="223"/>
    <s v=""/>
    <x v="507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4850"/>
    <n v="77.0976"/>
    <n v="77.0976"/>
    <n v="0"/>
    <n v="0"/>
    <n v="1"/>
    <n v="0"/>
    <n v="0"/>
    <x v="0"/>
    <x v="0"/>
    <m/>
    <m/>
    <m/>
    <m/>
    <m/>
    <m/>
    <n v="71.126256959999992"/>
    <m/>
    <m/>
    <m/>
    <m/>
    <m/>
    <m/>
    <m/>
    <m/>
    <m/>
    <m/>
    <m/>
    <s v="699113,31"/>
    <s v="6212075,92"/>
    <n v="71.126256959999992"/>
    <n v="0"/>
    <n v="0"/>
  </r>
  <r>
    <n v="244"/>
    <x v="223"/>
    <s v=""/>
    <x v="508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4851"/>
    <n v="19.1556"/>
    <n v="19.1556"/>
    <n v="0"/>
    <n v="0"/>
    <n v="1"/>
    <n v="0"/>
    <n v="0"/>
    <x v="0"/>
    <x v="0"/>
    <m/>
    <m/>
    <m/>
    <m/>
    <m/>
    <m/>
    <n v="17.67196728"/>
    <m/>
    <m/>
    <m/>
    <m/>
    <m/>
    <m/>
    <m/>
    <m/>
    <m/>
    <m/>
    <m/>
    <s v="699113,31"/>
    <s v="6212075,92"/>
    <n v="17.67196728"/>
    <n v="0"/>
    <n v="0"/>
  </r>
  <r>
    <n v="244"/>
    <x v="223"/>
    <s v=""/>
    <x v="509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4852"/>
    <n v="5.49"/>
    <n v="5.49"/>
    <n v="4.6382399999999997"/>
    <n v="4.6382399999999997"/>
    <n v="0.24110084908604595"/>
    <n v="0.75889915091395399"/>
    <n v="0"/>
    <x v="0"/>
    <x v="0"/>
    <m/>
    <m/>
    <m/>
    <m/>
    <m/>
    <m/>
    <n v="11.385277200000001"/>
    <m/>
    <m/>
    <m/>
    <m/>
    <m/>
    <m/>
    <m/>
    <m/>
    <m/>
    <m/>
    <m/>
    <s v="699113,31"/>
    <s v="6212075,92"/>
    <n v="11.385277200000001"/>
    <n v="0"/>
    <n v="0"/>
  </r>
  <r>
    <n v="244"/>
    <x v="223"/>
    <s v=""/>
    <x v="510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4853"/>
    <n v="3.6539999999999999"/>
    <n v="3.6539999999999999"/>
    <n v="2.6373600000000001"/>
    <n v="2.6373600000000001"/>
    <n v="0.26424185497261515"/>
    <n v="0.7357581450273849"/>
    <n v="0"/>
    <x v="0"/>
    <x v="0"/>
    <m/>
    <m/>
    <m/>
    <m/>
    <m/>
    <m/>
    <n v="6.9141203999999998"/>
    <m/>
    <m/>
    <m/>
    <m/>
    <m/>
    <m/>
    <m/>
    <m/>
    <m/>
    <m/>
    <m/>
    <s v="699113,31"/>
    <s v="6212075,92"/>
    <n v="6.9141203999999998"/>
    <n v="0"/>
    <n v="0"/>
  </r>
  <r>
    <n v="244"/>
    <x v="223"/>
    <s v=""/>
    <x v="511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4854"/>
    <n v="24.3"/>
    <n v="24.3"/>
    <n v="22.627079999999999"/>
    <n v="22.627079999999999"/>
    <n v="0.23648459034878011"/>
    <n v="0.76351540965121989"/>
    <n v="0"/>
    <x v="0"/>
    <x v="0"/>
    <m/>
    <m/>
    <m/>
    <m/>
    <m/>
    <m/>
    <n v="51.377554799999999"/>
    <m/>
    <m/>
    <m/>
    <m/>
    <m/>
    <m/>
    <m/>
    <m/>
    <m/>
    <m/>
    <m/>
    <s v="699113,31"/>
    <s v="6212075,92"/>
    <n v="51.377554799999999"/>
    <n v="0"/>
    <n v="0"/>
  </r>
  <r>
    <n v="244"/>
    <x v="223"/>
    <s v=""/>
    <x v="512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4855"/>
    <n v="0.46764"/>
    <n v="0.46764"/>
    <n v="0"/>
    <n v="0"/>
    <n v="1"/>
    <n v="0"/>
    <n v="0"/>
    <x v="0"/>
    <x v="0"/>
    <m/>
    <m/>
    <m/>
    <m/>
    <m/>
    <m/>
    <m/>
    <m/>
    <m/>
    <m/>
    <m/>
    <m/>
    <m/>
    <m/>
    <m/>
    <m/>
    <m/>
    <n v="0.46764"/>
    <s v="699113,31"/>
    <s v="6212075,92"/>
    <n v="0"/>
    <n v="0"/>
    <n v="0.46764"/>
  </r>
  <r>
    <n v="244"/>
    <x v="223"/>
    <s v=""/>
    <x v="513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4856"/>
    <n v="8.0028000000000006"/>
    <n v="8.0028000000000006"/>
    <n v="0"/>
    <n v="0"/>
    <n v="1"/>
    <n v="0"/>
    <n v="0"/>
    <x v="0"/>
    <x v="0"/>
    <m/>
    <m/>
    <m/>
    <m/>
    <m/>
    <m/>
    <m/>
    <m/>
    <m/>
    <m/>
    <m/>
    <m/>
    <m/>
    <m/>
    <m/>
    <n v="8.0028000000000006"/>
    <m/>
    <m/>
    <s v="699113,31"/>
    <s v="6212075,92"/>
    <n v="0"/>
    <n v="8.0028000000000006"/>
    <n v="0"/>
  </r>
  <r>
    <n v="244"/>
    <x v="223"/>
    <s v=""/>
    <x v="514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4857"/>
    <n v="30.387599999999999"/>
    <n v="30.387599999999999"/>
    <n v="0"/>
    <n v="0"/>
    <n v="1"/>
    <n v="0"/>
    <n v="0"/>
    <x v="0"/>
    <x v="0"/>
    <m/>
    <m/>
    <m/>
    <m/>
    <m/>
    <m/>
    <m/>
    <m/>
    <m/>
    <m/>
    <m/>
    <m/>
    <m/>
    <m/>
    <m/>
    <n v="30.387599999999999"/>
    <m/>
    <m/>
    <s v="699113,31"/>
    <s v="6212075,92"/>
    <n v="0"/>
    <n v="30.387599999999999"/>
    <n v="0"/>
  </r>
  <r>
    <n v="245"/>
    <x v="224"/>
    <s v=""/>
    <x v="515"/>
    <n v="2019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4858"/>
    <n v="1302.3150000000001"/>
    <n v="1302.3150000000001"/>
    <n v="308.92068"/>
    <n v="263.77199999999999"/>
    <n v="0.37699777530718398"/>
    <n v="0.62300222469281596"/>
    <n v="0"/>
    <x v="0"/>
    <x v="0"/>
    <m/>
    <m/>
    <m/>
    <n v="0"/>
    <m/>
    <m/>
    <n v="8.3224152"/>
    <n v="1718.896"/>
    <m/>
    <m/>
    <m/>
    <n v="0"/>
    <m/>
    <m/>
    <m/>
    <m/>
    <m/>
    <m/>
    <s v="696381,55"/>
    <s v="6170611,89"/>
    <n v="781.82561520000002"/>
    <n v="945.39280000000008"/>
    <n v="0"/>
  </r>
  <r>
    <n v="245"/>
    <x v="224"/>
    <s v=""/>
    <x v="516"/>
    <n v="2019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4859"/>
    <n v="1528.721"/>
    <n v="1528.721"/>
    <n v="449.80452000000002"/>
    <n v="381.29039999999998"/>
    <n v="0.35724061008310598"/>
    <n v="0.64275938991689396"/>
    <n v="0"/>
    <x v="0"/>
    <x v="0"/>
    <m/>
    <m/>
    <m/>
    <n v="16.676967359999999"/>
    <m/>
    <m/>
    <m/>
    <n v="2122.9467999999997"/>
    <m/>
    <m/>
    <m/>
    <n v="0"/>
    <m/>
    <m/>
    <m/>
    <m/>
    <m/>
    <m/>
    <s v="696381,55"/>
    <s v="6170611,89"/>
    <n v="972.00302735999992"/>
    <n v="1167.6207399999998"/>
    <n v="0"/>
  </r>
  <r>
    <n v="247"/>
    <x v="225"/>
    <s v=""/>
    <x v="517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354,59"/>
    <s v="6146420,64"/>
    <n v="0"/>
    <n v="0"/>
    <n v="0"/>
  </r>
  <r>
    <n v="247"/>
    <x v="225"/>
    <s v=""/>
    <x v="518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4860"/>
    <n v="2.0095200000000002"/>
    <n v="2.0095200000000002"/>
    <n v="1.641168"/>
    <n v="1.641168"/>
    <n v="0.23948057341482484"/>
    <n v="0.76051942658517513"/>
    <n v="0"/>
    <x v="0"/>
    <x v="0"/>
    <m/>
    <m/>
    <m/>
    <m/>
    <m/>
    <m/>
    <n v="4.1955803999999999"/>
    <m/>
    <m/>
    <m/>
    <m/>
    <m/>
    <m/>
    <m/>
    <m/>
    <m/>
    <m/>
    <m/>
    <s v="555354,59"/>
    <s v="6146420,64"/>
    <n v="4.1955803999999999"/>
    <n v="0"/>
    <n v="0"/>
  </r>
  <r>
    <n v="247"/>
    <x v="225"/>
    <s v=""/>
    <x v="519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5"/>
    <s v=""/>
    <x v="2944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1084"/>
    <x v="0"/>
    <s v="fvv"/>
    <d v="1983-01-01T00:00:00"/>
    <m/>
    <n v="5.8"/>
    <n v="0"/>
    <n v="5.8"/>
    <x v="1639"/>
    <n v="4.752E-2"/>
    <n v="4.752E-2"/>
    <n v="0"/>
    <n v="0"/>
    <n v="1"/>
    <n v="0"/>
    <n v="0"/>
    <x v="0"/>
    <x v="0"/>
    <m/>
    <m/>
    <m/>
    <m/>
    <m/>
    <m/>
    <n v="5.71032E-2"/>
    <m/>
    <m/>
    <m/>
    <m/>
    <m/>
    <m/>
    <m/>
    <m/>
    <m/>
    <m/>
    <m/>
    <s v="555354,59"/>
    <s v="6146420,64"/>
    <n v="5.71032E-2"/>
    <n v="0"/>
    <n v="0"/>
  </r>
  <r>
    <n v="247"/>
    <x v="226"/>
    <s v=""/>
    <x v="520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4861"/>
    <n v="0.28366999999999998"/>
    <n v="0.28366999999999998"/>
    <n v="0"/>
    <n v="0"/>
    <n v="1"/>
    <n v="0"/>
    <n v="0"/>
    <x v="0"/>
    <x v="0"/>
    <m/>
    <m/>
    <m/>
    <n v="0"/>
    <m/>
    <m/>
    <n v="0.31822599600000001"/>
    <m/>
    <m/>
    <m/>
    <m/>
    <m/>
    <m/>
    <m/>
    <m/>
    <m/>
    <m/>
    <m/>
    <s v="546031,3"/>
    <s v="6151031,27"/>
    <n v="0.31822599600000001"/>
    <n v="0"/>
    <n v="0"/>
  </r>
  <r>
    <n v="247"/>
    <x v="226"/>
    <s v=""/>
    <x v="521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4862"/>
    <n v="0.87156"/>
    <n v="0.87156"/>
    <n v="0"/>
    <n v="0"/>
    <n v="1"/>
    <n v="0"/>
    <n v="0"/>
    <x v="0"/>
    <x v="0"/>
    <m/>
    <m/>
    <m/>
    <n v="0"/>
    <m/>
    <m/>
    <n v="0.97772043599999992"/>
    <m/>
    <m/>
    <m/>
    <m/>
    <m/>
    <m/>
    <m/>
    <m/>
    <m/>
    <m/>
    <m/>
    <s v="546031,3"/>
    <s v="6151031,27"/>
    <n v="0.97772043599999992"/>
    <n v="0"/>
    <n v="0"/>
  </r>
  <r>
    <n v="247"/>
    <x v="226"/>
    <s v=""/>
    <x v="522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4863"/>
    <n v="0.34955000000000003"/>
    <n v="0.34955000000000003"/>
    <n v="0"/>
    <n v="0"/>
    <n v="1"/>
    <n v="0"/>
    <n v="0"/>
    <x v="0"/>
    <x v="0"/>
    <m/>
    <m/>
    <m/>
    <n v="0"/>
    <m/>
    <m/>
    <n v="0.39212315999999997"/>
    <m/>
    <m/>
    <m/>
    <m/>
    <m/>
    <m/>
    <m/>
    <m/>
    <m/>
    <m/>
    <m/>
    <s v="546031,3"/>
    <s v="6151031,27"/>
    <n v="0.39212315999999997"/>
    <n v="0"/>
    <n v="0"/>
  </r>
  <r>
    <n v="247"/>
    <x v="226"/>
    <s v=""/>
    <x v="523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4864"/>
    <n v="0.33817000000000003"/>
    <n v="0.33817000000000003"/>
    <n v="0"/>
    <n v="0"/>
    <n v="1"/>
    <n v="0"/>
    <n v="0"/>
    <x v="0"/>
    <x v="0"/>
    <m/>
    <m/>
    <m/>
    <n v="0"/>
    <m/>
    <m/>
    <n v="0.37936720800000001"/>
    <m/>
    <m/>
    <m/>
    <m/>
    <m/>
    <m/>
    <m/>
    <m/>
    <m/>
    <m/>
    <m/>
    <s v="546031,3"/>
    <s v="6151031,27"/>
    <n v="0.37936720800000001"/>
    <n v="0"/>
    <n v="0"/>
  </r>
  <r>
    <n v="247"/>
    <x v="226"/>
    <s v=""/>
    <x v="524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4588"/>
    <n v="3.5599999999999998E-3"/>
    <n v="3.5599999999999998E-3"/>
    <n v="0"/>
    <n v="0"/>
    <n v="1"/>
    <n v="0"/>
    <n v="0"/>
    <x v="0"/>
    <x v="0"/>
    <m/>
    <m/>
    <m/>
    <n v="3.96E-3"/>
    <m/>
    <m/>
    <m/>
    <m/>
    <m/>
    <m/>
    <m/>
    <m/>
    <m/>
    <m/>
    <m/>
    <m/>
    <m/>
    <m/>
    <s v="546031,3"/>
    <s v="6151031,27"/>
    <n v="3.96E-3"/>
    <n v="0"/>
    <n v="0"/>
  </r>
  <r>
    <n v="247"/>
    <x v="226"/>
    <s v=""/>
    <x v="525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4865"/>
    <n v="1.9400000000000001E-3"/>
    <n v="1.9400000000000001E-3"/>
    <n v="0"/>
    <n v="0"/>
    <n v="1"/>
    <n v="0"/>
    <n v="0"/>
    <x v="0"/>
    <x v="0"/>
    <m/>
    <m/>
    <m/>
    <n v="2.16E-3"/>
    <m/>
    <m/>
    <m/>
    <m/>
    <m/>
    <m/>
    <m/>
    <m/>
    <m/>
    <m/>
    <m/>
    <m/>
    <m/>
    <m/>
    <s v="546031,3"/>
    <s v="6151031,27"/>
    <n v="2.16E-3"/>
    <n v="0"/>
    <n v="0"/>
  </r>
  <r>
    <n v="247"/>
    <x v="227"/>
    <s v=""/>
    <x v="526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4866"/>
    <n v="2.462E-2"/>
    <n v="2.462E-2"/>
    <n v="0"/>
    <n v="0"/>
    <n v="1"/>
    <n v="0"/>
    <n v="0"/>
    <x v="0"/>
    <x v="0"/>
    <m/>
    <m/>
    <m/>
    <n v="2.7359999999999999E-2"/>
    <m/>
    <m/>
    <m/>
    <m/>
    <m/>
    <m/>
    <m/>
    <m/>
    <m/>
    <m/>
    <m/>
    <m/>
    <m/>
    <m/>
    <s v="548298,45"/>
    <s v="6150729,16"/>
    <n v="2.7359999999999999E-2"/>
    <n v="0"/>
    <n v="0"/>
  </r>
  <r>
    <n v="247"/>
    <x v="227"/>
    <s v=""/>
    <x v="528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423"/>
    <n v="2.5899999999999999E-3"/>
    <n v="2.5899999999999999E-3"/>
    <n v="0"/>
    <n v="0"/>
    <n v="1"/>
    <n v="0"/>
    <n v="0"/>
    <x v="0"/>
    <x v="0"/>
    <m/>
    <m/>
    <m/>
    <n v="2.8799999999999997E-3"/>
    <m/>
    <m/>
    <m/>
    <m/>
    <m/>
    <m/>
    <m/>
    <m/>
    <m/>
    <m/>
    <m/>
    <m/>
    <m/>
    <m/>
    <s v="548298,45"/>
    <s v="6150729,16"/>
    <n v="2.8799999999999997E-3"/>
    <n v="0"/>
    <n v="0"/>
  </r>
  <r>
    <n v="247"/>
    <x v="228"/>
    <s v=""/>
    <x v="529"/>
    <n v="2019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4867"/>
    <n v="11.687760000000001"/>
    <n v="11.687760000000001"/>
    <n v="0"/>
    <n v="0"/>
    <n v="1"/>
    <n v="0"/>
    <n v="0"/>
    <x v="0"/>
    <x v="0"/>
    <m/>
    <m/>
    <m/>
    <m/>
    <m/>
    <m/>
    <m/>
    <m/>
    <m/>
    <m/>
    <m/>
    <m/>
    <n v="12.749975000000001"/>
    <m/>
    <m/>
    <m/>
    <m/>
    <m/>
    <s v="555712,97"/>
    <s v="6145978,1"/>
    <n v="0"/>
    <n v="12.749975000000001"/>
    <n v="0"/>
  </r>
  <r>
    <n v="247"/>
    <x v="228"/>
    <s v=""/>
    <x v="530"/>
    <n v="2019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4868"/>
    <n v="81.754559999999998"/>
    <n v="81.754559999999998"/>
    <n v="0"/>
    <n v="0"/>
    <n v="1"/>
    <n v="0"/>
    <n v="0"/>
    <x v="0"/>
    <x v="0"/>
    <m/>
    <m/>
    <m/>
    <m/>
    <m/>
    <m/>
    <m/>
    <m/>
    <m/>
    <m/>
    <n v="83.471136299999998"/>
    <m/>
    <m/>
    <m/>
    <m/>
    <m/>
    <m/>
    <m/>
    <s v="555712,97"/>
    <s v="6145978,1"/>
    <n v="0"/>
    <n v="83.471136299999998"/>
    <n v="0"/>
  </r>
  <r>
    <n v="249"/>
    <x v="229"/>
    <s v=""/>
    <x v="531"/>
    <n v="2019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4869"/>
    <n v="9.5939999999999994"/>
    <n v="9.5147999999999993"/>
    <n v="0"/>
    <n v="0"/>
    <n v="1"/>
    <n v="0"/>
    <n v="0"/>
    <x v="0"/>
    <x v="0"/>
    <m/>
    <m/>
    <m/>
    <m/>
    <m/>
    <m/>
    <n v="10.623967199999999"/>
    <m/>
    <m/>
    <m/>
    <m/>
    <m/>
    <m/>
    <m/>
    <m/>
    <m/>
    <m/>
    <m/>
    <s v="719850"/>
    <s v="6198820"/>
    <n v="10.623967199999999"/>
    <n v="0"/>
    <n v="0"/>
  </r>
  <r>
    <n v="249"/>
    <x v="230"/>
    <s v=""/>
    <x v="532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4870"/>
    <n v="533.30039999999997"/>
    <n v="491.09039999999999"/>
    <n v="127.5372"/>
    <n v="107.0964"/>
    <n v="0.32020942305427391"/>
    <n v="0.65226806836661133"/>
    <n v="2.7522508579114757E-2"/>
    <x v="0"/>
    <x v="0"/>
    <m/>
    <m/>
    <m/>
    <m/>
    <m/>
    <m/>
    <n v="4.3023023999999994"/>
    <n v="548.34860000000003"/>
    <m/>
    <m/>
    <n v="200.64750000000001"/>
    <n v="13.528499999999999"/>
    <m/>
    <m/>
    <m/>
    <m/>
    <m/>
    <m/>
    <s v="718287,74"/>
    <s v="6200508,03"/>
    <n v="251.05917240000002"/>
    <n v="515.76773000000003"/>
    <n v="0"/>
  </r>
  <r>
    <n v="249"/>
    <x v="230"/>
    <s v=""/>
    <x v="534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5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4871"/>
    <n v="538.93799999999999"/>
    <n v="496.28160000000003"/>
    <n v="166.45320000000001"/>
    <n v="146.4264"/>
    <n v="0.31328921792970027"/>
    <n v="0.65978294473823573"/>
    <n v="2.6927837332063997E-2"/>
    <x v="0"/>
    <x v="0"/>
    <m/>
    <m/>
    <m/>
    <m/>
    <m/>
    <m/>
    <n v="5.0629391999999998"/>
    <n v="565.95519999999999"/>
    <m/>
    <m/>
    <n v="207.0831"/>
    <n v="13.949"/>
    <m/>
    <m/>
    <m/>
    <m/>
    <m/>
    <m/>
    <s v="718287,74"/>
    <s v="6200508,03"/>
    <n v="259.74277920000003"/>
    <n v="532.30745999999999"/>
    <n v="0"/>
  </r>
  <r>
    <n v="249"/>
    <x v="230"/>
    <s v=""/>
    <x v="2945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1486"/>
    <x v="0"/>
    <s v="pvp"/>
    <d v="2014-01-01T00:00:00"/>
    <m/>
    <n v="5.5"/>
    <n v="0"/>
    <n v="5.5"/>
    <x v="4872"/>
    <n v="0.46800000000000003"/>
    <n v="0.46800000000000003"/>
    <n v="0"/>
    <n v="0"/>
    <n v="1"/>
    <n v="0"/>
    <n v="0"/>
    <x v="0"/>
    <x v="0"/>
    <m/>
    <m/>
    <m/>
    <m/>
    <m/>
    <m/>
    <n v="0.80673119999999998"/>
    <m/>
    <m/>
    <m/>
    <m/>
    <m/>
    <m/>
    <m/>
    <m/>
    <m/>
    <m/>
    <m/>
    <s v="718287,74"/>
    <s v="6200508,03"/>
    <n v="0.80673119999999998"/>
    <n v="0"/>
    <n v="0"/>
  </r>
  <r>
    <n v="249"/>
    <x v="230"/>
    <s v=""/>
    <x v="2946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1487"/>
    <x v="0"/>
    <s v="pvp"/>
    <d v="2014-01-01T00:00:00"/>
    <m/>
    <n v="11"/>
    <n v="0"/>
    <n v="11"/>
    <x v="4873"/>
    <n v="5.0076000000000001"/>
    <n v="5.0076000000000001"/>
    <n v="0"/>
    <n v="0"/>
    <n v="1"/>
    <n v="0"/>
    <n v="0"/>
    <x v="0"/>
    <x v="0"/>
    <m/>
    <m/>
    <m/>
    <m/>
    <m/>
    <m/>
    <n v="7.1901324000000004"/>
    <m/>
    <m/>
    <m/>
    <m/>
    <m/>
    <m/>
    <m/>
    <m/>
    <m/>
    <m/>
    <m/>
    <s v="718287,74"/>
    <s v="6200508,03"/>
    <n v="7.1901324000000004"/>
    <n v="0"/>
    <n v="0"/>
  </r>
  <r>
    <n v="249"/>
    <x v="231"/>
    <s v=""/>
    <x v="536"/>
    <n v="2019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4874"/>
    <n v="0.1404"/>
    <n v="0.1404"/>
    <n v="8.0640000000000003E-2"/>
    <n v="8.0640000000000003E-2"/>
    <n v="0.24769138923114054"/>
    <n v="0.75230861076885946"/>
    <n v="0"/>
    <x v="0"/>
    <x v="0"/>
    <m/>
    <m/>
    <m/>
    <m/>
    <m/>
    <m/>
    <n v="0.28341719999999998"/>
    <m/>
    <m/>
    <m/>
    <m/>
    <m/>
    <m/>
    <m/>
    <m/>
    <m/>
    <m/>
    <m/>
    <s v="718456,87"/>
    <s v="6196857,55"/>
    <n v="0.28341719999999998"/>
    <n v="0"/>
    <n v="0"/>
  </r>
  <r>
    <n v="249"/>
    <x v="231"/>
    <s v=""/>
    <x v="537"/>
    <n v="2019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4875"/>
    <n v="5.6844000000000001"/>
    <n v="5.5907999999999998"/>
    <n v="0"/>
    <n v="0"/>
    <n v="1"/>
    <n v="0"/>
    <n v="0"/>
    <x v="0"/>
    <x v="0"/>
    <m/>
    <m/>
    <m/>
    <m/>
    <m/>
    <m/>
    <n v="6.4833911999999998"/>
    <m/>
    <m/>
    <m/>
    <m/>
    <m/>
    <m/>
    <m/>
    <m/>
    <m/>
    <m/>
    <m/>
    <s v="718456,87"/>
    <s v="6196857,55"/>
    <n v="6.4833911999999998"/>
    <n v="0"/>
    <n v="0"/>
  </r>
  <r>
    <n v="249"/>
    <x v="232"/>
    <s v=""/>
    <x v="538"/>
    <n v="2019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4876"/>
    <n v="0.1152"/>
    <n v="0.1152"/>
    <n v="0.13031999999999999"/>
    <n v="0.13031999999999999"/>
    <n v="0.16038653154101384"/>
    <n v="0.83961346845898621"/>
    <n v="0"/>
    <x v="0"/>
    <x v="0"/>
    <m/>
    <m/>
    <m/>
    <m/>
    <m/>
    <m/>
    <n v="0.35913240000000002"/>
    <m/>
    <m/>
    <m/>
    <m/>
    <m/>
    <m/>
    <m/>
    <m/>
    <m/>
    <m/>
    <m/>
    <s v="716675"/>
    <s v="6194595"/>
    <n v="0.35913240000000002"/>
    <n v="0"/>
    <n v="0"/>
  </r>
  <r>
    <n v="249"/>
    <x v="232"/>
    <s v=""/>
    <x v="539"/>
    <n v="2019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4877"/>
    <n v="3.2831999999999999"/>
    <n v="3.1932"/>
    <n v="0"/>
    <n v="0"/>
    <n v="1"/>
    <n v="0"/>
    <n v="0"/>
    <x v="0"/>
    <x v="0"/>
    <m/>
    <m/>
    <m/>
    <m/>
    <m/>
    <m/>
    <n v="3.6111635999999998"/>
    <m/>
    <m/>
    <m/>
    <m/>
    <m/>
    <m/>
    <m/>
    <m/>
    <m/>
    <m/>
    <m/>
    <s v="716675"/>
    <s v="6194595"/>
    <n v="3.6111635999999998"/>
    <n v="0"/>
    <n v="0"/>
  </r>
  <r>
    <n v="249"/>
    <x v="233"/>
    <s v=""/>
    <x v="540"/>
    <n v="2019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4878"/>
    <n v="1.5174000000000001"/>
    <n v="1.5174000000000001"/>
    <n v="0"/>
    <n v="0"/>
    <n v="1"/>
    <n v="0"/>
    <n v="0"/>
    <x v="0"/>
    <x v="0"/>
    <m/>
    <m/>
    <m/>
    <m/>
    <m/>
    <m/>
    <n v="1.6691400000000001"/>
    <m/>
    <m/>
    <m/>
    <m/>
    <m/>
    <m/>
    <m/>
    <m/>
    <m/>
    <m/>
    <m/>
    <s v="719027,63"/>
    <s v="6204426,68"/>
    <n v="1.6691400000000001"/>
    <n v="0"/>
    <n v="0"/>
  </r>
  <r>
    <n v="249"/>
    <x v="233"/>
    <s v=""/>
    <x v="541"/>
    <n v="2019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4879"/>
    <n v="1.5174000000000001"/>
    <n v="1.5174000000000001"/>
    <n v="0"/>
    <n v="0"/>
    <n v="1"/>
    <n v="0"/>
    <n v="0"/>
    <x v="0"/>
    <x v="0"/>
    <m/>
    <m/>
    <m/>
    <m/>
    <m/>
    <m/>
    <n v="1.6691795999999999"/>
    <m/>
    <m/>
    <m/>
    <m/>
    <m/>
    <m/>
    <m/>
    <m/>
    <m/>
    <m/>
    <m/>
    <s v="719027,63"/>
    <s v="6204426,68"/>
    <n v="1.6691795999999999"/>
    <n v="0"/>
    <n v="0"/>
  </r>
  <r>
    <n v="249"/>
    <x v="234"/>
    <s v=""/>
    <x v="542"/>
    <n v="2019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4880"/>
    <n v="5.1731999999999996"/>
    <n v="5.1407999999999996"/>
    <n v="0"/>
    <n v="0"/>
    <n v="1"/>
    <n v="0"/>
    <n v="0"/>
    <x v="0"/>
    <x v="0"/>
    <m/>
    <m/>
    <m/>
    <m/>
    <m/>
    <m/>
    <n v="6.1170119999999999"/>
    <m/>
    <m/>
    <m/>
    <m/>
    <m/>
    <m/>
    <m/>
    <m/>
    <m/>
    <m/>
    <m/>
    <s v="713014,55"/>
    <s v="6193142,18"/>
    <n v="6.1170119999999999"/>
    <n v="0"/>
    <n v="0"/>
  </r>
  <r>
    <n v="249"/>
    <x v="234"/>
    <s v=""/>
    <x v="543"/>
    <n v="2019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4881"/>
    <n v="5.1731999999999996"/>
    <n v="5.1372"/>
    <n v="0"/>
    <n v="0"/>
    <n v="1"/>
    <n v="0"/>
    <n v="0"/>
    <x v="0"/>
    <x v="0"/>
    <m/>
    <m/>
    <m/>
    <m/>
    <m/>
    <m/>
    <n v="6.1170515999999999"/>
    <m/>
    <m/>
    <m/>
    <m/>
    <m/>
    <m/>
    <m/>
    <m/>
    <m/>
    <m/>
    <m/>
    <s v="713014,55"/>
    <s v="6193142,18"/>
    <n v="6.1170515999999999"/>
    <n v="0"/>
    <n v="0"/>
  </r>
  <r>
    <n v="251"/>
    <x v="236"/>
    <s v=""/>
    <x v="546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4882"/>
    <n v="15.4908"/>
    <n v="15.260400000000001"/>
    <n v="0"/>
    <n v="0"/>
    <n v="1"/>
    <n v="0"/>
    <n v="0"/>
    <x v="0"/>
    <x v="0"/>
    <m/>
    <m/>
    <m/>
    <n v="0"/>
    <m/>
    <m/>
    <n v="15.670551600000001"/>
    <m/>
    <m/>
    <m/>
    <m/>
    <m/>
    <m/>
    <m/>
    <m/>
    <m/>
    <m/>
    <m/>
    <s v="540729,24"/>
    <s v="6340484,07"/>
    <n v="15.670551600000001"/>
    <n v="0"/>
    <n v="0"/>
  </r>
  <r>
    <n v="251"/>
    <x v="236"/>
    <s v=""/>
    <x v="547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4883"/>
    <n v="31.723199999999999"/>
    <n v="31.456800000000001"/>
    <n v="24.102"/>
    <n v="23.968800000000002"/>
    <n v="0.26322702350994892"/>
    <n v="0.73677297649005102"/>
    <n v="0"/>
    <x v="0"/>
    <x v="0"/>
    <m/>
    <m/>
    <m/>
    <m/>
    <m/>
    <m/>
    <n v="60.258250799999999"/>
    <m/>
    <m/>
    <m/>
    <m/>
    <m/>
    <m/>
    <m/>
    <m/>
    <m/>
    <m/>
    <m/>
    <s v="540729,24"/>
    <s v="6340484,07"/>
    <n v="60.258250799999999"/>
    <n v="0"/>
    <n v="0"/>
  </r>
  <r>
    <n v="251"/>
    <x v="236"/>
    <s v=""/>
    <x v="548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4884"/>
    <n v="33.145200000000003"/>
    <n v="32.983199999999997"/>
    <n v="26.020800000000001"/>
    <n v="25.027200000000001"/>
    <n v="0.2647097332851775"/>
    <n v="0.73529026671482245"/>
    <n v="0"/>
    <x v="0"/>
    <x v="0"/>
    <m/>
    <m/>
    <m/>
    <m/>
    <m/>
    <m/>
    <n v="62.606689199999998"/>
    <m/>
    <m/>
    <m/>
    <m/>
    <m/>
    <m/>
    <m/>
    <m/>
    <m/>
    <m/>
    <m/>
    <s v="540729,24"/>
    <s v="6340484,07"/>
    <n v="62.606689199999998"/>
    <n v="0"/>
    <n v="0"/>
  </r>
  <r>
    <n v="251"/>
    <x v="236"/>
    <s v=""/>
    <x v="549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4885"/>
    <n v="35.611199999999997"/>
    <n v="35.456400000000002"/>
    <n v="27.738"/>
    <n v="26.8596"/>
    <n v="0.26471496203647049"/>
    <n v="0.73528503796352951"/>
    <n v="0"/>
    <x v="0"/>
    <x v="0"/>
    <m/>
    <m/>
    <m/>
    <m/>
    <m/>
    <m/>
    <n v="67.263292800000002"/>
    <m/>
    <m/>
    <m/>
    <m/>
    <m/>
    <m/>
    <m/>
    <m/>
    <m/>
    <m/>
    <m/>
    <s v="540729,24"/>
    <s v="6340484,07"/>
    <n v="67.263292800000002"/>
    <n v="0"/>
    <n v="0"/>
  </r>
  <r>
    <n v="251"/>
    <x v="236"/>
    <s v=""/>
    <x v="550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4886"/>
    <n v="25.592400000000001"/>
    <n v="25.592400000000001"/>
    <n v="0"/>
    <n v="0"/>
    <n v="1"/>
    <n v="0"/>
    <n v="0"/>
    <x v="0"/>
    <x v="0"/>
    <m/>
    <m/>
    <m/>
    <m/>
    <m/>
    <m/>
    <m/>
    <m/>
    <m/>
    <m/>
    <m/>
    <m/>
    <m/>
    <m/>
    <m/>
    <n v="25.592400000000001"/>
    <m/>
    <m/>
    <s v="540729,24"/>
    <s v="6340484,07"/>
    <n v="0"/>
    <n v="25.592400000000001"/>
    <n v="0"/>
  </r>
  <r>
    <n v="251"/>
    <x v="236"/>
    <s v=""/>
    <x v="2947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129"/>
    <x v="2"/>
    <s v="fvv"/>
    <d v="2019-10-01T00:00:00"/>
    <m/>
    <n v="10"/>
    <n v="0"/>
    <n v="10"/>
    <x v="4887"/>
    <n v="9.1151999999999997"/>
    <n v="9.115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9.1152000000000015"/>
    <s v="540729,24"/>
    <s v="6340484,07"/>
    <n v="0"/>
    <n v="0"/>
    <n v="9.1152000000000015"/>
  </r>
  <r>
    <n v="253"/>
    <x v="237"/>
    <s v=""/>
    <x v="552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4888"/>
    <n v="108.2106"/>
    <n v="99.484200000000001"/>
    <n v="0"/>
    <n v="0"/>
    <n v="0.91935725335595586"/>
    <n v="0"/>
    <n v="8.0642746644044139E-2"/>
    <x v="0"/>
    <x v="0"/>
    <m/>
    <m/>
    <m/>
    <n v="0"/>
    <m/>
    <m/>
    <m/>
    <n v="122.3664"/>
    <m/>
    <n v="3.2625000000000001E-2"/>
    <m/>
    <n v="8.1308749999999996"/>
    <m/>
    <m/>
    <m/>
    <m/>
    <m/>
    <m/>
    <s v="685460,85"/>
    <s v="6074134,81"/>
    <n v="55.064880000000002"/>
    <n v="75.46502000000001"/>
    <n v="0"/>
  </r>
  <r>
    <n v="253"/>
    <x v="237"/>
    <s v=""/>
    <x v="553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4889"/>
    <n v="123.83351999999999"/>
    <n v="113.84748"/>
    <n v="0"/>
    <n v="0"/>
    <n v="0.91935915251379441"/>
    <n v="0"/>
    <n v="8.0640847486205591E-2"/>
    <x v="0"/>
    <x v="0"/>
    <m/>
    <m/>
    <m/>
    <n v="0"/>
    <m/>
    <m/>
    <m/>
    <n v="140.02600000000001"/>
    <m/>
    <n v="3.7265E-2"/>
    <m/>
    <n v="9.3047950000000004"/>
    <m/>
    <m/>
    <m/>
    <m/>
    <m/>
    <m/>
    <s v="685460,85"/>
    <s v="6074134,81"/>
    <n v="63.011700000000005"/>
    <n v="86.356360000000009"/>
    <n v="0"/>
  </r>
  <r>
    <n v="253"/>
    <x v="237"/>
    <s v=""/>
    <x v="554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4890"/>
    <n v="484.71048000000002"/>
    <n v="484.71048000000002"/>
    <n v="164.71799999999999"/>
    <n v="143.54640000000001"/>
    <n v="0.31608255868959484"/>
    <n v="0.68391744131040522"/>
    <n v="0"/>
    <x v="0"/>
    <x v="0"/>
    <m/>
    <m/>
    <m/>
    <n v="1.9524005129999999"/>
    <m/>
    <m/>
    <m/>
    <n v="716.96280000000002"/>
    <m/>
    <n v="0.19111"/>
    <m/>
    <n v="47.640329999999999"/>
    <m/>
    <m/>
    <m/>
    <m/>
    <m/>
    <m/>
    <s v="685460,85"/>
    <s v="6074134,81"/>
    <n v="324.58566051299999"/>
    <n v="442.16098000000005"/>
    <n v="0"/>
  </r>
  <r>
    <n v="253"/>
    <x v="238"/>
    <s v=""/>
    <x v="555"/>
    <n v="2019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4891"/>
    <n v="71.061840000000004"/>
    <n v="65.239199999999997"/>
    <n v="0"/>
    <n v="0"/>
    <n v="1"/>
    <n v="0"/>
    <n v="0"/>
    <x v="0"/>
    <x v="0"/>
    <m/>
    <m/>
    <m/>
    <m/>
    <m/>
    <m/>
    <m/>
    <m/>
    <m/>
    <m/>
    <n v="71.079119999999989"/>
    <m/>
    <m/>
    <m/>
    <m/>
    <m/>
    <m/>
    <m/>
    <s v="685463,03"/>
    <s v="6073972,53"/>
    <n v="0"/>
    <n v="71.079119999999989"/>
    <n v="0"/>
  </r>
  <r>
    <n v="254"/>
    <x v="239"/>
    <s v=""/>
    <x v="556"/>
    <n v="2019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4892"/>
    <n v="423.12599999999998"/>
    <n v="422.20080000000002"/>
    <n v="79.822800000000001"/>
    <n v="59.904000000000003"/>
    <n v="0.63719343236224157"/>
    <n v="0.36141023829962948"/>
    <n v="1.3963293381289432E-3"/>
    <x v="0"/>
    <x v="0"/>
    <m/>
    <m/>
    <m/>
    <n v="1.55162859"/>
    <m/>
    <m/>
    <m/>
    <n v="438.77640000000002"/>
    <m/>
    <n v="0"/>
    <m/>
    <n v="4.4660000000000002"/>
    <m/>
    <m/>
    <m/>
    <m/>
    <m/>
    <m/>
    <s v="558747,1"/>
    <s v="6212252,9"/>
    <n v="199.00100859000003"/>
    <n v="245.79302000000004"/>
    <n v="0"/>
  </r>
  <r>
    <n v="254"/>
    <x v="239"/>
    <s v=""/>
    <x v="557"/>
    <n v="2019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4893"/>
    <n v="256.66559999999998"/>
    <n v="256.10399999999998"/>
    <n v="0"/>
    <n v="0"/>
    <n v="0.99781193895870735"/>
    <n v="0"/>
    <n v="2.1880610412926549E-3"/>
    <x v="0"/>
    <x v="0"/>
    <m/>
    <m/>
    <m/>
    <n v="1.3619121600000001"/>
    <m/>
    <m/>
    <m/>
    <n v="266.15540000000004"/>
    <m/>
    <n v="0"/>
    <m/>
    <n v="2.7115"/>
    <m/>
    <m/>
    <m/>
    <m/>
    <m/>
    <m/>
    <s v="558747,1"/>
    <s v="6212252,9"/>
    <n v="121.13184216000002"/>
    <n v="149.09697000000003"/>
    <n v="0"/>
  </r>
  <r>
    <n v="258"/>
    <x v="240"/>
    <s v=""/>
    <x v="558"/>
    <n v="2019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4894"/>
    <n v="2.1059999999999999"/>
    <n v="2.1059999999999999"/>
    <n v="1.43028"/>
    <n v="1.43028"/>
    <n v="0.26494565217391303"/>
    <n v="0.73505434782608692"/>
    <n v="0"/>
    <x v="0"/>
    <x v="0"/>
    <m/>
    <m/>
    <m/>
    <m/>
    <m/>
    <m/>
    <n v="3.9744000000000002"/>
    <m/>
    <m/>
    <m/>
    <m/>
    <m/>
    <m/>
    <m/>
    <m/>
    <m/>
    <m/>
    <m/>
    <s v="483992"/>
    <s v="6205499"/>
    <n v="3.9744000000000002"/>
    <n v="0"/>
    <n v="0"/>
  </r>
  <r>
    <n v="258"/>
    <x v="240"/>
    <s v=""/>
    <x v="559"/>
    <n v="2019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4895"/>
    <n v="16.416"/>
    <n v="16.416"/>
    <n v="0"/>
    <n v="0"/>
    <n v="1"/>
    <n v="0"/>
    <n v="0"/>
    <x v="0"/>
    <x v="0"/>
    <m/>
    <m/>
    <m/>
    <m/>
    <m/>
    <m/>
    <n v="15.634799999999998"/>
    <m/>
    <m/>
    <m/>
    <m/>
    <m/>
    <m/>
    <m/>
    <m/>
    <m/>
    <m/>
    <m/>
    <s v="483992"/>
    <s v="6205499"/>
    <n v="15.634799999999998"/>
    <n v="0"/>
    <n v="0"/>
  </r>
  <r>
    <n v="259"/>
    <x v="241"/>
    <s v=""/>
    <x v="560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4896"/>
    <n v="2060.7876000000001"/>
    <n v="2020.1687999999999"/>
    <n v="459.60480000000001"/>
    <n v="383.64479999999998"/>
    <n v="0.39036543018947545"/>
    <n v="0.60178563395141205"/>
    <n v="7.8489358591125047E-3"/>
    <x v="0"/>
    <x v="0"/>
    <m/>
    <m/>
    <m/>
    <n v="8.5872779999999995"/>
    <m/>
    <m/>
    <m/>
    <n v="2578.9482000000003"/>
    <m/>
    <m/>
    <m/>
    <m/>
    <m/>
    <m/>
    <m/>
    <m/>
    <m/>
    <m/>
    <s v="715003,4"/>
    <s v="6178719,7"/>
    <n v="1169.1139680000001"/>
    <n v="1418.4215100000004"/>
    <n v="0"/>
  </r>
  <r>
    <n v="259"/>
    <x v="241"/>
    <s v=""/>
    <x v="562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4897"/>
    <n v="2276.46"/>
    <n v="2231.5895999999998"/>
    <n v="608.64120000000003"/>
    <n v="533.54880000000003"/>
    <n v="0.353400491698385"/>
    <n v="0.63949371186722437"/>
    <n v="7.1057964343906321E-3"/>
    <x v="0"/>
    <x v="0"/>
    <m/>
    <m/>
    <m/>
    <m/>
    <m/>
    <m/>
    <n v="11.664298800000001"/>
    <n v="3145.6453999999999"/>
    <m/>
    <m/>
    <m/>
    <m/>
    <m/>
    <m/>
    <m/>
    <m/>
    <m/>
    <m/>
    <s v="715003,4"/>
    <s v="6178719,7"/>
    <n v="1427.2047288000001"/>
    <n v="1730.1049700000001"/>
    <n v="0"/>
  </r>
  <r>
    <n v="259"/>
    <x v="241"/>
    <s v=""/>
    <x v="563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4898"/>
    <n v="0"/>
    <n v="0"/>
    <n v="0"/>
    <n v="0"/>
    <n v="0"/>
    <n v="1"/>
    <n v="0"/>
    <x v="0"/>
    <x v="0"/>
    <m/>
    <m/>
    <m/>
    <n v="2.837317E-2"/>
    <m/>
    <m/>
    <m/>
    <m/>
    <m/>
    <m/>
    <m/>
    <m/>
    <m/>
    <m/>
    <m/>
    <m/>
    <m/>
    <m/>
    <s v="715003,4"/>
    <s v="6178719,7"/>
    <n v="2.837317E-2"/>
    <n v="0"/>
    <n v="0"/>
  </r>
  <r>
    <n v="259"/>
    <x v="241"/>
    <s v=""/>
    <x v="564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4899"/>
    <n v="13.1976"/>
    <n v="13.1976"/>
    <n v="0"/>
    <n v="0"/>
    <n v="1"/>
    <n v="0"/>
    <n v="0"/>
    <x v="0"/>
    <x v="0"/>
    <m/>
    <m/>
    <m/>
    <n v="0.18293700000000002"/>
    <m/>
    <m/>
    <n v="15.31728"/>
    <m/>
    <m/>
    <m/>
    <m/>
    <m/>
    <m/>
    <m/>
    <m/>
    <m/>
    <m/>
    <m/>
    <s v="715003,4"/>
    <s v="6178719,7"/>
    <n v="15.500217000000001"/>
    <n v="0"/>
    <n v="0"/>
  </r>
  <r>
    <n v="259"/>
    <x v="241"/>
    <s v=""/>
    <x v="566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4900"/>
    <n v="17.704799999999999"/>
    <n v="17.704799999999999"/>
    <n v="0"/>
    <n v="0"/>
    <n v="1"/>
    <n v="0"/>
    <n v="0"/>
    <x v="0"/>
    <x v="0"/>
    <m/>
    <m/>
    <m/>
    <n v="0.1872414"/>
    <m/>
    <m/>
    <n v="20.109196800000003"/>
    <m/>
    <m/>
    <m/>
    <m/>
    <m/>
    <m/>
    <m/>
    <m/>
    <m/>
    <m/>
    <m/>
    <s v="715003,4"/>
    <s v="6178719,7"/>
    <n v="20.296438200000004"/>
    <n v="0"/>
    <n v="0"/>
  </r>
  <r>
    <n v="259"/>
    <x v="241"/>
    <s v=""/>
    <x v="567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4901"/>
    <n v="5.7779999999999996"/>
    <n v="5.7779999999999996"/>
    <n v="0"/>
    <n v="0"/>
    <n v="1"/>
    <n v="0"/>
    <n v="0"/>
    <x v="0"/>
    <x v="0"/>
    <m/>
    <m/>
    <m/>
    <n v="0.2693837"/>
    <m/>
    <m/>
    <n v="7.2952704000000006"/>
    <m/>
    <m/>
    <m/>
    <m/>
    <m/>
    <m/>
    <m/>
    <m/>
    <m/>
    <m/>
    <m/>
    <s v="715003,4"/>
    <s v="6178719,7"/>
    <n v="7.5646541000000003"/>
    <n v="0"/>
    <n v="0"/>
  </r>
  <r>
    <n v="259"/>
    <x v="242"/>
    <s v=""/>
    <x v="568"/>
    <n v="2019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4902"/>
    <n v="5.4036"/>
    <n v="5.4036"/>
    <n v="0"/>
    <n v="0"/>
    <n v="1"/>
    <n v="0"/>
    <n v="0"/>
    <x v="0"/>
    <x v="0"/>
    <m/>
    <m/>
    <m/>
    <n v="0"/>
    <m/>
    <m/>
    <n v="8.9450064000000005"/>
    <m/>
    <m/>
    <m/>
    <m/>
    <m/>
    <m/>
    <m/>
    <m/>
    <m/>
    <m/>
    <m/>
    <s v="711240,2"/>
    <s v="6179911,03"/>
    <n v="8.9450064000000005"/>
    <n v="0"/>
    <n v="0"/>
  </r>
  <r>
    <n v="259"/>
    <x v="242"/>
    <s v=""/>
    <x v="569"/>
    <n v="2019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4903"/>
    <n v="3.1787999999999998"/>
    <n v="3.1787999999999998"/>
    <n v="0"/>
    <n v="0"/>
    <n v="1"/>
    <n v="0"/>
    <n v="0"/>
    <x v="0"/>
    <x v="0"/>
    <m/>
    <m/>
    <m/>
    <n v="0"/>
    <m/>
    <m/>
    <n v="6.9246144000000003"/>
    <m/>
    <m/>
    <m/>
    <m/>
    <m/>
    <m/>
    <m/>
    <m/>
    <m/>
    <m/>
    <m/>
    <s v="711240,2"/>
    <s v="6179911,03"/>
    <n v="6.9246144000000003"/>
    <n v="0"/>
    <n v="0"/>
  </r>
  <r>
    <n v="259"/>
    <x v="243"/>
    <s v=""/>
    <x v="570"/>
    <n v="2019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4904"/>
    <n v="14.6412"/>
    <n v="14.6412"/>
    <n v="0"/>
    <n v="0"/>
    <n v="1"/>
    <n v="0"/>
    <n v="0"/>
    <x v="0"/>
    <x v="0"/>
    <m/>
    <m/>
    <m/>
    <m/>
    <m/>
    <m/>
    <n v="15.7552956"/>
    <m/>
    <m/>
    <m/>
    <m/>
    <m/>
    <m/>
    <m/>
    <m/>
    <m/>
    <m/>
    <m/>
    <s v="706625,64"/>
    <s v="6183455,02"/>
    <n v="15.7552956"/>
    <n v="0"/>
    <n v="0"/>
  </r>
  <r>
    <n v="259"/>
    <x v="243"/>
    <s v=""/>
    <x v="571"/>
    <n v="2019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4905"/>
    <n v="28.202400000000001"/>
    <n v="28.202400000000001"/>
    <n v="0"/>
    <n v="0"/>
    <n v="1"/>
    <n v="0"/>
    <n v="0"/>
    <x v="0"/>
    <x v="0"/>
    <m/>
    <m/>
    <m/>
    <m/>
    <m/>
    <m/>
    <n v="30.280575599999999"/>
    <m/>
    <m/>
    <m/>
    <m/>
    <m/>
    <m/>
    <m/>
    <m/>
    <m/>
    <m/>
    <m/>
    <s v="706625,64"/>
    <s v="6183455,02"/>
    <n v="30.280575599999999"/>
    <n v="0"/>
    <n v="0"/>
  </r>
  <r>
    <n v="259"/>
    <x v="1281"/>
    <s v=""/>
    <x v="2874"/>
    <n v="2019"/>
    <n v="10866111"/>
    <x v="100"/>
    <x v="1278"/>
    <x v="1235"/>
    <n v="2860"/>
    <s v="Søborg"/>
    <n v="159"/>
    <n v="2"/>
    <x v="5"/>
    <m/>
    <s v="ER"/>
    <s v="Erhvervsværk"/>
    <n v="212000"/>
    <n v="210000"/>
    <x v="1454"/>
    <x v="6"/>
    <s v="pvp"/>
    <d v="2018-01-01T00:00:00"/>
    <m/>
    <n v="0.9"/>
    <n v="0"/>
    <n v="0.9"/>
    <x v="4906"/>
    <n v="13.013999999999999"/>
    <n v="13.013999999999999"/>
    <n v="0"/>
    <n v="0"/>
    <n v="1"/>
    <n v="0"/>
    <n v="0"/>
    <x v="0"/>
    <x v="0"/>
    <m/>
    <m/>
    <m/>
    <m/>
    <m/>
    <m/>
    <m/>
    <m/>
    <m/>
    <m/>
    <m/>
    <m/>
    <m/>
    <m/>
    <n v="13.013999999999999"/>
    <m/>
    <m/>
    <m/>
    <s v="718412,44"/>
    <s v="6182139,65"/>
    <n v="0"/>
    <n v="13.013999999999999"/>
    <n v="0"/>
  </r>
  <r>
    <n v="259"/>
    <x v="1282"/>
    <s v=""/>
    <x v="2875"/>
    <n v="2019"/>
    <n v="10866111"/>
    <x v="100"/>
    <x v="1279"/>
    <x v="1236"/>
    <n v="2750"/>
    <s v="Ballerup"/>
    <n v="151"/>
    <n v="2"/>
    <x v="5"/>
    <m/>
    <s v="ER"/>
    <s v="Erhvervsværk"/>
    <n v="960300"/>
    <n v="960000"/>
    <x v="1455"/>
    <x v="6"/>
    <s v="pvp"/>
    <d v="2018-01-01T00:00:00"/>
    <m/>
    <n v="0.2"/>
    <n v="0"/>
    <n v="0.2"/>
    <x v="4907"/>
    <n v="2.4300000000000002"/>
    <n v="2.4300000000000002"/>
    <n v="0"/>
    <n v="0"/>
    <n v="1"/>
    <n v="0"/>
    <n v="0"/>
    <x v="0"/>
    <x v="0"/>
    <m/>
    <m/>
    <m/>
    <m/>
    <m/>
    <m/>
    <m/>
    <m/>
    <m/>
    <m/>
    <m/>
    <m/>
    <m/>
    <m/>
    <n v="2.4300000000000002"/>
    <m/>
    <m/>
    <m/>
    <s v="711278,84"/>
    <s v="6182166,1"/>
    <n v="0"/>
    <n v="2.4300000000000002"/>
    <n v="0"/>
  </r>
  <r>
    <n v="263"/>
    <x v="244"/>
    <s v=""/>
    <x v="572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4908"/>
    <n v="47.360880000000002"/>
    <n v="47.360880000000002"/>
    <n v="34.598458800000003"/>
    <n v="34.598458800000003"/>
    <n v="0.27879455843068407"/>
    <n v="0.72120544156931587"/>
    <n v="0"/>
    <x v="0"/>
    <x v="0"/>
    <m/>
    <m/>
    <m/>
    <m/>
    <m/>
    <m/>
    <n v="84.938673600000001"/>
    <m/>
    <m/>
    <m/>
    <m/>
    <m/>
    <m/>
    <m/>
    <m/>
    <m/>
    <m/>
    <m/>
    <s v="485287,49"/>
    <s v="6228747,82"/>
    <n v="84.938673600000001"/>
    <n v="0"/>
    <n v="0"/>
  </r>
  <r>
    <n v="263"/>
    <x v="244"/>
    <s v=""/>
    <x v="573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4909"/>
    <n v="36.456119999999999"/>
    <n v="36.456119999999999"/>
    <n v="0"/>
    <n v="0"/>
    <n v="1"/>
    <n v="0"/>
    <n v="0"/>
    <x v="0"/>
    <x v="0"/>
    <m/>
    <m/>
    <m/>
    <m/>
    <m/>
    <m/>
    <m/>
    <m/>
    <m/>
    <m/>
    <m/>
    <m/>
    <m/>
    <m/>
    <m/>
    <n v="36.456120000000006"/>
    <m/>
    <m/>
    <s v="485287,49"/>
    <s v="6228747,82"/>
    <n v="0"/>
    <n v="36.456120000000006"/>
    <n v="0"/>
  </r>
  <r>
    <n v="263"/>
    <x v="244"/>
    <s v=""/>
    <x v="574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4910"/>
    <n v="37.207799999999999"/>
    <n v="37.207799999999999"/>
    <n v="28.402606800000001"/>
    <n v="28.402606800000001"/>
    <n v="0.2666211063722122"/>
    <n v="0.73337889362778785"/>
    <n v="0"/>
    <x v="0"/>
    <x v="0"/>
    <m/>
    <m/>
    <m/>
    <m/>
    <m/>
    <m/>
    <n v="69.776546400000001"/>
    <m/>
    <m/>
    <m/>
    <m/>
    <m/>
    <m/>
    <m/>
    <m/>
    <m/>
    <m/>
    <m/>
    <s v="485287,49"/>
    <s v="6228747,82"/>
    <n v="69.776546400000001"/>
    <n v="0"/>
    <n v="0"/>
  </r>
  <r>
    <n v="263"/>
    <x v="244"/>
    <s v=""/>
    <x v="575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7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4911"/>
    <n v="1.0548"/>
    <n v="1.0548"/>
    <n v="0"/>
    <n v="0"/>
    <n v="1"/>
    <n v="0"/>
    <n v="0"/>
    <x v="0"/>
    <x v="0"/>
    <m/>
    <m/>
    <m/>
    <m/>
    <m/>
    <m/>
    <n v="1.0240560000000001"/>
    <m/>
    <m/>
    <m/>
    <m/>
    <m/>
    <m/>
    <m/>
    <m/>
    <m/>
    <m/>
    <n v="0"/>
    <s v="485287,49"/>
    <s v="6228747,82"/>
    <n v="1.0240560000000001"/>
    <n v="0"/>
    <n v="0"/>
  </r>
  <r>
    <n v="263"/>
    <x v="244"/>
    <s v=""/>
    <x v="578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5287,49"/>
    <s v="6228747,82"/>
    <n v="0"/>
    <n v="0"/>
    <n v="0"/>
  </r>
  <r>
    <n v="263"/>
    <x v="244"/>
    <s v=""/>
    <x v="579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4912"/>
    <n v="19.111931999999999"/>
    <n v="19.11193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111931999999999"/>
    <s v="485287,49"/>
    <s v="6228747,82"/>
    <n v="0"/>
    <n v="0"/>
    <n v="19.111931999999999"/>
  </r>
  <r>
    <n v="265"/>
    <x v="245"/>
    <s v=""/>
    <x v="580"/>
    <n v="2019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5"/>
    <x v="245"/>
    <s v=""/>
    <x v="581"/>
    <n v="2019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4913"/>
    <n v="21.341999999999999"/>
    <n v="21.341999999999999"/>
    <n v="0"/>
    <n v="0"/>
    <n v="1"/>
    <n v="0"/>
    <n v="0"/>
    <x v="0"/>
    <x v="0"/>
    <m/>
    <m/>
    <m/>
    <m/>
    <m/>
    <m/>
    <m/>
    <m/>
    <m/>
    <m/>
    <m/>
    <m/>
    <n v="22.626457812000002"/>
    <m/>
    <m/>
    <m/>
    <m/>
    <m/>
    <s v="711011,1"/>
    <s v="6167238,42"/>
    <n v="0"/>
    <n v="22.626457812000002"/>
    <n v="0"/>
  </r>
  <r>
    <n v="267"/>
    <x v="246"/>
    <s v=""/>
    <x v="583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4914"/>
    <n v="15.987"/>
    <n v="15.987"/>
    <n v="0"/>
    <n v="0"/>
    <n v="1"/>
    <n v="0"/>
    <n v="0"/>
    <x v="0"/>
    <x v="0"/>
    <m/>
    <m/>
    <m/>
    <m/>
    <m/>
    <m/>
    <m/>
    <m/>
    <m/>
    <m/>
    <m/>
    <m/>
    <n v="16.947174999999998"/>
    <m/>
    <m/>
    <m/>
    <m/>
    <m/>
    <s v="711011,1"/>
    <s v="6167238,42"/>
    <n v="0"/>
    <n v="16.947174999999998"/>
    <n v="0"/>
  </r>
  <r>
    <n v="267"/>
    <x v="246"/>
    <s v=""/>
    <x v="584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4915"/>
    <n v="15.724"/>
    <n v="15.724"/>
    <n v="0"/>
    <n v="0"/>
    <n v="1"/>
    <n v="0"/>
    <n v="0"/>
    <x v="0"/>
    <x v="0"/>
    <m/>
    <m/>
    <m/>
    <m/>
    <m/>
    <m/>
    <m/>
    <m/>
    <m/>
    <m/>
    <m/>
    <m/>
    <n v="16.670849999999998"/>
    <m/>
    <m/>
    <m/>
    <m/>
    <m/>
    <s v="711011,1"/>
    <s v="6167238,42"/>
    <n v="0"/>
    <n v="16.670849999999998"/>
    <n v="0"/>
  </r>
  <r>
    <n v="267"/>
    <x v="246"/>
    <s v=""/>
    <x v="585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4916"/>
    <n v="4.0000000000000001E-3"/>
    <n v="4.0000000000000001E-3"/>
    <n v="0"/>
    <n v="0"/>
    <n v="1"/>
    <n v="0"/>
    <n v="0"/>
    <x v="0"/>
    <x v="0"/>
    <m/>
    <m/>
    <m/>
    <m/>
    <m/>
    <m/>
    <n v="4.4352000000000003E-3"/>
    <m/>
    <m/>
    <m/>
    <m/>
    <m/>
    <m/>
    <m/>
    <m/>
    <m/>
    <m/>
    <m/>
    <s v="711011,1"/>
    <s v="6167238,42"/>
    <n v="4.4352000000000003E-3"/>
    <n v="0"/>
    <n v="0"/>
  </r>
  <r>
    <n v="268"/>
    <x v="247"/>
    <s v=""/>
    <x v="586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4917"/>
    <n v="14.8032"/>
    <n v="14.8032"/>
    <n v="0"/>
    <n v="0"/>
    <n v="1"/>
    <n v="0"/>
    <n v="0"/>
    <x v="0"/>
    <x v="0"/>
    <m/>
    <m/>
    <m/>
    <m/>
    <m/>
    <m/>
    <n v="19.577368799999999"/>
    <m/>
    <m/>
    <m/>
    <m/>
    <m/>
    <m/>
    <m/>
    <m/>
    <m/>
    <m/>
    <m/>
    <s v="526688"/>
    <s v="6179183"/>
    <n v="19.577368799999999"/>
    <n v="0"/>
    <n v="0"/>
  </r>
  <r>
    <n v="268"/>
    <x v="247"/>
    <s v=""/>
    <x v="587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4918"/>
    <n v="0.91080000000000005"/>
    <n v="0.91080000000000005"/>
    <n v="0"/>
    <n v="0"/>
    <n v="1"/>
    <n v="0"/>
    <n v="0"/>
    <x v="0"/>
    <x v="0"/>
    <m/>
    <m/>
    <m/>
    <m/>
    <m/>
    <m/>
    <n v="1.2045527999999999"/>
    <m/>
    <m/>
    <m/>
    <m/>
    <m/>
    <m/>
    <m/>
    <m/>
    <m/>
    <m/>
    <m/>
    <s v="526688"/>
    <s v="6179183"/>
    <n v="1.2045527999999999"/>
    <n v="0"/>
    <n v="0"/>
  </r>
  <r>
    <n v="268"/>
    <x v="247"/>
    <s v=""/>
    <x v="588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3141"/>
    <n v="3.5999999999999999E-3"/>
    <n v="3.5999999999999999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26688"/>
    <s v="6179183"/>
    <n v="4.7520000000000001E-3"/>
    <n v="0"/>
    <n v="0"/>
  </r>
  <r>
    <n v="268"/>
    <x v="248"/>
    <s v=""/>
    <x v="589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4919"/>
    <n v="46.817999999999998"/>
    <n v="46.817999999999998"/>
    <n v="37.576799999999999"/>
    <n v="37.576799999999999"/>
    <n v="0.27075361317105462"/>
    <n v="0.72924638682894538"/>
    <n v="0"/>
    <x v="0"/>
    <x v="0"/>
    <m/>
    <m/>
    <m/>
    <m/>
    <m/>
    <m/>
    <n v="86.458679999999987"/>
    <m/>
    <m/>
    <m/>
    <m/>
    <m/>
    <m/>
    <m/>
    <m/>
    <m/>
    <m/>
    <m/>
    <s v="527429,71"/>
    <s v="6179517,78"/>
    <n v="86.458679999999987"/>
    <n v="0"/>
    <n v="0"/>
  </r>
  <r>
    <n v="268"/>
    <x v="248"/>
    <s v=""/>
    <x v="590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4920"/>
    <n v="20.739599999999999"/>
    <n v="20.739599999999999"/>
    <n v="0"/>
    <n v="0"/>
    <n v="1"/>
    <n v="0"/>
    <n v="0"/>
    <x v="0"/>
    <x v="0"/>
    <m/>
    <m/>
    <m/>
    <m/>
    <m/>
    <m/>
    <m/>
    <m/>
    <m/>
    <m/>
    <n v="21.78"/>
    <m/>
    <m/>
    <m/>
    <m/>
    <m/>
    <m/>
    <m/>
    <s v="527429,71"/>
    <s v="6179517,78"/>
    <n v="0"/>
    <n v="21.78"/>
    <n v="0"/>
  </r>
  <r>
    <n v="268"/>
    <x v="248"/>
    <s v=""/>
    <x v="591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4921"/>
    <n v="29.991599999999998"/>
    <n v="29.991599999999998"/>
    <n v="0"/>
    <n v="0"/>
    <n v="1"/>
    <n v="0"/>
    <n v="0"/>
    <x v="0"/>
    <x v="0"/>
    <m/>
    <m/>
    <m/>
    <m/>
    <m/>
    <m/>
    <m/>
    <m/>
    <m/>
    <m/>
    <m/>
    <m/>
    <m/>
    <m/>
    <m/>
    <n v="29.991599999999998"/>
    <m/>
    <m/>
    <s v="527429,71"/>
    <s v="6179517,78"/>
    <n v="0"/>
    <n v="29.991599999999998"/>
    <n v="0"/>
  </r>
  <r>
    <n v="269"/>
    <x v="249"/>
    <s v=""/>
    <x v="592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4922"/>
    <n v="22.089600000000001"/>
    <n v="22.089600000000001"/>
    <n v="14.616"/>
    <n v="14.417999999999999"/>
    <n v="0.28974497342524835"/>
    <n v="0.71025502657475159"/>
    <n v="0"/>
    <x v="0"/>
    <x v="0"/>
    <m/>
    <m/>
    <m/>
    <m/>
    <m/>
    <m/>
    <n v="38.119039199999996"/>
    <m/>
    <m/>
    <m/>
    <m/>
    <m/>
    <m/>
    <m/>
    <m/>
    <m/>
    <m/>
    <m/>
    <s v="565999"/>
    <s v="6349864"/>
    <n v="38.119039199999996"/>
    <n v="0"/>
    <n v="0"/>
  </r>
  <r>
    <n v="269"/>
    <x v="249"/>
    <s v=""/>
    <x v="593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4923"/>
    <n v="5.49"/>
    <n v="5.49"/>
    <n v="0"/>
    <n v="0"/>
    <n v="1"/>
    <n v="0"/>
    <n v="0"/>
    <x v="0"/>
    <x v="0"/>
    <m/>
    <m/>
    <m/>
    <m/>
    <m/>
    <m/>
    <n v="5.3721360000000002"/>
    <m/>
    <m/>
    <m/>
    <m/>
    <m/>
    <m/>
    <m/>
    <m/>
    <m/>
    <m/>
    <m/>
    <s v="565999"/>
    <s v="6349864"/>
    <n v="5.3721360000000002"/>
    <n v="0"/>
    <n v="0"/>
  </r>
  <r>
    <n v="269"/>
    <x v="249"/>
    <s v=""/>
    <x v="594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4924"/>
    <n v="1.8"/>
    <n v="1.8"/>
    <n v="0"/>
    <n v="0"/>
    <n v="1"/>
    <n v="0"/>
    <n v="0"/>
    <x v="0"/>
    <x v="0"/>
    <m/>
    <m/>
    <m/>
    <m/>
    <m/>
    <m/>
    <m/>
    <m/>
    <m/>
    <m/>
    <m/>
    <m/>
    <m/>
    <m/>
    <m/>
    <m/>
    <m/>
    <n v="1.8504"/>
    <s v="565999"/>
    <s v="6349864"/>
    <n v="0"/>
    <n v="0"/>
    <n v="1.8504"/>
  </r>
  <r>
    <n v="269"/>
    <x v="249"/>
    <s v=""/>
    <x v="595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4925"/>
    <n v="8.8632000000000009"/>
    <n v="8.8632000000000009"/>
    <n v="0"/>
    <n v="0"/>
    <n v="1"/>
    <n v="0"/>
    <n v="0"/>
    <x v="0"/>
    <x v="0"/>
    <m/>
    <m/>
    <m/>
    <m/>
    <m/>
    <m/>
    <m/>
    <m/>
    <m/>
    <m/>
    <m/>
    <m/>
    <m/>
    <m/>
    <m/>
    <n v="8.8632000000000009"/>
    <m/>
    <m/>
    <s v="565999"/>
    <s v="6349864"/>
    <n v="0"/>
    <n v="8.8632000000000009"/>
    <n v="0"/>
  </r>
  <r>
    <n v="277"/>
    <x v="250"/>
    <s v=""/>
    <x v="596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4926"/>
    <n v="21.664439999999999"/>
    <n v="21.664439999999999"/>
    <n v="0"/>
    <n v="0"/>
    <n v="1"/>
    <n v="0"/>
    <n v="0"/>
    <x v="0"/>
    <x v="0"/>
    <m/>
    <m/>
    <m/>
    <m/>
    <m/>
    <m/>
    <n v="20.994652800000001"/>
    <m/>
    <m/>
    <m/>
    <m/>
    <m/>
    <m/>
    <m/>
    <m/>
    <m/>
    <m/>
    <m/>
    <s v="510384,35"/>
    <s v="6240461,86"/>
    <n v="20.994652800000001"/>
    <n v="0"/>
    <n v="0"/>
  </r>
  <r>
    <n v="277"/>
    <x v="250"/>
    <s v=""/>
    <x v="597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4927"/>
    <n v="34.491599999999998"/>
    <n v="34.491599999999998"/>
    <n v="24.86196"/>
    <n v="24.86196"/>
    <n v="0.28262446833502713"/>
    <n v="0.71737553166497281"/>
    <n v="0"/>
    <x v="0"/>
    <x v="0"/>
    <m/>
    <m/>
    <m/>
    <m/>
    <m/>
    <m/>
    <n v="61.020194400000001"/>
    <m/>
    <m/>
    <m/>
    <m/>
    <m/>
    <m/>
    <m/>
    <m/>
    <m/>
    <m/>
    <m/>
    <s v="510384,35"/>
    <s v="6240461,86"/>
    <n v="61.020194400000001"/>
    <n v="0"/>
    <n v="0"/>
  </r>
  <r>
    <n v="277"/>
    <x v="250"/>
    <s v=""/>
    <x v="598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4928"/>
    <n v="19.845359999999999"/>
    <n v="19.845359999999999"/>
    <n v="0"/>
    <n v="0"/>
    <n v="1"/>
    <n v="0"/>
    <n v="0"/>
    <x v="0"/>
    <x v="0"/>
    <m/>
    <m/>
    <m/>
    <m/>
    <m/>
    <m/>
    <m/>
    <m/>
    <m/>
    <m/>
    <m/>
    <m/>
    <m/>
    <m/>
    <m/>
    <n v="19.845359999999999"/>
    <m/>
    <m/>
    <s v="510384,35"/>
    <s v="6240461,86"/>
    <n v="0"/>
    <n v="19.845359999999999"/>
    <n v="0"/>
  </r>
  <r>
    <n v="277"/>
    <x v="259"/>
    <s v=""/>
    <x v="618"/>
    <n v="2019"/>
    <n v="16859818"/>
    <x v="106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4929"/>
    <n v="7.1387999999999998"/>
    <n v="7.1387999999999998"/>
    <n v="0"/>
    <n v="0"/>
    <n v="1"/>
    <n v="0"/>
    <n v="0"/>
    <x v="0"/>
    <x v="0"/>
    <m/>
    <m/>
    <m/>
    <m/>
    <m/>
    <m/>
    <n v="7.5161987999999997"/>
    <m/>
    <m/>
    <m/>
    <m/>
    <m/>
    <m/>
    <m/>
    <m/>
    <m/>
    <m/>
    <m/>
    <s v="509096,83"/>
    <s v="6238761,87"/>
    <n v="7.5161987999999997"/>
    <n v="0"/>
    <n v="0"/>
  </r>
  <r>
    <n v="277"/>
    <x v="259"/>
    <s v=""/>
    <x v="619"/>
    <n v="2019"/>
    <n v="16859818"/>
    <x v="106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4930"/>
    <n v="15.138"/>
    <n v="15.138"/>
    <n v="10.80036"/>
    <n v="10.80036"/>
    <n v="0.28847723808256281"/>
    <n v="0.71152276191743713"/>
    <n v="0"/>
    <x v="0"/>
    <x v="0"/>
    <m/>
    <m/>
    <m/>
    <m/>
    <m/>
    <m/>
    <n v="26.237772"/>
    <m/>
    <m/>
    <m/>
    <m/>
    <m/>
    <m/>
    <m/>
    <m/>
    <m/>
    <m/>
    <m/>
    <s v="509096,83"/>
    <s v="6238761,87"/>
    <n v="26.237772"/>
    <n v="0"/>
    <n v="0"/>
  </r>
  <r>
    <n v="280"/>
    <x v="251"/>
    <s v=""/>
    <x v="599"/>
    <n v="2019"/>
    <n v="39325128"/>
    <x v="696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91276,92"/>
    <s v="6209454,48"/>
    <n v="0"/>
    <n v="0"/>
    <n v="0"/>
  </r>
  <r>
    <n v="280"/>
    <x v="252"/>
    <s v=""/>
    <x v="602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4931"/>
    <n v="97.700400000000002"/>
    <n v="97.700400000000002"/>
    <n v="0"/>
    <n v="0"/>
    <n v="1"/>
    <n v="0"/>
    <n v="0"/>
    <x v="0"/>
    <x v="0"/>
    <m/>
    <m/>
    <m/>
    <m/>
    <m/>
    <m/>
    <m/>
    <m/>
    <m/>
    <m/>
    <n v="94.17635700000001"/>
    <m/>
    <m/>
    <m/>
    <m/>
    <m/>
    <m/>
    <m/>
    <s v="491276,92"/>
    <s v="6209454,48"/>
    <n v="0"/>
    <n v="94.17635700000001"/>
    <n v="0"/>
  </r>
  <r>
    <n v="280"/>
    <x v="252"/>
    <s v=""/>
    <x v="2876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1456"/>
    <x v="0"/>
    <s v="fvv"/>
    <d v="2018-06-18T00:00:00"/>
    <m/>
    <n v="4"/>
    <n v="0"/>
    <n v="5"/>
    <x v="4932"/>
    <n v="24.055199999999999"/>
    <n v="24.055199999999999"/>
    <n v="0"/>
    <n v="0"/>
    <n v="1"/>
    <n v="0"/>
    <n v="0"/>
    <x v="0"/>
    <x v="0"/>
    <m/>
    <m/>
    <m/>
    <m/>
    <m/>
    <m/>
    <m/>
    <m/>
    <m/>
    <m/>
    <n v="22.819688999999997"/>
    <m/>
    <m/>
    <m/>
    <m/>
    <m/>
    <m/>
    <m/>
    <s v="491276,92"/>
    <s v="6209454,48"/>
    <n v="0"/>
    <n v="22.819688999999997"/>
    <n v="0"/>
  </r>
  <r>
    <n v="281"/>
    <x v="253"/>
    <s v=""/>
    <x v="603"/>
    <n v="2019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4933"/>
    <n v="0.58150000000000002"/>
    <n v="0.16800000000000001"/>
    <n v="0"/>
    <n v="0"/>
    <n v="1"/>
    <n v="0"/>
    <n v="0"/>
    <x v="0"/>
    <x v="0"/>
    <m/>
    <m/>
    <m/>
    <m/>
    <m/>
    <m/>
    <n v="0.58148639999999996"/>
    <m/>
    <m/>
    <m/>
    <m/>
    <m/>
    <m/>
    <m/>
    <m/>
    <m/>
    <m/>
    <m/>
    <s v="538697"/>
    <s v="6272141"/>
    <n v="0.58148639999999996"/>
    <n v="0"/>
    <n v="0"/>
  </r>
  <r>
    <n v="281"/>
    <x v="253"/>
    <s v=""/>
    <x v="604"/>
    <n v="2019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4934"/>
    <n v="28.3644"/>
    <n v="0"/>
    <n v="19.59984"/>
    <n v="19.59984"/>
    <n v="0.27498210227580644"/>
    <n v="0.72501789772419356"/>
    <n v="0"/>
    <x v="0"/>
    <x v="0"/>
    <m/>
    <m/>
    <m/>
    <m/>
    <m/>
    <m/>
    <n v="0"/>
    <m/>
    <n v="51.574992999999999"/>
    <m/>
    <m/>
    <m/>
    <m/>
    <m/>
    <m/>
    <m/>
    <m/>
    <m/>
    <s v="538697"/>
    <s v="6272141"/>
    <n v="0"/>
    <n v="51.574992999999999"/>
    <n v="0"/>
  </r>
  <r>
    <n v="288"/>
    <x v="254"/>
    <s v=""/>
    <x v="605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4935"/>
    <n v="383.1"/>
    <n v="205.5"/>
    <n v="60.984000000000002"/>
    <n v="25.11"/>
    <n v="0.36304085137054548"/>
    <n v="0.32320705518220938"/>
    <n v="0.31375209344724514"/>
    <x v="0"/>
    <x v="0"/>
    <m/>
    <n v="33.29"/>
    <m/>
    <n v="5.8109999999999999"/>
    <m/>
    <m/>
    <m/>
    <n v="558.06200000000001"/>
    <m/>
    <m/>
    <m/>
    <m/>
    <m/>
    <m/>
    <m/>
    <m/>
    <m/>
    <m/>
    <s v="615132,96"/>
    <s v="6130076,56"/>
    <n v="290.22890000000001"/>
    <n v="306.93410000000006"/>
    <n v="0"/>
  </r>
  <r>
    <n v="288"/>
    <x v="254"/>
    <s v=""/>
    <x v="606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36"/>
    <n v="337.9"/>
    <n v="194.1"/>
    <n v="57.607199999999999"/>
    <n v="23.720400000000001"/>
    <n v="0.38005050109492139"/>
    <n v="0.33838709778478138"/>
    <n v="0.28156240112029723"/>
    <x v="0"/>
    <x v="0"/>
    <m/>
    <n v="16.968"/>
    <m/>
    <n v="1.722"/>
    <m/>
    <m/>
    <m/>
    <n v="567.36400000000003"/>
    <m/>
    <m/>
    <m/>
    <m/>
    <m/>
    <m/>
    <m/>
    <m/>
    <m/>
    <m/>
    <s v="615132,96"/>
    <s v="6130076,56"/>
    <n v="274.00380000000001"/>
    <n v="312.05020000000002"/>
    <n v="0"/>
  </r>
  <r>
    <n v="288"/>
    <x v="254"/>
    <s v=""/>
    <x v="607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4937"/>
    <n v="390.2"/>
    <n v="206.7"/>
    <n v="61.3476"/>
    <n v="25.2576"/>
    <n v="0.35995227106025535"/>
    <n v="0.32049648685190302"/>
    <n v="0.31955124208784164"/>
    <x v="0"/>
    <x v="0"/>
    <m/>
    <n v="19.190000000000001"/>
    <m/>
    <n v="6.4560000000000004"/>
    <m/>
    <m/>
    <m/>
    <n v="598.44899999999996"/>
    <m/>
    <m/>
    <m/>
    <m/>
    <m/>
    <m/>
    <m/>
    <m/>
    <m/>
    <m/>
    <s v="615132,96"/>
    <s v="6130076,56"/>
    <n v="294.94805000000002"/>
    <n v="329.14695"/>
    <n v="0"/>
  </r>
  <r>
    <n v="288"/>
    <x v="254"/>
    <s v=""/>
    <x v="608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9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4938"/>
    <n v="17.2224"/>
    <n v="0"/>
    <n v="0"/>
    <n v="0"/>
    <n v="0"/>
    <n v="0"/>
    <n v="1"/>
    <x v="0"/>
    <x v="0"/>
    <m/>
    <m/>
    <m/>
    <m/>
    <m/>
    <m/>
    <m/>
    <m/>
    <m/>
    <m/>
    <m/>
    <m/>
    <m/>
    <m/>
    <n v="17.2224"/>
    <m/>
    <m/>
    <m/>
    <s v="575704,25"/>
    <s v="6223152,5"/>
    <n v="0"/>
    <n v="17.2224"/>
    <n v="0"/>
  </r>
  <r>
    <n v="289"/>
    <x v="256"/>
    <s v=""/>
    <x v="610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4939"/>
    <n v="0.44424000000000002"/>
    <n v="0.44424000000000002"/>
    <n v="0.27539999999999998"/>
    <n v="0.27539999999999998"/>
    <n v="0.28947158533781853"/>
    <n v="0.71052841466218153"/>
    <n v="0"/>
    <x v="0"/>
    <x v="0"/>
    <m/>
    <m/>
    <m/>
    <m/>
    <m/>
    <m/>
    <n v="0.76732920000000004"/>
    <m/>
    <m/>
    <m/>
    <m/>
    <m/>
    <m/>
    <m/>
    <m/>
    <m/>
    <m/>
    <m/>
    <s v="567999"/>
    <s v="6305322"/>
    <n v="0.76732920000000004"/>
    <n v="0"/>
    <n v="0"/>
  </r>
  <r>
    <n v="289"/>
    <x v="256"/>
    <s v=""/>
    <x v="611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4940"/>
    <n v="0.60587999999999997"/>
    <n v="0.60587999999999997"/>
    <n v="0.32040000000000002"/>
    <n v="0.32040000000000002"/>
    <n v="0.28945476559839567"/>
    <n v="0.71054523440160433"/>
    <n v="0"/>
    <x v="0"/>
    <x v="0"/>
    <m/>
    <m/>
    <m/>
    <m/>
    <m/>
    <m/>
    <n v="1.0465884000000001"/>
    <m/>
    <m/>
    <m/>
    <m/>
    <m/>
    <m/>
    <m/>
    <m/>
    <m/>
    <m/>
    <m/>
    <s v="567999"/>
    <s v="6305322"/>
    <n v="1.0465884000000001"/>
    <n v="0"/>
    <n v="0"/>
  </r>
  <r>
    <n v="289"/>
    <x v="256"/>
    <s v=""/>
    <x v="612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4941"/>
    <n v="0.72504000000000002"/>
    <n v="0.72504000000000002"/>
    <n v="0.42227999999999999"/>
    <n v="0.42227999999999999"/>
    <n v="0.28955419580419578"/>
    <n v="0.71044580419580416"/>
    <n v="0"/>
    <x v="0"/>
    <x v="0"/>
    <m/>
    <m/>
    <m/>
    <m/>
    <m/>
    <m/>
    <n v="1.2519936"/>
    <m/>
    <m/>
    <m/>
    <m/>
    <m/>
    <m/>
    <m/>
    <m/>
    <m/>
    <m/>
    <m/>
    <s v="567999"/>
    <s v="6305322"/>
    <n v="1.2519936"/>
    <n v="0"/>
    <n v="0"/>
  </r>
  <r>
    <n v="289"/>
    <x v="256"/>
    <s v=""/>
    <x v="613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4942"/>
    <n v="1.6293599999999999"/>
    <n v="1.6293599999999999"/>
    <n v="0"/>
    <n v="0"/>
    <n v="1"/>
    <n v="0"/>
    <n v="0"/>
    <x v="0"/>
    <x v="0"/>
    <m/>
    <m/>
    <m/>
    <m/>
    <m/>
    <m/>
    <n v="1.7911476"/>
    <m/>
    <m/>
    <m/>
    <m/>
    <m/>
    <m/>
    <m/>
    <m/>
    <m/>
    <m/>
    <m/>
    <s v="567999"/>
    <s v="6305322"/>
    <n v="1.7911476"/>
    <n v="0"/>
    <n v="0"/>
  </r>
  <r>
    <n v="289"/>
    <x v="257"/>
    <s v=""/>
    <x v="614"/>
    <n v="2019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4943"/>
    <n v="45.507599999999996"/>
    <n v="45.507599999999996"/>
    <n v="0"/>
    <n v="0"/>
    <n v="1"/>
    <n v="0"/>
    <n v="0"/>
    <x v="0"/>
    <x v="0"/>
    <m/>
    <m/>
    <m/>
    <m/>
    <m/>
    <m/>
    <m/>
    <m/>
    <m/>
    <m/>
    <n v="48.185279999999999"/>
    <m/>
    <m/>
    <m/>
    <m/>
    <m/>
    <m/>
    <m/>
    <s v="567913"/>
    <s v="6305118"/>
    <n v="0"/>
    <n v="48.185279999999999"/>
    <n v="0"/>
  </r>
  <r>
    <n v="292"/>
    <x v="258"/>
    <s v=""/>
    <x v="615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4944"/>
    <n v="46.630800000000001"/>
    <n v="44.539200000000001"/>
    <n v="0"/>
    <n v="0"/>
    <n v="1"/>
    <n v="0"/>
    <n v="0"/>
    <x v="0"/>
    <x v="0"/>
    <m/>
    <m/>
    <m/>
    <m/>
    <m/>
    <m/>
    <m/>
    <m/>
    <m/>
    <n v="50.619500000000002"/>
    <m/>
    <m/>
    <m/>
    <m/>
    <m/>
    <m/>
    <m/>
    <m/>
    <s v="596787"/>
    <s v="6115566"/>
    <n v="0"/>
    <n v="50.619500000000002"/>
    <n v="0"/>
  </r>
  <r>
    <n v="292"/>
    <x v="258"/>
    <s v=""/>
    <x v="616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713"/>
    <n v="3.6000000000000002E-4"/>
    <n v="3.6000000000000002E-4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96787"/>
    <s v="6115566"/>
    <n v="3.5870000000000005E-4"/>
    <n v="0"/>
    <n v="0"/>
  </r>
  <r>
    <n v="292"/>
    <x v="258"/>
    <s v=""/>
    <x v="617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4945"/>
    <n v="10.5624"/>
    <n v="10.526400000000001"/>
    <n v="0"/>
    <n v="0"/>
    <n v="1"/>
    <n v="0"/>
    <n v="0"/>
    <x v="0"/>
    <x v="0"/>
    <m/>
    <m/>
    <m/>
    <m/>
    <m/>
    <m/>
    <m/>
    <m/>
    <m/>
    <m/>
    <m/>
    <m/>
    <m/>
    <m/>
    <m/>
    <n v="11.019600000000001"/>
    <m/>
    <m/>
    <s v="596787"/>
    <s v="6115566"/>
    <n v="0"/>
    <n v="11.019600000000001"/>
    <n v="0"/>
  </r>
  <r>
    <n v="297"/>
    <x v="260"/>
    <s v=""/>
    <x v="620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1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2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4946"/>
    <n v="12.686400000000001"/>
    <n v="12.686400000000001"/>
    <n v="0"/>
    <n v="0"/>
    <n v="1"/>
    <n v="0"/>
    <n v="0"/>
    <x v="0"/>
    <x v="0"/>
    <m/>
    <m/>
    <m/>
    <m/>
    <m/>
    <m/>
    <n v="12.237191999999999"/>
    <m/>
    <m/>
    <m/>
    <m/>
    <m/>
    <m/>
    <m/>
    <m/>
    <m/>
    <m/>
    <m/>
    <s v="555320"/>
    <s v="6250052,99"/>
    <n v="12.237191999999999"/>
    <n v="0"/>
    <n v="0"/>
  </r>
  <r>
    <n v="300"/>
    <x v="261"/>
    <s v=""/>
    <x v="624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4947"/>
    <n v="45.802799999999998"/>
    <n v="45.802799999999998"/>
    <n v="31.856400000000001"/>
    <n v="31.856400000000001"/>
    <n v="0.2629695581578167"/>
    <n v="0.73703044184218336"/>
    <n v="0"/>
    <x v="0"/>
    <x v="0"/>
    <m/>
    <m/>
    <m/>
    <m/>
    <m/>
    <m/>
    <n v="87.087646800000002"/>
    <m/>
    <m/>
    <m/>
    <m/>
    <m/>
    <m/>
    <m/>
    <m/>
    <m/>
    <m/>
    <m/>
    <s v="555320"/>
    <s v="6250052,99"/>
    <n v="87.087646800000002"/>
    <n v="0"/>
    <n v="0"/>
  </r>
  <r>
    <n v="300"/>
    <x v="261"/>
    <s v=""/>
    <x v="625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4948"/>
    <n v="12.2508"/>
    <n v="12.2508"/>
    <n v="0"/>
    <n v="0"/>
    <n v="1"/>
    <n v="0"/>
    <n v="0"/>
    <x v="0"/>
    <x v="0"/>
    <m/>
    <m/>
    <m/>
    <m/>
    <m/>
    <m/>
    <n v="14.7617712"/>
    <m/>
    <m/>
    <m/>
    <m/>
    <m/>
    <m/>
    <m/>
    <m/>
    <m/>
    <m/>
    <m/>
    <s v="555320"/>
    <s v="6250052,99"/>
    <n v="14.7617712"/>
    <n v="0"/>
    <n v="0"/>
  </r>
  <r>
    <n v="300"/>
    <x v="262"/>
    <s v=""/>
    <x v="626"/>
    <n v="2019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4949"/>
    <n v="14.9436"/>
    <n v="14.9436"/>
    <n v="0"/>
    <n v="0"/>
    <n v="1"/>
    <n v="0"/>
    <n v="0"/>
    <x v="0"/>
    <x v="0"/>
    <m/>
    <m/>
    <m/>
    <m/>
    <m/>
    <m/>
    <m/>
    <m/>
    <m/>
    <m/>
    <m/>
    <m/>
    <m/>
    <m/>
    <m/>
    <n v="14.9436"/>
    <m/>
    <m/>
    <s v="555755"/>
    <s v="6251580,99"/>
    <n v="0"/>
    <n v="14.9436"/>
    <n v="0"/>
  </r>
  <r>
    <n v="301"/>
    <x v="263"/>
    <s v=""/>
    <x v="627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4950"/>
    <n v="0.38879999999999998"/>
    <n v="0.38879999999999998"/>
    <n v="0.30492000000000002"/>
    <n v="0.30492000000000002"/>
    <n v="0.23172484819876843"/>
    <n v="0.76827515180123163"/>
    <n v="0"/>
    <x v="0"/>
    <x v="0"/>
    <m/>
    <m/>
    <m/>
    <m/>
    <m/>
    <m/>
    <n v="0.83892600000000006"/>
    <m/>
    <m/>
    <m/>
    <m/>
    <m/>
    <m/>
    <m/>
    <m/>
    <m/>
    <m/>
    <m/>
    <s v="461252,21"/>
    <s v="6208811,12"/>
    <n v="0.83892600000000006"/>
    <n v="0"/>
    <n v="0"/>
  </r>
  <r>
    <n v="301"/>
    <x v="263"/>
    <s v=""/>
    <x v="628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4951"/>
    <n v="114.7572"/>
    <n v="114.7572"/>
    <n v="0"/>
    <n v="0"/>
    <n v="1"/>
    <n v="0"/>
    <n v="0"/>
    <x v="0"/>
    <x v="0"/>
    <m/>
    <m/>
    <m/>
    <n v="0"/>
    <m/>
    <m/>
    <m/>
    <m/>
    <m/>
    <m/>
    <n v="97.175699999999992"/>
    <m/>
    <m/>
    <m/>
    <m/>
    <m/>
    <m/>
    <m/>
    <s v="461252,21"/>
    <s v="6208811,12"/>
    <n v="0"/>
    <n v="97.175699999999992"/>
    <n v="0"/>
  </r>
  <r>
    <n v="301"/>
    <x v="263"/>
    <s v=""/>
    <x v="629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4952"/>
    <n v="23.346"/>
    <n v="23.346"/>
    <n v="0"/>
    <n v="0"/>
    <n v="1"/>
    <n v="0"/>
    <n v="0"/>
    <x v="0"/>
    <x v="0"/>
    <m/>
    <m/>
    <m/>
    <m/>
    <m/>
    <m/>
    <n v="22.577306400000001"/>
    <m/>
    <m/>
    <m/>
    <m/>
    <m/>
    <m/>
    <m/>
    <m/>
    <m/>
    <m/>
    <m/>
    <s v="461252,21"/>
    <s v="6208811,12"/>
    <n v="22.577306400000001"/>
    <n v="0"/>
    <n v="0"/>
  </r>
  <r>
    <n v="301"/>
    <x v="263"/>
    <s v=""/>
    <x v="631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1"/>
    <x v="1283"/>
    <s v=""/>
    <x v="2877"/>
    <n v="2019"/>
    <n v="15763515"/>
    <x v="115"/>
    <x v="1280"/>
    <x v="1237"/>
    <n v="6940"/>
    <s v="Lem St"/>
    <n v="760"/>
    <n v="181"/>
    <x v="107"/>
    <m/>
    <s v="FJ"/>
    <s v="Fjernvarmeværk"/>
    <n v="353000"/>
    <n v="350030"/>
    <x v="1457"/>
    <x v="3"/>
    <s v="fvv"/>
    <d v="2018-05-01T00:00:00"/>
    <m/>
    <n v="6"/>
    <n v="0"/>
    <n v="6"/>
    <x v="4953"/>
    <n v="14.0364"/>
    <n v="14.0364"/>
    <n v="0"/>
    <n v="0"/>
    <n v="1"/>
    <n v="0"/>
    <n v="0"/>
    <x v="0"/>
    <x v="0"/>
    <m/>
    <m/>
    <m/>
    <m/>
    <m/>
    <m/>
    <m/>
    <m/>
    <m/>
    <m/>
    <m/>
    <m/>
    <m/>
    <m/>
    <m/>
    <n v="14.0364"/>
    <m/>
    <m/>
    <s v="460841,02"/>
    <s v="6208813,62"/>
    <n v="0"/>
    <n v="14.0364"/>
    <n v="0"/>
  </r>
  <r>
    <n v="302"/>
    <x v="264"/>
    <s v=""/>
    <x v="632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3474"/>
    <n v="5.3999999999999999E-2"/>
    <n v="5.3999999999999999E-2"/>
    <n v="0"/>
    <n v="0"/>
    <n v="1"/>
    <n v="0"/>
    <n v="0"/>
    <x v="0"/>
    <x v="0"/>
    <m/>
    <m/>
    <m/>
    <m/>
    <m/>
    <m/>
    <m/>
    <m/>
    <n v="6.8400000000000002E-2"/>
    <m/>
    <m/>
    <m/>
    <m/>
    <m/>
    <m/>
    <m/>
    <m/>
    <m/>
    <s v="456938,52"/>
    <s v="6266833,81"/>
    <n v="0"/>
    <n v="6.8400000000000002E-2"/>
    <n v="0"/>
  </r>
  <r>
    <n v="302"/>
    <x v="264"/>
    <s v=""/>
    <x v="633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4954"/>
    <n v="0.77759999999999996"/>
    <n v="0.77759999999999996"/>
    <n v="0"/>
    <n v="0"/>
    <n v="1"/>
    <n v="0"/>
    <n v="0"/>
    <x v="0"/>
    <x v="0"/>
    <m/>
    <m/>
    <m/>
    <m/>
    <m/>
    <m/>
    <m/>
    <m/>
    <n v="0.99360000000000004"/>
    <m/>
    <m/>
    <m/>
    <m/>
    <m/>
    <m/>
    <m/>
    <m/>
    <m/>
    <s v="456938,52"/>
    <s v="6266833,81"/>
    <n v="0"/>
    <n v="0.99360000000000004"/>
    <n v="0"/>
  </r>
  <r>
    <n v="302"/>
    <x v="264"/>
    <s v=""/>
    <x v="634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35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4955"/>
    <n v="57.816000000000003"/>
    <n v="57.816000000000003"/>
    <n v="0"/>
    <n v="0"/>
    <n v="1"/>
    <n v="0"/>
    <n v="0"/>
    <x v="0"/>
    <x v="0"/>
    <m/>
    <m/>
    <m/>
    <m/>
    <m/>
    <m/>
    <m/>
    <m/>
    <m/>
    <m/>
    <n v="55.632599999999996"/>
    <m/>
    <m/>
    <m/>
    <m/>
    <m/>
    <m/>
    <m/>
    <s v="456938,52"/>
    <s v="6266833,81"/>
    <n v="0"/>
    <n v="55.632599999999996"/>
    <n v="0"/>
  </r>
  <r>
    <n v="302"/>
    <x v="264"/>
    <s v=""/>
    <x v="636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4956"/>
    <n v="5.3999999999999999E-2"/>
    <n v="5.3999999999999999E-2"/>
    <n v="4.3200000000000002E-2"/>
    <n v="4.3200000000000002E-2"/>
    <n v="0.25862068965517238"/>
    <n v="0.74137931034482762"/>
    <n v="0"/>
    <x v="0"/>
    <x v="0"/>
    <m/>
    <m/>
    <m/>
    <m/>
    <m/>
    <m/>
    <m/>
    <m/>
    <n v="0.10440000000000001"/>
    <m/>
    <m/>
    <m/>
    <m/>
    <m/>
    <m/>
    <m/>
    <m/>
    <m/>
    <s v="456938,52"/>
    <s v="6266833,81"/>
    <n v="0"/>
    <n v="0.10440000000000001"/>
    <n v="0"/>
  </r>
  <r>
    <n v="302"/>
    <x v="264"/>
    <s v=""/>
    <x v="637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4957"/>
    <n v="0.28079999999999999"/>
    <n v="0.28079999999999999"/>
    <n v="0"/>
    <n v="0"/>
    <n v="1"/>
    <n v="0"/>
    <n v="0"/>
    <x v="0"/>
    <x v="0"/>
    <m/>
    <m/>
    <m/>
    <n v="0"/>
    <m/>
    <m/>
    <m/>
    <m/>
    <m/>
    <m/>
    <m/>
    <m/>
    <m/>
    <n v="0.39644000000000001"/>
    <m/>
    <m/>
    <m/>
    <m/>
    <s v="456938,52"/>
    <s v="6266833,81"/>
    <n v="0"/>
    <n v="0.39644000000000001"/>
    <n v="0"/>
  </r>
  <r>
    <n v="302"/>
    <x v="264"/>
    <s v=""/>
    <x v="638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4958"/>
    <n v="0.16919999999999999"/>
    <n v="0.16919999999999999"/>
    <n v="0"/>
    <n v="0"/>
    <n v="1"/>
    <n v="0"/>
    <n v="0"/>
    <x v="0"/>
    <x v="0"/>
    <m/>
    <m/>
    <m/>
    <n v="0"/>
    <m/>
    <m/>
    <m/>
    <m/>
    <m/>
    <m/>
    <m/>
    <m/>
    <m/>
    <n v="0.24309999999999998"/>
    <m/>
    <m/>
    <m/>
    <m/>
    <s v="456938,52"/>
    <s v="6266833,81"/>
    <n v="0"/>
    <n v="0.24309999999999998"/>
    <n v="0"/>
  </r>
  <r>
    <n v="302"/>
    <x v="264"/>
    <s v=""/>
    <x v="639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331"/>
    <n v="35.945999999999998"/>
    <n v="35.945999999999998"/>
    <n v="0"/>
    <n v="0"/>
    <n v="1"/>
    <n v="0"/>
    <n v="0"/>
    <x v="0"/>
    <x v="0"/>
    <m/>
    <m/>
    <m/>
    <m/>
    <m/>
    <m/>
    <m/>
    <m/>
    <m/>
    <m/>
    <n v="33.4056"/>
    <m/>
    <m/>
    <m/>
    <m/>
    <m/>
    <m/>
    <m/>
    <s v="456938,52"/>
    <s v="6266833,81"/>
    <n v="0"/>
    <n v="33.4056"/>
    <n v="0"/>
  </r>
  <r>
    <n v="302"/>
    <x v="340"/>
    <s v=""/>
    <x v="822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4959"/>
    <n v="18.8064"/>
    <n v="18.8064"/>
    <n v="0"/>
    <n v="0"/>
    <n v="1"/>
    <n v="0"/>
    <n v="0"/>
    <x v="0"/>
    <x v="0"/>
    <m/>
    <m/>
    <m/>
    <m/>
    <m/>
    <m/>
    <m/>
    <m/>
    <m/>
    <m/>
    <m/>
    <m/>
    <n v="20.265000000000001"/>
    <m/>
    <m/>
    <m/>
    <m/>
    <m/>
    <s v="451232,9"/>
    <s v="6260815,23"/>
    <n v="0"/>
    <n v="20.265000000000001"/>
    <n v="0"/>
  </r>
  <r>
    <n v="302"/>
    <x v="340"/>
    <s v=""/>
    <x v="823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4960"/>
    <n v="3.9600000000000003E-2"/>
    <n v="3.9600000000000003E-2"/>
    <n v="0"/>
    <n v="0"/>
    <n v="1"/>
    <n v="0"/>
    <n v="0"/>
    <x v="0"/>
    <x v="0"/>
    <m/>
    <m/>
    <m/>
    <n v="4.4837499999999995E-2"/>
    <m/>
    <m/>
    <m/>
    <m/>
    <m/>
    <m/>
    <m/>
    <m/>
    <m/>
    <m/>
    <m/>
    <m/>
    <m/>
    <m/>
    <s v="451232,9"/>
    <s v="6260815,23"/>
    <n v="4.4837499999999995E-2"/>
    <n v="0"/>
    <n v="0"/>
  </r>
  <r>
    <n v="302"/>
    <x v="340"/>
    <s v=""/>
    <x v="824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4960"/>
    <n v="3.9600000000000003E-2"/>
    <n v="3.9600000000000003E-2"/>
    <n v="0"/>
    <n v="0"/>
    <n v="1"/>
    <n v="0"/>
    <n v="0"/>
    <x v="0"/>
    <x v="0"/>
    <m/>
    <m/>
    <m/>
    <n v="4.4837499999999995E-2"/>
    <m/>
    <m/>
    <m/>
    <m/>
    <m/>
    <m/>
    <m/>
    <m/>
    <m/>
    <m/>
    <m/>
    <m/>
    <m/>
    <m/>
    <s v="451232,9"/>
    <s v="6260815,23"/>
    <n v="4.4837499999999995E-2"/>
    <n v="0"/>
    <n v="0"/>
  </r>
  <r>
    <n v="302"/>
    <x v="265"/>
    <s v=""/>
    <x v="641"/>
    <n v="2019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4961"/>
    <n v="1.1519999999999999"/>
    <n v="1.1519999999999999"/>
    <n v="0"/>
    <n v="0"/>
    <n v="1"/>
    <n v="0"/>
    <n v="0"/>
    <x v="0"/>
    <x v="0"/>
    <m/>
    <m/>
    <m/>
    <m/>
    <m/>
    <m/>
    <n v="1.2766643999999998"/>
    <m/>
    <m/>
    <m/>
    <m/>
    <m/>
    <m/>
    <m/>
    <m/>
    <m/>
    <m/>
    <m/>
    <s v="464063,94"/>
    <s v="6268034,66"/>
    <n v="1.2766643999999998"/>
    <n v="0"/>
    <n v="0"/>
  </r>
  <r>
    <n v="302"/>
    <x v="265"/>
    <s v=""/>
    <x v="642"/>
    <n v="2019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4962"/>
    <n v="0.79200000000000004"/>
    <n v="0.79200000000000004"/>
    <n v="0.63719999999999999"/>
    <n v="0.63719999999999999"/>
    <n v="0.22144960914143988"/>
    <n v="0.77855039085856015"/>
    <n v="0"/>
    <x v="0"/>
    <x v="0"/>
    <m/>
    <m/>
    <m/>
    <m/>
    <m/>
    <m/>
    <n v="1.7882172000000001"/>
    <m/>
    <m/>
    <m/>
    <m/>
    <m/>
    <m/>
    <m/>
    <m/>
    <m/>
    <m/>
    <m/>
    <s v="464063,94"/>
    <s v="6268034,66"/>
    <n v="1.7882172000000001"/>
    <n v="0"/>
    <n v="0"/>
  </r>
  <r>
    <n v="302"/>
    <x v="266"/>
    <s v=""/>
    <x v="643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4963"/>
    <n v="3.1463999999999999"/>
    <n v="3.1463999999999999"/>
    <n v="1.9872000000000001"/>
    <n v="1.9872000000000001"/>
    <n v="0.27042280016930814"/>
    <n v="0.72957719983069191"/>
    <n v="0"/>
    <x v="0"/>
    <x v="0"/>
    <m/>
    <m/>
    <m/>
    <m/>
    <m/>
    <m/>
    <n v="5.8175568000000002"/>
    <m/>
    <m/>
    <m/>
    <m/>
    <m/>
    <m/>
    <m/>
    <m/>
    <m/>
    <m/>
    <m/>
    <s v="452249,52"/>
    <s v="6268956,84"/>
    <n v="5.8175568000000002"/>
    <n v="0"/>
    <n v="0"/>
  </r>
  <r>
    <n v="302"/>
    <x v="266"/>
    <s v=""/>
    <x v="644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4964"/>
    <n v="17.190000000000001"/>
    <n v="17.190000000000001"/>
    <n v="12.4704"/>
    <n v="12.4704"/>
    <n v="0.28476860687022904"/>
    <n v="0.71523139312977091"/>
    <n v="0"/>
    <x v="0"/>
    <x v="0"/>
    <m/>
    <m/>
    <m/>
    <m/>
    <m/>
    <m/>
    <m/>
    <m/>
    <n v="30.182400000000001"/>
    <m/>
    <m/>
    <m/>
    <m/>
    <m/>
    <m/>
    <m/>
    <m/>
    <m/>
    <s v="452249,52"/>
    <s v="6268956,84"/>
    <n v="0"/>
    <n v="30.182400000000001"/>
    <n v="0"/>
  </r>
  <r>
    <n v="302"/>
    <x v="266"/>
    <s v=""/>
    <x v="645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4965"/>
    <n v="0.88200000000000001"/>
    <n v="0.88200000000000001"/>
    <n v="0"/>
    <n v="0"/>
    <n v="1"/>
    <n v="0"/>
    <n v="0"/>
    <x v="0"/>
    <x v="0"/>
    <m/>
    <m/>
    <m/>
    <m/>
    <m/>
    <m/>
    <n v="0.9801396"/>
    <m/>
    <m/>
    <m/>
    <m/>
    <m/>
    <m/>
    <m/>
    <m/>
    <m/>
    <m/>
    <m/>
    <s v="452249,52"/>
    <s v="6268956,84"/>
    <n v="0.9801396"/>
    <n v="0"/>
    <n v="0"/>
  </r>
  <r>
    <n v="302"/>
    <x v="267"/>
    <s v=""/>
    <x v="646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4966"/>
    <n v="85.348799999999997"/>
    <n v="85.348799999999997"/>
    <n v="58.597200000000001"/>
    <n v="58.597200000000001"/>
    <n v="0.3097708208116654"/>
    <n v="0.6902291791883346"/>
    <n v="0"/>
    <x v="0"/>
    <x v="0"/>
    <m/>
    <m/>
    <m/>
    <m/>
    <m/>
    <m/>
    <m/>
    <m/>
    <n v="137.7612"/>
    <m/>
    <m/>
    <m/>
    <m/>
    <m/>
    <m/>
    <m/>
    <m/>
    <m/>
    <s v="457125,42"/>
    <s v="6265881,18"/>
    <n v="0"/>
    <n v="137.7612"/>
    <n v="0"/>
  </r>
  <r>
    <n v="302"/>
    <x v="267"/>
    <s v=""/>
    <x v="647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4967"/>
    <n v="151.75800000000001"/>
    <n v="151.75800000000001"/>
    <n v="0"/>
    <n v="0"/>
    <n v="1"/>
    <n v="0"/>
    <n v="0"/>
    <x v="0"/>
    <x v="0"/>
    <m/>
    <m/>
    <m/>
    <m/>
    <m/>
    <m/>
    <m/>
    <m/>
    <m/>
    <m/>
    <n v="127.6797"/>
    <m/>
    <m/>
    <m/>
    <m/>
    <m/>
    <m/>
    <m/>
    <s v="457125,42"/>
    <s v="6265881,18"/>
    <n v="0"/>
    <n v="127.6797"/>
    <n v="0"/>
  </r>
  <r>
    <n v="302"/>
    <x v="267"/>
    <s v=""/>
    <x v="648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4968"/>
    <n v="43.2468"/>
    <n v="43.2468"/>
    <n v="33.739199999999997"/>
    <n v="33.739199999999997"/>
    <n v="0.27989282385834108"/>
    <n v="0.72010717614165887"/>
    <n v="0"/>
    <x v="0"/>
    <x v="0"/>
    <m/>
    <m/>
    <m/>
    <m/>
    <m/>
    <m/>
    <m/>
    <m/>
    <n v="77.256"/>
    <m/>
    <m/>
    <m/>
    <m/>
    <m/>
    <m/>
    <m/>
    <m/>
    <m/>
    <s v="457125,42"/>
    <s v="6265881,18"/>
    <n v="0"/>
    <n v="77.256"/>
    <n v="0"/>
  </r>
  <r>
    <n v="308"/>
    <x v="268"/>
    <s v=""/>
    <x v="649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4969"/>
    <n v="0.38879999999999998"/>
    <n v="0.38879999999999998"/>
    <n v="0.25380000000000003"/>
    <n v="0.25380000000000003"/>
    <n v="0.31343959322506126"/>
    <n v="0.68656040677493868"/>
    <n v="0"/>
    <x v="0"/>
    <x v="0"/>
    <m/>
    <m/>
    <m/>
    <m/>
    <m/>
    <m/>
    <n v="0.62021519999999997"/>
    <m/>
    <m/>
    <m/>
    <m/>
    <m/>
    <m/>
    <m/>
    <m/>
    <m/>
    <m/>
    <m/>
    <s v="521028"/>
    <s v="6263474"/>
    <n v="0.62021519999999997"/>
    <n v="0"/>
    <n v="0"/>
  </r>
  <r>
    <n v="308"/>
    <x v="268"/>
    <s v=""/>
    <x v="650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4970"/>
    <n v="32.2956"/>
    <n v="32.2956"/>
    <n v="24.494399999999999"/>
    <n v="24.494399999999999"/>
    <n v="0.25944064931478866"/>
    <n v="0.74055935068521128"/>
    <n v="0"/>
    <x v="0"/>
    <x v="0"/>
    <m/>
    <m/>
    <m/>
    <m/>
    <m/>
    <m/>
    <n v="62.240824799999999"/>
    <m/>
    <m/>
    <m/>
    <m/>
    <m/>
    <m/>
    <m/>
    <m/>
    <m/>
    <m/>
    <m/>
    <s v="521028"/>
    <s v="6263474"/>
    <n v="62.240824799999999"/>
    <n v="0"/>
    <n v="0"/>
  </r>
  <r>
    <n v="308"/>
    <x v="268"/>
    <s v=""/>
    <x v="651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4971"/>
    <n v="13.3956"/>
    <n v="13.3164"/>
    <n v="0"/>
    <n v="0"/>
    <n v="1"/>
    <n v="0"/>
    <n v="0"/>
    <x v="0"/>
    <x v="0"/>
    <m/>
    <m/>
    <m/>
    <m/>
    <m/>
    <m/>
    <n v="12.926548800000001"/>
    <m/>
    <m/>
    <m/>
    <m/>
    <m/>
    <m/>
    <m/>
    <m/>
    <m/>
    <m/>
    <m/>
    <s v="521028"/>
    <s v="6263474"/>
    <n v="12.926548800000001"/>
    <n v="0"/>
    <n v="0"/>
  </r>
  <r>
    <n v="308"/>
    <x v="269"/>
    <s v=""/>
    <x v="652"/>
    <n v="2019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4972"/>
    <n v="12.063599999999999"/>
    <n v="12.063599999999999"/>
    <n v="0"/>
    <n v="0"/>
    <n v="1"/>
    <n v="0"/>
    <n v="0"/>
    <x v="0"/>
    <x v="0"/>
    <m/>
    <m/>
    <m/>
    <m/>
    <m/>
    <m/>
    <m/>
    <m/>
    <m/>
    <m/>
    <m/>
    <m/>
    <m/>
    <m/>
    <m/>
    <n v="12.063600000000001"/>
    <m/>
    <m/>
    <s v="521711,53"/>
    <s v="6263780,47"/>
    <n v="0"/>
    <n v="12.063600000000001"/>
    <n v="0"/>
  </r>
  <r>
    <n v="309"/>
    <x v="270"/>
    <s v=""/>
    <x v="653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4973"/>
    <n v="3.6738"/>
    <n v="3.6738"/>
    <n v="0"/>
    <n v="0"/>
    <n v="1"/>
    <n v="0"/>
    <n v="0"/>
    <x v="0"/>
    <x v="0"/>
    <m/>
    <m/>
    <m/>
    <m/>
    <m/>
    <m/>
    <n v="3.7076688"/>
    <m/>
    <m/>
    <m/>
    <m/>
    <m/>
    <m/>
    <m/>
    <m/>
    <m/>
    <m/>
    <m/>
    <s v="516007,62"/>
    <s v="6312895,41"/>
    <n v="3.7076688"/>
    <n v="0"/>
    <n v="0"/>
  </r>
  <r>
    <n v="309"/>
    <x v="270"/>
    <s v=""/>
    <x v="654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4974"/>
    <n v="0.1242"/>
    <n v="0.1242"/>
    <n v="0.1116"/>
    <n v="0.1116"/>
    <n v="0.19948884597148178"/>
    <n v="0.80051115402851825"/>
    <n v="0"/>
    <x v="0"/>
    <x v="0"/>
    <m/>
    <m/>
    <m/>
    <m/>
    <m/>
    <m/>
    <n v="0.31129560000000001"/>
    <m/>
    <m/>
    <m/>
    <m/>
    <m/>
    <m/>
    <m/>
    <m/>
    <m/>
    <m/>
    <m/>
    <s v="516007,62"/>
    <s v="6312895,41"/>
    <n v="0.31129560000000001"/>
    <n v="0"/>
    <n v="0"/>
  </r>
  <r>
    <n v="309"/>
    <x v="270"/>
    <s v=""/>
    <x v="655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4975"/>
    <n v="0.14544000000000001"/>
    <n v="0.14544000000000001"/>
    <n v="0.13320000000000001"/>
    <n v="0.13320000000000001"/>
    <n v="0.19114849967353353"/>
    <n v="0.80885150032646647"/>
    <n v="0"/>
    <x v="0"/>
    <x v="0"/>
    <m/>
    <m/>
    <m/>
    <m/>
    <m/>
    <m/>
    <n v="0.38043720000000003"/>
    <m/>
    <m/>
    <m/>
    <m/>
    <m/>
    <m/>
    <m/>
    <m/>
    <m/>
    <m/>
    <m/>
    <s v="516007,62"/>
    <s v="6312895,41"/>
    <n v="0.38043720000000003"/>
    <n v="0"/>
    <n v="0"/>
  </r>
  <r>
    <n v="309"/>
    <x v="270"/>
    <s v=""/>
    <x v="656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4976"/>
    <n v="108.24804"/>
    <n v="105.00048"/>
    <n v="0"/>
    <n v="0"/>
    <n v="1"/>
    <n v="0"/>
    <n v="0"/>
    <x v="0"/>
    <x v="0"/>
    <m/>
    <m/>
    <m/>
    <m/>
    <m/>
    <m/>
    <m/>
    <m/>
    <m/>
    <n v="125.9325"/>
    <m/>
    <m/>
    <m/>
    <m/>
    <m/>
    <m/>
    <m/>
    <m/>
    <s v="516007,62"/>
    <s v="6312895,41"/>
    <n v="0"/>
    <n v="125.9325"/>
    <n v="0"/>
  </r>
  <r>
    <n v="309"/>
    <x v="270"/>
    <s v=""/>
    <x v="657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4977"/>
    <n v="65.973600000000005"/>
    <n v="63.994391999999998"/>
    <n v="0"/>
    <n v="0"/>
    <n v="1"/>
    <n v="0"/>
    <n v="0"/>
    <x v="0"/>
    <x v="0"/>
    <m/>
    <m/>
    <m/>
    <m/>
    <m/>
    <m/>
    <m/>
    <m/>
    <m/>
    <m/>
    <m/>
    <m/>
    <n v="71.364999999999995"/>
    <m/>
    <m/>
    <m/>
    <m/>
    <m/>
    <s v="516007,62"/>
    <s v="6312895,41"/>
    <n v="0"/>
    <n v="71.364999999999995"/>
    <n v="0"/>
  </r>
  <r>
    <n v="309"/>
    <x v="270"/>
    <s v=""/>
    <x v="658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4978"/>
    <n v="1.26E-2"/>
    <n v="1.26E-2"/>
    <n v="5.4000000000000003E-3"/>
    <n v="5.4000000000000003E-3"/>
    <n v="0.36656891495601174"/>
    <n v="0.63343108504398826"/>
    <n v="0"/>
    <x v="0"/>
    <x v="0"/>
    <m/>
    <m/>
    <m/>
    <m/>
    <m/>
    <m/>
    <n v="1.7186399999999998E-2"/>
    <m/>
    <m/>
    <m/>
    <m/>
    <m/>
    <m/>
    <m/>
    <m/>
    <m/>
    <m/>
    <m/>
    <s v="513898,5"/>
    <s v="6306089,6"/>
    <n v="1.7186399999999998E-2"/>
    <n v="0"/>
    <n v="0"/>
  </r>
  <r>
    <n v="309"/>
    <x v="271"/>
    <s v=""/>
    <x v="660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1"/>
    <s v=""/>
    <x v="661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4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4979"/>
    <n v="23.148"/>
    <n v="23.148"/>
    <n v="0"/>
    <n v="0"/>
    <n v="1"/>
    <n v="0"/>
    <n v="0"/>
    <x v="0"/>
    <x v="0"/>
    <m/>
    <m/>
    <m/>
    <m/>
    <m/>
    <m/>
    <m/>
    <m/>
    <m/>
    <m/>
    <m/>
    <m/>
    <m/>
    <m/>
    <m/>
    <n v="23.148"/>
    <m/>
    <m/>
    <s v="521502,61"/>
    <s v="6309539,87"/>
    <n v="0"/>
    <n v="23.148"/>
    <n v="0"/>
  </r>
  <r>
    <n v="310"/>
    <x v="273"/>
    <s v=""/>
    <x v="665"/>
    <n v="2019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4980"/>
    <n v="11.685600000000001"/>
    <n v="11.685600000000001"/>
    <n v="10.169280000000001"/>
    <n v="10.169280000000001"/>
    <n v="0.26012192518503796"/>
    <n v="0.73987807481496204"/>
    <n v="0"/>
    <x v="0"/>
    <x v="0"/>
    <m/>
    <m/>
    <m/>
    <m/>
    <m/>
    <m/>
    <n v="22.461774399999999"/>
    <m/>
    <m/>
    <m/>
    <m/>
    <m/>
    <m/>
    <m/>
    <m/>
    <m/>
    <m/>
    <m/>
    <s v="497314"/>
    <s v="6100578"/>
    <n v="22.461774399999999"/>
    <n v="0"/>
    <n v="0"/>
  </r>
  <r>
    <n v="310"/>
    <x v="274"/>
    <s v=""/>
    <x v="666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4981"/>
    <n v="58.006799999999998"/>
    <n v="58.006799999999998"/>
    <n v="0"/>
    <n v="0"/>
    <n v="1"/>
    <n v="0"/>
    <n v="0"/>
    <x v="0"/>
    <x v="0"/>
    <m/>
    <m/>
    <m/>
    <m/>
    <m/>
    <m/>
    <m/>
    <m/>
    <m/>
    <m/>
    <m/>
    <m/>
    <n v="61.302500000000002"/>
    <m/>
    <m/>
    <m/>
    <m/>
    <m/>
    <s v="497297,13"/>
    <s v="6100652,8"/>
    <n v="0"/>
    <n v="61.302500000000002"/>
    <n v="0"/>
  </r>
  <r>
    <n v="310"/>
    <x v="274"/>
    <s v=""/>
    <x v="667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4982"/>
    <n v="17.91"/>
    <n v="17.91"/>
    <n v="0"/>
    <n v="0"/>
    <n v="1"/>
    <n v="0"/>
    <n v="0"/>
    <x v="0"/>
    <x v="0"/>
    <m/>
    <m/>
    <m/>
    <m/>
    <m/>
    <m/>
    <n v="18.1210296"/>
    <m/>
    <m/>
    <m/>
    <m/>
    <m/>
    <m/>
    <m/>
    <m/>
    <m/>
    <m/>
    <m/>
    <s v="497297,13"/>
    <s v="6100652,8"/>
    <n v="18.1210296"/>
    <n v="0"/>
    <n v="0"/>
  </r>
  <r>
    <n v="310"/>
    <x v="274"/>
    <s v=""/>
    <x v="668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4983"/>
    <n v="26.3736"/>
    <n v="26.3736"/>
    <n v="0"/>
    <n v="0"/>
    <n v="1"/>
    <n v="0"/>
    <n v="0"/>
    <x v="0"/>
    <x v="0"/>
    <m/>
    <m/>
    <m/>
    <m/>
    <m/>
    <m/>
    <m/>
    <m/>
    <m/>
    <m/>
    <m/>
    <m/>
    <m/>
    <m/>
    <m/>
    <n v="26.3736"/>
    <m/>
    <n v="0.18647999999999998"/>
    <s v="497297,13"/>
    <s v="6100652,8"/>
    <n v="0"/>
    <n v="26.3736"/>
    <n v="0.18647999999999998"/>
  </r>
  <r>
    <n v="310"/>
    <x v="274"/>
    <s v=""/>
    <x v="669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4984"/>
    <n v="4.2984"/>
    <n v="4.2984"/>
    <n v="0"/>
    <n v="0"/>
    <n v="1"/>
    <n v="0"/>
    <n v="0"/>
    <x v="0"/>
    <x v="0"/>
    <m/>
    <m/>
    <m/>
    <m/>
    <m/>
    <m/>
    <m/>
    <m/>
    <m/>
    <m/>
    <m/>
    <m/>
    <m/>
    <m/>
    <m/>
    <m/>
    <m/>
    <n v="0.89424000000000003"/>
    <s v="497297,13"/>
    <s v="6100652,8"/>
    <n v="0"/>
    <n v="0"/>
    <n v="0.89424000000000003"/>
  </r>
  <r>
    <n v="313"/>
    <x v="275"/>
    <s v=""/>
    <x v="670"/>
    <n v="2019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4985"/>
    <n v="7.1496000000000004"/>
    <n v="7.1496000000000004"/>
    <n v="0"/>
    <n v="0"/>
    <n v="1"/>
    <n v="0"/>
    <n v="0"/>
    <x v="0"/>
    <x v="0"/>
    <m/>
    <m/>
    <m/>
    <m/>
    <m/>
    <m/>
    <n v="10.541084399999999"/>
    <m/>
    <m/>
    <m/>
    <m/>
    <m/>
    <m/>
    <m/>
    <m/>
    <m/>
    <m/>
    <m/>
    <s v="543773,48"/>
    <s v="6184512,18"/>
    <n v="10.541084399999999"/>
    <n v="0"/>
    <n v="0"/>
  </r>
  <r>
    <n v="313"/>
    <x v="275"/>
    <s v=""/>
    <x v="671"/>
    <n v="2019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4986"/>
    <n v="63.92268"/>
    <n v="63.92268"/>
    <n v="0"/>
    <n v="0"/>
    <n v="1"/>
    <n v="0"/>
    <n v="0"/>
    <x v="0"/>
    <x v="0"/>
    <m/>
    <m/>
    <m/>
    <m/>
    <m/>
    <m/>
    <m/>
    <m/>
    <m/>
    <m/>
    <n v="64.932512000000003"/>
    <m/>
    <m/>
    <m/>
    <m/>
    <m/>
    <m/>
    <m/>
    <s v="543773,48"/>
    <s v="6184512,18"/>
    <n v="0"/>
    <n v="64.932512000000003"/>
    <n v="0"/>
  </r>
  <r>
    <n v="314"/>
    <x v="276"/>
    <s v=""/>
    <x v="672"/>
    <n v="2019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4987"/>
    <n v="7.8983999999999996"/>
    <n v="7.8983999999999996"/>
    <n v="0"/>
    <n v="0"/>
    <n v="1"/>
    <n v="0"/>
    <n v="0"/>
    <x v="0"/>
    <x v="0"/>
    <m/>
    <m/>
    <m/>
    <m/>
    <m/>
    <m/>
    <m/>
    <m/>
    <m/>
    <m/>
    <m/>
    <m/>
    <m/>
    <n v="7.7043999999999997"/>
    <m/>
    <m/>
    <m/>
    <m/>
    <s v="597238,94"/>
    <s v="6079662,05"/>
    <n v="0"/>
    <n v="7.7043999999999997"/>
    <n v="0"/>
  </r>
  <r>
    <n v="314"/>
    <x v="277"/>
    <s v=""/>
    <x v="673"/>
    <n v="2019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4988"/>
    <n v="13.662000000000001"/>
    <n v="13.662000000000001"/>
    <n v="0"/>
    <n v="0"/>
    <n v="1"/>
    <n v="0"/>
    <n v="0"/>
    <x v="0"/>
    <x v="0"/>
    <m/>
    <m/>
    <m/>
    <m/>
    <m/>
    <m/>
    <m/>
    <m/>
    <m/>
    <m/>
    <m/>
    <m/>
    <m/>
    <m/>
    <m/>
    <n v="13.662000000000001"/>
    <m/>
    <m/>
    <s v="596612"/>
    <s v="6079599"/>
    <n v="0"/>
    <n v="13.662000000000001"/>
    <n v="0"/>
  </r>
  <r>
    <n v="314"/>
    <x v="277"/>
    <s v=""/>
    <x v="2878"/>
    <n v="2019"/>
    <n v="31220319"/>
    <x v="121"/>
    <x v="275"/>
    <x v="276"/>
    <n v="5960"/>
    <s v="Marstal"/>
    <n v="492"/>
    <n v="80"/>
    <x v="113"/>
    <m/>
    <s v="FJ"/>
    <s v="Fjernvarmeværk"/>
    <n v="353000"/>
    <n v="350030"/>
    <x v="1458"/>
    <x v="3"/>
    <s v="fvv"/>
    <d v="1996-06-01T00:00:00"/>
    <m/>
    <n v="0"/>
    <n v="0"/>
    <n v="0"/>
    <x v="4989"/>
    <n v="17.654399999999999"/>
    <n v="17.654399999999999"/>
    <n v="0"/>
    <n v="0"/>
    <n v="1"/>
    <n v="0"/>
    <n v="0"/>
    <x v="0"/>
    <x v="0"/>
    <m/>
    <m/>
    <m/>
    <m/>
    <m/>
    <m/>
    <m/>
    <m/>
    <m/>
    <m/>
    <m/>
    <m/>
    <m/>
    <m/>
    <m/>
    <n v="17.654400000000003"/>
    <m/>
    <m/>
    <s v="596612"/>
    <s v="6079599"/>
    <n v="0"/>
    <n v="17.654400000000003"/>
    <n v="0"/>
  </r>
  <r>
    <n v="314"/>
    <x v="278"/>
    <s v=""/>
    <x v="674"/>
    <n v="2019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4990"/>
    <n v="60.948"/>
    <n v="60.948"/>
    <n v="3.3155999999999999"/>
    <n v="3.3155999999999999"/>
    <n v="0.38980445308800493"/>
    <n v="0.61019554691199507"/>
    <n v="0"/>
    <x v="0"/>
    <x v="0"/>
    <m/>
    <m/>
    <m/>
    <m/>
    <m/>
    <m/>
    <m/>
    <m/>
    <m/>
    <m/>
    <n v="78.177660000000003"/>
    <m/>
    <m/>
    <m/>
    <m/>
    <m/>
    <m/>
    <m/>
    <s v="596648,06"/>
    <s v="6079513,91"/>
    <n v="0"/>
    <n v="78.177660000000003"/>
    <n v="0"/>
  </r>
  <r>
    <n v="314"/>
    <x v="278"/>
    <s v=""/>
    <x v="675"/>
    <n v="2019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4991"/>
    <n v="3.9203999999999999"/>
    <n v="3.9203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0584"/>
    <s v="596648,06"/>
    <s v="6079513,91"/>
    <n v="0"/>
    <n v="0"/>
    <n v="1.0584"/>
  </r>
  <r>
    <n v="314"/>
    <x v="279"/>
    <s v=""/>
    <x v="676"/>
    <n v="2019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96342,31"/>
    <s v="6079365,29"/>
    <n v="0"/>
    <n v="0"/>
    <n v="0"/>
  </r>
  <r>
    <n v="315"/>
    <x v="280"/>
    <s v=""/>
    <x v="677"/>
    <n v="2019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4992"/>
    <n v="80.089200000000005"/>
    <n v="80.089200000000005"/>
    <n v="0"/>
    <n v="0"/>
    <n v="1"/>
    <n v="0"/>
    <n v="0"/>
    <x v="0"/>
    <x v="0"/>
    <m/>
    <m/>
    <m/>
    <m/>
    <m/>
    <m/>
    <m/>
    <m/>
    <m/>
    <m/>
    <m/>
    <n v="75.022999999999996"/>
    <m/>
    <m/>
    <m/>
    <m/>
    <m/>
    <m/>
    <s v="559584,9"/>
    <s v="6277234,35"/>
    <n v="0"/>
    <n v="75.022999999999996"/>
    <n v="0"/>
  </r>
  <r>
    <n v="316"/>
    <x v="281"/>
    <s v=""/>
    <x v="679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0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1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4993"/>
    <n v="58.05"/>
    <n v="58.05"/>
    <n v="0"/>
    <n v="0"/>
    <n v="1"/>
    <n v="0"/>
    <n v="0"/>
    <x v="0"/>
    <x v="0"/>
    <m/>
    <m/>
    <m/>
    <m/>
    <m/>
    <m/>
    <m/>
    <m/>
    <m/>
    <m/>
    <m/>
    <n v="54.345999999999997"/>
    <m/>
    <m/>
    <m/>
    <m/>
    <m/>
    <m/>
    <s v="559584,9"/>
    <s v="6277234,35"/>
    <n v="0"/>
    <n v="54.345999999999997"/>
    <n v="0"/>
  </r>
  <r>
    <n v="319"/>
    <x v="282"/>
    <s v=""/>
    <x v="682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4994"/>
    <n v="0.10728"/>
    <n v="0.10728"/>
    <n v="4.7879999999999999E-2"/>
    <n v="4.7879999999999999E-2"/>
    <n v="0.2724446882428232"/>
    <n v="0.7275553117571768"/>
    <n v="0"/>
    <x v="0"/>
    <x v="0"/>
    <m/>
    <m/>
    <m/>
    <m/>
    <m/>
    <m/>
    <n v="0.19688399999999998"/>
    <m/>
    <m/>
    <m/>
    <m/>
    <m/>
    <m/>
    <m/>
    <m/>
    <m/>
    <m/>
    <m/>
    <s v="574151"/>
    <s v="6314097"/>
    <n v="0.19688399999999998"/>
    <n v="0"/>
    <n v="0"/>
  </r>
  <r>
    <n v="319"/>
    <x v="282"/>
    <s v=""/>
    <x v="683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4995"/>
    <n v="6.3277200000000002"/>
    <n v="6.3277200000000002"/>
    <n v="0.22067999999999999"/>
    <n v="0.22067999999999999"/>
    <n v="0.48315008246289171"/>
    <n v="0.51684991753710829"/>
    <n v="0"/>
    <x v="0"/>
    <x v="0"/>
    <m/>
    <m/>
    <m/>
    <m/>
    <m/>
    <m/>
    <n v="6.5484"/>
    <m/>
    <m/>
    <m/>
    <m/>
    <m/>
    <m/>
    <m/>
    <m/>
    <m/>
    <m/>
    <m/>
    <s v="574151"/>
    <s v="6314097"/>
    <n v="6.5484"/>
    <n v="0"/>
    <n v="0"/>
  </r>
  <r>
    <n v="319"/>
    <x v="282"/>
    <s v=""/>
    <x v="684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4996"/>
    <n v="2.4344640000000002"/>
    <n v="2.4344640000000002"/>
    <n v="0"/>
    <n v="0"/>
    <n v="1"/>
    <n v="0"/>
    <n v="0"/>
    <x v="0"/>
    <x v="0"/>
    <m/>
    <m/>
    <m/>
    <m/>
    <m/>
    <m/>
    <n v="2.3009976000000001"/>
    <m/>
    <m/>
    <m/>
    <m/>
    <m/>
    <m/>
    <m/>
    <m/>
    <m/>
    <m/>
    <m/>
    <s v="574151"/>
    <s v="6314097"/>
    <n v="2.3009976000000001"/>
    <n v="0"/>
    <n v="0"/>
  </r>
  <r>
    <n v="319"/>
    <x v="282"/>
    <s v=""/>
    <x v="685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4997"/>
    <n v="9.0082799999999992"/>
    <n v="9.0082799999999992"/>
    <n v="0"/>
    <n v="0"/>
    <n v="1"/>
    <n v="0"/>
    <n v="0"/>
    <x v="0"/>
    <x v="0"/>
    <m/>
    <m/>
    <m/>
    <m/>
    <m/>
    <m/>
    <m/>
    <m/>
    <m/>
    <m/>
    <m/>
    <m/>
    <m/>
    <m/>
    <m/>
    <n v="9.008280000000001"/>
    <m/>
    <m/>
    <s v="574151"/>
    <s v="6314097"/>
    <n v="0"/>
    <n v="9.008280000000001"/>
    <n v="0"/>
  </r>
  <r>
    <n v="321"/>
    <x v="283"/>
    <s v=""/>
    <x v="686"/>
    <n v="2019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4998"/>
    <n v="7.0117200000000004"/>
    <n v="6.9480000000000004"/>
    <n v="0"/>
    <n v="0"/>
    <n v="1"/>
    <n v="0"/>
    <n v="0"/>
    <x v="0"/>
    <x v="0"/>
    <m/>
    <m/>
    <m/>
    <m/>
    <m/>
    <m/>
    <n v="7.0645211999999997"/>
    <m/>
    <m/>
    <m/>
    <m/>
    <m/>
    <m/>
    <m/>
    <m/>
    <m/>
    <m/>
    <m/>
    <s v="530695"/>
    <s v="6274927"/>
    <n v="7.0645211999999997"/>
    <n v="0"/>
    <n v="0"/>
  </r>
  <r>
    <n v="321"/>
    <x v="283"/>
    <s v=""/>
    <x v="687"/>
    <n v="2019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4999"/>
    <n v="39.774239999999999"/>
    <n v="39.6"/>
    <n v="27.093599999999999"/>
    <n v="26.873999999999999"/>
    <n v="0.2795404448600628"/>
    <n v="0.7204595551399372"/>
    <n v="0"/>
    <x v="0"/>
    <x v="0"/>
    <m/>
    <m/>
    <m/>
    <m/>
    <m/>
    <m/>
    <n v="71.142191999999994"/>
    <m/>
    <m/>
    <m/>
    <m/>
    <m/>
    <m/>
    <m/>
    <m/>
    <m/>
    <m/>
    <m/>
    <s v="530695"/>
    <s v="6274927"/>
    <n v="71.142191999999994"/>
    <n v="0"/>
    <n v="0"/>
  </r>
  <r>
    <n v="322"/>
    <x v="284"/>
    <s v=""/>
    <x v="688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93,99"/>
    <s v="6171735,21"/>
    <n v="0"/>
    <n v="0"/>
    <n v="0"/>
  </r>
  <r>
    <n v="322"/>
    <x v="284"/>
    <s v=""/>
    <x v="690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5000"/>
    <n v="0.89300000000000002"/>
    <n v="0.89300000000000002"/>
    <n v="0"/>
    <n v="0"/>
    <n v="1"/>
    <n v="0"/>
    <n v="0"/>
    <x v="0"/>
    <x v="0"/>
    <m/>
    <m/>
    <m/>
    <m/>
    <m/>
    <m/>
    <n v="0.97586280000000003"/>
    <m/>
    <m/>
    <m/>
    <m/>
    <m/>
    <m/>
    <m/>
    <m/>
    <m/>
    <m/>
    <m/>
    <s v="534793,99"/>
    <s v="6171735,21"/>
    <n v="0.97586280000000003"/>
    <n v="0"/>
    <n v="0"/>
  </r>
  <r>
    <n v="322"/>
    <x v="284"/>
    <s v=""/>
    <x v="691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9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5001"/>
    <n v="15.435"/>
    <n v="15.435"/>
    <n v="0"/>
    <n v="0"/>
    <n v="1"/>
    <n v="0"/>
    <n v="0"/>
    <x v="0"/>
    <x v="0"/>
    <m/>
    <m/>
    <m/>
    <n v="0"/>
    <m/>
    <m/>
    <m/>
    <m/>
    <m/>
    <m/>
    <m/>
    <m/>
    <n v="15.435"/>
    <m/>
    <m/>
    <m/>
    <m/>
    <m/>
    <s v="585117,91"/>
    <s v="6244335,25"/>
    <n v="0"/>
    <n v="15.435"/>
    <n v="0"/>
  </r>
  <r>
    <n v="323"/>
    <x v="1300"/>
    <s v=""/>
    <x v="2948"/>
    <n v="2019"/>
    <n v="35580913"/>
    <x v="127"/>
    <x v="1296"/>
    <x v="1253"/>
    <n v="8544"/>
    <s v="Mørke"/>
    <n v="706"/>
    <n v="218"/>
    <x v="117"/>
    <m/>
    <s v="FJ"/>
    <s v="Fjernvarmeværk"/>
    <n v="353000"/>
    <n v="350030"/>
    <x v="1488"/>
    <x v="0"/>
    <s v="fvv"/>
    <d v="2019-01-01T00:00:00"/>
    <m/>
    <n v="4.5"/>
    <n v="0"/>
    <n v="4.5"/>
    <x v="5002"/>
    <n v="39.6"/>
    <n v="39.6"/>
    <n v="0"/>
    <n v="0"/>
    <n v="1"/>
    <n v="0"/>
    <n v="0"/>
    <x v="0"/>
    <x v="0"/>
    <m/>
    <m/>
    <m/>
    <m/>
    <m/>
    <m/>
    <m/>
    <m/>
    <m/>
    <n v="45.080500000000001"/>
    <m/>
    <m/>
    <m/>
    <m/>
    <m/>
    <m/>
    <m/>
    <m/>
    <s v="585564,21"/>
    <s v="6244706,27"/>
    <n v="0"/>
    <n v="45.080500000000001"/>
    <n v="0"/>
  </r>
  <r>
    <n v="324"/>
    <x v="286"/>
    <s v=""/>
    <x v="693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5003"/>
    <n v="9.5574960000000004"/>
    <n v="9.5574960000000004"/>
    <n v="0"/>
    <n v="0"/>
    <n v="1"/>
    <n v="0"/>
    <n v="0"/>
    <x v="0"/>
    <x v="0"/>
    <m/>
    <m/>
    <m/>
    <m/>
    <m/>
    <m/>
    <n v="10.2070188"/>
    <m/>
    <m/>
    <m/>
    <m/>
    <m/>
    <m/>
    <m/>
    <m/>
    <m/>
    <m/>
    <m/>
    <s v="657558"/>
    <s v="6170207"/>
    <n v="10.2070188"/>
    <n v="0"/>
    <n v="0"/>
  </r>
  <r>
    <n v="324"/>
    <x v="286"/>
    <s v=""/>
    <x v="694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5004"/>
    <n v="8.99892"/>
    <n v="8.99892"/>
    <n v="6.7694400000000003"/>
    <n v="6.7694400000000003"/>
    <n v="0.26764546724407934"/>
    <n v="0.73235453275592066"/>
    <n v="0"/>
    <x v="0"/>
    <x v="0"/>
    <m/>
    <m/>
    <m/>
    <m/>
    <m/>
    <m/>
    <n v="16.811269199999998"/>
    <m/>
    <m/>
    <m/>
    <m/>
    <m/>
    <m/>
    <m/>
    <m/>
    <m/>
    <m/>
    <m/>
    <s v="657558"/>
    <s v="6170207"/>
    <n v="16.811269199999998"/>
    <n v="0"/>
    <n v="0"/>
  </r>
  <r>
    <n v="324"/>
    <x v="286"/>
    <s v=""/>
    <x v="695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5005"/>
    <n v="23.543279999999999"/>
    <n v="23.543279999999999"/>
    <n v="0"/>
    <n v="0"/>
    <n v="1"/>
    <n v="0"/>
    <n v="0"/>
    <x v="0"/>
    <x v="0"/>
    <m/>
    <m/>
    <m/>
    <m/>
    <m/>
    <m/>
    <m/>
    <m/>
    <m/>
    <m/>
    <m/>
    <m/>
    <n v="22.89"/>
    <m/>
    <m/>
    <m/>
    <m/>
    <m/>
    <s v="657558"/>
    <s v="6170207"/>
    <n v="0"/>
    <n v="22.89"/>
    <n v="0"/>
  </r>
  <r>
    <n v="333"/>
    <x v="287"/>
    <s v=""/>
    <x v="696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5006"/>
    <n v="21.679200000000002"/>
    <n v="21.679200000000002"/>
    <n v="15.7392"/>
    <n v="15.7392"/>
    <n v="0.27613719735876746"/>
    <n v="0.72386280264123259"/>
    <n v="0"/>
    <x v="0"/>
    <x v="0"/>
    <m/>
    <m/>
    <m/>
    <m/>
    <m/>
    <m/>
    <n v="39.254400000000004"/>
    <m/>
    <m/>
    <m/>
    <m/>
    <m/>
    <m/>
    <m/>
    <m/>
    <m/>
    <m/>
    <m/>
    <s v="539786,78"/>
    <s v="6314973,57"/>
    <n v="39.254400000000004"/>
    <n v="0"/>
    <n v="0"/>
  </r>
  <r>
    <n v="333"/>
    <x v="287"/>
    <s v=""/>
    <x v="697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5007"/>
    <n v="24.66"/>
    <n v="24.66"/>
    <n v="18.187200000000001"/>
    <n v="18.187200000000001"/>
    <n v="0.2718253968253968"/>
    <n v="0.72817460317460325"/>
    <n v="0"/>
    <x v="0"/>
    <x v="0"/>
    <m/>
    <m/>
    <m/>
    <m/>
    <m/>
    <m/>
    <n v="45.36"/>
    <m/>
    <m/>
    <m/>
    <m/>
    <m/>
    <m/>
    <m/>
    <m/>
    <m/>
    <m/>
    <m/>
    <s v="539786,78"/>
    <s v="6314973,57"/>
    <n v="45.36"/>
    <n v="0"/>
    <n v="0"/>
  </r>
  <r>
    <n v="333"/>
    <x v="287"/>
    <s v=""/>
    <x v="698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5008"/>
    <n v="33.368400000000001"/>
    <n v="33.368400000000001"/>
    <n v="23.6448"/>
    <n v="23.6448"/>
    <n v="0.28293650793650793"/>
    <n v="0.71706349206349207"/>
    <n v="0"/>
    <x v="0"/>
    <x v="0"/>
    <m/>
    <m/>
    <m/>
    <m/>
    <m/>
    <m/>
    <n v="58.968000000000004"/>
    <m/>
    <m/>
    <m/>
    <m/>
    <m/>
    <m/>
    <m/>
    <m/>
    <m/>
    <m/>
    <m/>
    <s v="539786,78"/>
    <s v="6314973,57"/>
    <n v="58.968000000000004"/>
    <n v="0"/>
    <n v="0"/>
  </r>
  <r>
    <n v="333"/>
    <x v="287"/>
    <s v=""/>
    <x v="2949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489"/>
    <x v="4"/>
    <s v="fvv"/>
    <d v="2019-10-01T00:00:00"/>
    <m/>
    <n v="0.4"/>
    <n v="0"/>
    <n v="2"/>
    <x v="5009"/>
    <n v="9.6372"/>
    <n v="9.6372"/>
    <n v="0"/>
    <n v="0"/>
    <n v="1"/>
    <n v="0"/>
    <n v="0"/>
    <x v="0"/>
    <x v="0"/>
    <m/>
    <m/>
    <m/>
    <m/>
    <m/>
    <m/>
    <m/>
    <m/>
    <m/>
    <m/>
    <m/>
    <m/>
    <m/>
    <m/>
    <m/>
    <m/>
    <m/>
    <n v="1.6621416"/>
    <s v="539786,78"/>
    <s v="6314973,57"/>
    <n v="0"/>
    <n v="0"/>
    <n v="1.6621416"/>
  </r>
  <r>
    <n v="333"/>
    <x v="287"/>
    <s v=""/>
    <x v="699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5010"/>
    <n v="50.911200000000001"/>
    <n v="50.911200000000001"/>
    <n v="0"/>
    <n v="0"/>
    <n v="1"/>
    <n v="0"/>
    <n v="0"/>
    <x v="0"/>
    <x v="0"/>
    <m/>
    <m/>
    <m/>
    <m/>
    <m/>
    <m/>
    <n v="49.111325999999998"/>
    <m/>
    <m/>
    <m/>
    <m/>
    <m/>
    <m/>
    <m/>
    <m/>
    <m/>
    <m/>
    <m/>
    <s v="539786,78"/>
    <s v="6314973,57"/>
    <n v="49.111325999999998"/>
    <n v="0"/>
    <n v="0"/>
  </r>
  <r>
    <n v="333"/>
    <x v="287"/>
    <s v=""/>
    <x v="701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5011"/>
    <n v="18.867599999999999"/>
    <n v="18.867599999999999"/>
    <n v="15.015599999999999"/>
    <n v="15.015599999999999"/>
    <n v="0.25192270717169774"/>
    <n v="0.74807729282830226"/>
    <n v="0"/>
    <x v="0"/>
    <x v="0"/>
    <m/>
    <m/>
    <m/>
    <m/>
    <m/>
    <m/>
    <n v="37.447199999999995"/>
    <m/>
    <m/>
    <m/>
    <m/>
    <m/>
    <m/>
    <m/>
    <m/>
    <m/>
    <m/>
    <m/>
    <s v="539786,78"/>
    <s v="6314973,57"/>
    <n v="37.447199999999995"/>
    <n v="0"/>
    <n v="0"/>
  </r>
  <r>
    <n v="333"/>
    <x v="287"/>
    <s v=""/>
    <x v="703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5012"/>
    <n v="17.121600000000001"/>
    <n v="17.121600000000001"/>
    <n v="12.4344"/>
    <n v="12.4344"/>
    <n v="0.27606222428604599"/>
    <n v="0.72393777571395401"/>
    <n v="0"/>
    <x v="0"/>
    <x v="0"/>
    <m/>
    <m/>
    <m/>
    <m/>
    <m/>
    <m/>
    <n v="31.010400000000001"/>
    <m/>
    <m/>
    <m/>
    <m/>
    <m/>
    <m/>
    <m/>
    <m/>
    <m/>
    <m/>
    <m/>
    <s v="539786,78"/>
    <s v="6314973,57"/>
    <n v="31.010400000000001"/>
    <n v="0"/>
    <n v="0"/>
  </r>
  <r>
    <n v="337"/>
    <x v="288"/>
    <s v=""/>
    <x v="704"/>
    <n v="2019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5013"/>
    <n v="6.444"/>
    <n v="6.444"/>
    <n v="0"/>
    <n v="0"/>
    <n v="1"/>
    <n v="0"/>
    <n v="0"/>
    <x v="0"/>
    <x v="0"/>
    <m/>
    <m/>
    <m/>
    <m/>
    <m/>
    <m/>
    <m/>
    <m/>
    <m/>
    <m/>
    <m/>
    <m/>
    <m/>
    <n v="6.7228000000000003"/>
    <m/>
    <m/>
    <m/>
    <m/>
    <s v="613133"/>
    <s v="6131158"/>
    <n v="0"/>
    <n v="6.7228000000000003"/>
    <n v="0"/>
  </r>
  <r>
    <n v="337"/>
    <x v="289"/>
    <s v=""/>
    <x v="705"/>
    <n v="2019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5014"/>
    <n v="10.9008"/>
    <n v="10.9008"/>
    <n v="0"/>
    <n v="0"/>
    <n v="1"/>
    <n v="0"/>
    <n v="0"/>
    <x v="0"/>
    <x v="0"/>
    <m/>
    <m/>
    <m/>
    <m/>
    <m/>
    <m/>
    <n v="2.8908E-2"/>
    <m/>
    <m/>
    <m/>
    <m/>
    <m/>
    <m/>
    <n v="11.730600000000001"/>
    <m/>
    <m/>
    <m/>
    <m/>
    <s v="615103,42"/>
    <s v="6130116,8"/>
    <n v="2.8908E-2"/>
    <n v="11.730600000000001"/>
    <n v="0"/>
  </r>
  <r>
    <n v="337"/>
    <x v="290"/>
    <s v=""/>
    <x v="706"/>
    <n v="2019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5015"/>
    <n v="3.0491999999999999"/>
    <n v="3.0491999999999999"/>
    <n v="0"/>
    <n v="0"/>
    <n v="1"/>
    <n v="0"/>
    <n v="0"/>
    <x v="0"/>
    <x v="0"/>
    <m/>
    <m/>
    <m/>
    <m/>
    <m/>
    <m/>
    <m/>
    <m/>
    <m/>
    <m/>
    <m/>
    <m/>
    <m/>
    <n v="3.1899000000000002"/>
    <m/>
    <m/>
    <m/>
    <m/>
    <s v="613796,2"/>
    <s v="6133445,78"/>
    <n v="0"/>
    <n v="3.1899000000000002"/>
    <n v="0"/>
  </r>
  <r>
    <n v="337"/>
    <x v="291"/>
    <s v=""/>
    <x v="707"/>
    <n v="2019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5016"/>
    <n v="5.4683999999999999"/>
    <n v="5.4683999999999999"/>
    <n v="0"/>
    <n v="0"/>
    <n v="1"/>
    <n v="0"/>
    <n v="0"/>
    <x v="0"/>
    <x v="0"/>
    <m/>
    <m/>
    <m/>
    <m/>
    <m/>
    <m/>
    <m/>
    <m/>
    <m/>
    <m/>
    <m/>
    <m/>
    <m/>
    <n v="5.8310000000000004"/>
    <m/>
    <m/>
    <m/>
    <m/>
    <s v="613804,14"/>
    <s v="6131730,6"/>
    <n v="0"/>
    <n v="5.8310000000000004"/>
    <n v="0"/>
  </r>
  <r>
    <n v="337"/>
    <x v="292"/>
    <s v=""/>
    <x v="708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5017"/>
    <n v="6.2603999999999997"/>
    <n v="6.2603999999999997"/>
    <n v="5.1516000000000002"/>
    <n v="5.1516000000000002"/>
    <n v="0.23933586019152372"/>
    <n v="0.76066413980847625"/>
    <n v="0"/>
    <x v="0"/>
    <x v="0"/>
    <m/>
    <m/>
    <m/>
    <m/>
    <m/>
    <m/>
    <n v="13.078691999999998"/>
    <m/>
    <m/>
    <m/>
    <m/>
    <m/>
    <m/>
    <m/>
    <m/>
    <m/>
    <m/>
    <m/>
    <s v="606085,41"/>
    <s v="6135435,05"/>
    <n v="13.078691999999998"/>
    <n v="0"/>
    <n v="0"/>
  </r>
  <r>
    <n v="337"/>
    <x v="292"/>
    <s v=""/>
    <x v="710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5018"/>
    <n v="0.30959999999999999"/>
    <n v="0.30959999999999999"/>
    <n v="0"/>
    <n v="0"/>
    <n v="1"/>
    <n v="0"/>
    <n v="0"/>
    <x v="0"/>
    <x v="0"/>
    <m/>
    <m/>
    <m/>
    <m/>
    <m/>
    <m/>
    <n v="0.31592880000000001"/>
    <m/>
    <m/>
    <m/>
    <m/>
    <m/>
    <m/>
    <m/>
    <m/>
    <m/>
    <m/>
    <m/>
    <s v="606085,41"/>
    <s v="6135435,05"/>
    <n v="0.31592880000000001"/>
    <n v="0"/>
    <n v="0"/>
  </r>
  <r>
    <n v="337"/>
    <x v="292"/>
    <s v=""/>
    <x v="711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5019"/>
    <n v="1.4832000000000001"/>
    <n v="1.4832000000000001"/>
    <n v="0"/>
    <n v="0"/>
    <n v="1"/>
    <n v="0"/>
    <n v="0"/>
    <x v="0"/>
    <x v="0"/>
    <m/>
    <m/>
    <m/>
    <m/>
    <m/>
    <m/>
    <n v="1.513512"/>
    <m/>
    <m/>
    <m/>
    <m/>
    <m/>
    <m/>
    <m/>
    <m/>
    <m/>
    <m/>
    <m/>
    <s v="606085,41"/>
    <s v="6135435,05"/>
    <n v="1.513512"/>
    <n v="0"/>
    <n v="0"/>
  </r>
  <r>
    <n v="337"/>
    <x v="293"/>
    <s v=""/>
    <x v="712"/>
    <n v="2019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5020"/>
    <n v="4.3200000000000002E-2"/>
    <n v="4.3200000000000002E-2"/>
    <n v="0"/>
    <n v="0"/>
    <n v="1"/>
    <n v="0"/>
    <n v="0"/>
    <x v="0"/>
    <x v="0"/>
    <m/>
    <m/>
    <m/>
    <m/>
    <m/>
    <m/>
    <n v="5.6627999999999998E-2"/>
    <m/>
    <m/>
    <m/>
    <m/>
    <m/>
    <m/>
    <m/>
    <m/>
    <m/>
    <m/>
    <m/>
    <s v="612065"/>
    <s v="6131194"/>
    <n v="5.6627999999999998E-2"/>
    <n v="0"/>
    <n v="0"/>
  </r>
  <r>
    <n v="337"/>
    <x v="294"/>
    <s v=""/>
    <x v="713"/>
    <n v="2019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5021"/>
    <n v="7.0776000000000003"/>
    <n v="3.4847999999999999"/>
    <n v="0"/>
    <n v="0"/>
    <n v="0.49237029501525936"/>
    <n v="0"/>
    <n v="0.50762970498474069"/>
    <x v="0"/>
    <x v="0"/>
    <m/>
    <m/>
    <m/>
    <m/>
    <m/>
    <m/>
    <m/>
    <m/>
    <n v="7.1171199999999999"/>
    <m/>
    <m/>
    <m/>
    <m/>
    <m/>
    <m/>
    <m/>
    <m/>
    <m/>
    <s v="615011,88"/>
    <s v="6130031,63"/>
    <n v="0"/>
    <n v="7.1171199999999999"/>
    <n v="0"/>
  </r>
  <r>
    <n v="337"/>
    <x v="295"/>
    <s v=""/>
    <x v="714"/>
    <n v="2019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5022"/>
    <n v="14.482799999999999"/>
    <n v="14.482799999999999"/>
    <n v="0"/>
    <n v="0"/>
    <n v="1"/>
    <n v="0"/>
    <n v="0"/>
    <x v="0"/>
    <x v="0"/>
    <m/>
    <m/>
    <m/>
    <m/>
    <m/>
    <m/>
    <m/>
    <m/>
    <m/>
    <m/>
    <m/>
    <m/>
    <m/>
    <m/>
    <n v="14.482799999999999"/>
    <m/>
    <m/>
    <m/>
    <s v="605610,5"/>
    <s v="6135293,52"/>
    <n v="0"/>
    <n v="14.482799999999999"/>
    <n v="0"/>
  </r>
  <r>
    <n v="340"/>
    <x v="296"/>
    <s v=""/>
    <x v="715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6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5023"/>
    <n v="51.5124"/>
    <n v="51.5124"/>
    <n v="0"/>
    <n v="0"/>
    <n v="1"/>
    <n v="0"/>
    <n v="0"/>
    <x v="0"/>
    <x v="0"/>
    <m/>
    <m/>
    <m/>
    <m/>
    <m/>
    <m/>
    <n v="48.000585600000001"/>
    <m/>
    <m/>
    <m/>
    <m/>
    <m/>
    <m/>
    <m/>
    <m/>
    <m/>
    <m/>
    <m/>
    <s v="491644,51"/>
    <s v="6295329,71"/>
    <n v="48.000585600000001"/>
    <n v="0"/>
    <n v="0"/>
  </r>
  <r>
    <n v="340"/>
    <x v="296"/>
    <s v=""/>
    <x v="717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20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5024"/>
    <n v="67.183199999999999"/>
    <n v="67.183199999999999"/>
    <n v="53.045999999999999"/>
    <n v="52.531199999999998"/>
    <n v="0.26763208106415404"/>
    <n v="0.73236791893584596"/>
    <n v="0"/>
    <x v="0"/>
    <x v="0"/>
    <m/>
    <m/>
    <m/>
    <m/>
    <m/>
    <m/>
    <n v="125.51410079999999"/>
    <m/>
    <m/>
    <m/>
    <m/>
    <m/>
    <m/>
    <m/>
    <m/>
    <m/>
    <m/>
    <m/>
    <s v="491644,51"/>
    <s v="6295329,71"/>
    <n v="125.51410079999999"/>
    <n v="0"/>
    <n v="0"/>
  </r>
  <r>
    <n v="340"/>
    <x v="296"/>
    <s v=""/>
    <x v="722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5025"/>
    <n v="27.381599999999999"/>
    <n v="27.381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7.381599999999999"/>
    <s v="491644,51"/>
    <s v="6295329,71"/>
    <n v="0"/>
    <n v="0"/>
    <n v="27.381599999999999"/>
  </r>
  <r>
    <n v="340"/>
    <x v="297"/>
    <s v=""/>
    <x v="723"/>
    <n v="2019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5026"/>
    <n v="24.7788"/>
    <n v="24.7788"/>
    <n v="0"/>
    <n v="0"/>
    <n v="1"/>
    <n v="0"/>
    <n v="0"/>
    <x v="0"/>
    <x v="0"/>
    <m/>
    <m/>
    <m/>
    <m/>
    <m/>
    <m/>
    <m/>
    <m/>
    <m/>
    <m/>
    <m/>
    <m/>
    <m/>
    <m/>
    <m/>
    <n v="24.7788"/>
    <m/>
    <m/>
    <s v="490301,78"/>
    <s v="6295616,18"/>
    <n v="0"/>
    <n v="24.7788"/>
    <n v="0"/>
  </r>
  <r>
    <n v="341"/>
    <x v="298"/>
    <s v=""/>
    <x v="724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3633"/>
    <n v="1.44E-2"/>
    <n v="1.44E-2"/>
    <n v="0"/>
    <n v="0"/>
    <n v="1"/>
    <n v="0"/>
    <n v="0"/>
    <x v="0"/>
    <x v="0"/>
    <m/>
    <m/>
    <m/>
    <m/>
    <m/>
    <m/>
    <n v="1.4216400000000001E-2"/>
    <m/>
    <m/>
    <m/>
    <m/>
    <m/>
    <m/>
    <m/>
    <m/>
    <m/>
    <m/>
    <m/>
    <s v="674916,72"/>
    <s v="6122486,67"/>
    <n v="1.4216400000000001E-2"/>
    <n v="0"/>
    <n v="0"/>
  </r>
  <r>
    <n v="341"/>
    <x v="298"/>
    <s v=""/>
    <x v="725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5027"/>
    <n v="2.52E-2"/>
    <n v="2.52E-2"/>
    <n v="0"/>
    <n v="0"/>
    <n v="1"/>
    <n v="0"/>
    <n v="0"/>
    <x v="0"/>
    <x v="0"/>
    <m/>
    <m/>
    <m/>
    <m/>
    <m/>
    <m/>
    <n v="2.6334E-2"/>
    <m/>
    <m/>
    <m/>
    <m/>
    <m/>
    <m/>
    <m/>
    <m/>
    <m/>
    <m/>
    <m/>
    <s v="674916,72"/>
    <s v="6122486,67"/>
    <n v="2.6334E-2"/>
    <n v="0"/>
    <n v="0"/>
  </r>
  <r>
    <n v="341"/>
    <x v="298"/>
    <s v=""/>
    <x v="726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5028"/>
    <n v="1.0800000000000001E-2"/>
    <n v="1.0800000000000001E-2"/>
    <n v="0"/>
    <n v="0"/>
    <n v="1"/>
    <n v="0"/>
    <n v="0"/>
    <x v="0"/>
    <x v="0"/>
    <m/>
    <m/>
    <m/>
    <m/>
    <m/>
    <m/>
    <n v="1.0929600000000001E-2"/>
    <m/>
    <m/>
    <m/>
    <m/>
    <m/>
    <m/>
    <m/>
    <m/>
    <m/>
    <m/>
    <m/>
    <s v="674916,72"/>
    <s v="6122486,67"/>
    <n v="1.0929600000000001E-2"/>
    <n v="0"/>
    <n v="0"/>
  </r>
  <r>
    <n v="341"/>
    <x v="298"/>
    <s v=""/>
    <x v="727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5029"/>
    <n v="1.0800000000000001E-2"/>
    <n v="1.0800000000000001E-2"/>
    <n v="0"/>
    <n v="0"/>
    <n v="1"/>
    <n v="0"/>
    <n v="0"/>
    <x v="0"/>
    <x v="0"/>
    <m/>
    <m/>
    <m/>
    <m/>
    <m/>
    <m/>
    <n v="1.14444E-2"/>
    <m/>
    <m/>
    <m/>
    <m/>
    <m/>
    <m/>
    <m/>
    <m/>
    <m/>
    <m/>
    <m/>
    <s v="674916,72"/>
    <s v="6122486,67"/>
    <n v="1.14444E-2"/>
    <n v="0"/>
    <n v="0"/>
  </r>
  <r>
    <n v="341"/>
    <x v="299"/>
    <s v=""/>
    <x v="728"/>
    <n v="2019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5030"/>
    <n v="3.6000000000000002E-4"/>
    <n v="3.6000000000000002E-4"/>
    <n v="0"/>
    <n v="0"/>
    <n v="1"/>
    <n v="0"/>
    <n v="0"/>
    <x v="0"/>
    <x v="0"/>
    <m/>
    <m/>
    <m/>
    <m/>
    <m/>
    <m/>
    <n v="4.3559999999999996E-4"/>
    <m/>
    <m/>
    <m/>
    <m/>
    <m/>
    <m/>
    <m/>
    <m/>
    <m/>
    <m/>
    <m/>
    <s v="674625,03"/>
    <s v="6123967,27"/>
    <n v="4.3559999999999996E-4"/>
    <n v="0"/>
    <n v="0"/>
  </r>
  <r>
    <n v="341"/>
    <x v="299"/>
    <s v=""/>
    <x v="729"/>
    <n v="2019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5031"/>
    <n v="1.6092"/>
    <n v="1.6092"/>
    <n v="0"/>
    <n v="0"/>
    <n v="1"/>
    <n v="0"/>
    <n v="0"/>
    <x v="0"/>
    <x v="0"/>
    <m/>
    <m/>
    <m/>
    <m/>
    <m/>
    <m/>
    <n v="1.7176104000000001"/>
    <m/>
    <m/>
    <m/>
    <m/>
    <m/>
    <m/>
    <m/>
    <m/>
    <m/>
    <m/>
    <m/>
    <s v="674625,03"/>
    <s v="6123967,27"/>
    <n v="1.7176104000000001"/>
    <n v="0"/>
    <n v="0"/>
  </r>
  <r>
    <n v="341"/>
    <x v="300"/>
    <s v=""/>
    <x v="730"/>
    <n v="2019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5032"/>
    <n v="5.2200000000000003E-2"/>
    <n v="5.2200000000000003E-2"/>
    <n v="0"/>
    <n v="0"/>
    <n v="1"/>
    <n v="0"/>
    <n v="0"/>
    <x v="0"/>
    <x v="0"/>
    <m/>
    <m/>
    <m/>
    <m/>
    <m/>
    <m/>
    <n v="6.4508399999999994E-2"/>
    <m/>
    <m/>
    <m/>
    <m/>
    <m/>
    <m/>
    <m/>
    <m/>
    <m/>
    <m/>
    <m/>
    <s v="676516,46"/>
    <s v="6124156,27"/>
    <n v="6.4508399999999994E-2"/>
    <n v="0"/>
    <n v="0"/>
  </r>
  <r>
    <n v="341"/>
    <x v="300"/>
    <s v=""/>
    <x v="731"/>
    <n v="2019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5032"/>
    <n v="5.2200000000000003E-2"/>
    <n v="5.2200000000000003E-2"/>
    <n v="0"/>
    <n v="0"/>
    <n v="1"/>
    <n v="0"/>
    <n v="0"/>
    <x v="0"/>
    <x v="0"/>
    <m/>
    <m/>
    <m/>
    <m/>
    <m/>
    <m/>
    <n v="6.4508399999999994E-2"/>
    <m/>
    <m/>
    <m/>
    <m/>
    <m/>
    <m/>
    <m/>
    <m/>
    <m/>
    <m/>
    <m/>
    <s v="676516,46"/>
    <s v="6124156,27"/>
    <n v="6.4508399999999994E-2"/>
    <n v="0"/>
    <n v="0"/>
  </r>
  <r>
    <n v="341"/>
    <x v="301"/>
    <s v=""/>
    <x v="732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5033"/>
    <n v="0.2016"/>
    <n v="0.19439999999999999"/>
    <n v="0"/>
    <n v="0"/>
    <n v="1"/>
    <n v="0"/>
    <n v="0"/>
    <x v="0"/>
    <x v="0"/>
    <m/>
    <m/>
    <m/>
    <m/>
    <m/>
    <m/>
    <n v="0.20128679999999999"/>
    <m/>
    <m/>
    <m/>
    <m/>
    <m/>
    <m/>
    <m/>
    <m/>
    <m/>
    <m/>
    <m/>
    <s v="675143,19"/>
    <s v="6122800,14"/>
    <n v="0.20128679999999999"/>
    <n v="0"/>
    <n v="0"/>
  </r>
  <r>
    <n v="341"/>
    <x v="301"/>
    <s v=""/>
    <x v="733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5034"/>
    <n v="1.4652000000000001"/>
    <n v="1.4148000000000001"/>
    <n v="0"/>
    <n v="0"/>
    <n v="1"/>
    <n v="0"/>
    <n v="0"/>
    <x v="0"/>
    <x v="0"/>
    <m/>
    <m/>
    <m/>
    <m/>
    <m/>
    <m/>
    <n v="1.4639724000000001"/>
    <m/>
    <m/>
    <m/>
    <m/>
    <m/>
    <m/>
    <m/>
    <m/>
    <m/>
    <m/>
    <m/>
    <s v="675143,19"/>
    <s v="6122800,14"/>
    <n v="1.4639724000000001"/>
    <n v="0"/>
    <n v="0"/>
  </r>
  <r>
    <n v="341"/>
    <x v="301"/>
    <s v=""/>
    <x v="734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5035"/>
    <n v="15.901199999999999"/>
    <n v="15.379200000000001"/>
    <n v="0"/>
    <n v="0"/>
    <n v="1"/>
    <n v="0"/>
    <n v="0"/>
    <x v="0"/>
    <x v="0"/>
    <m/>
    <m/>
    <m/>
    <m/>
    <m/>
    <m/>
    <n v="15.9003108"/>
    <m/>
    <m/>
    <m/>
    <m/>
    <m/>
    <m/>
    <m/>
    <m/>
    <m/>
    <m/>
    <m/>
    <s v="675143,19"/>
    <s v="6122800,14"/>
    <n v="15.9003108"/>
    <n v="0"/>
    <n v="0"/>
  </r>
  <r>
    <n v="341"/>
    <x v="302"/>
    <s v=""/>
    <x v="735"/>
    <n v="2019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5036"/>
    <n v="2.4613200000000002"/>
    <n v="2.4516"/>
    <n v="0"/>
    <n v="0"/>
    <n v="1"/>
    <n v="0"/>
    <n v="0"/>
    <x v="0"/>
    <x v="0"/>
    <m/>
    <m/>
    <m/>
    <m/>
    <m/>
    <m/>
    <n v="2.4614964000000001"/>
    <m/>
    <m/>
    <m/>
    <m/>
    <m/>
    <m/>
    <m/>
    <m/>
    <m/>
    <m/>
    <m/>
    <s v="676342"/>
    <s v="6126004"/>
    <n v="2.4614964000000001"/>
    <n v="0"/>
    <n v="0"/>
  </r>
  <r>
    <n v="341"/>
    <x v="303"/>
    <s v=""/>
    <x v="736"/>
    <n v="2019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5037"/>
    <n v="2.8799999999999999E-2"/>
    <n v="2.1600000000000001E-2"/>
    <n v="0"/>
    <n v="0"/>
    <n v="1"/>
    <n v="0"/>
    <n v="0"/>
    <x v="0"/>
    <x v="0"/>
    <m/>
    <m/>
    <m/>
    <m/>
    <m/>
    <m/>
    <n v="2.8630800000000001E-2"/>
    <m/>
    <m/>
    <m/>
    <m/>
    <m/>
    <m/>
    <m/>
    <m/>
    <m/>
    <m/>
    <m/>
    <s v="675526"/>
    <s v="6124595"/>
    <n v="2.8630800000000001E-2"/>
    <n v="0"/>
    <n v="0"/>
  </r>
  <r>
    <n v="342"/>
    <x v="304"/>
    <s v=""/>
    <x v="737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81,87"/>
    <s v="6284803,49"/>
    <n v="0"/>
    <n v="0"/>
    <n v="0"/>
  </r>
  <r>
    <n v="342"/>
    <x v="304"/>
    <s v=""/>
    <x v="738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5038"/>
    <n v="0.49643999999999999"/>
    <n v="0.49643999999999999"/>
    <n v="0.32651999999999998"/>
    <n v="0.32651999999999998"/>
    <n v="0.27013367601197286"/>
    <n v="0.7298663239880272"/>
    <n v="0"/>
    <x v="0"/>
    <x v="0"/>
    <m/>
    <m/>
    <m/>
    <m/>
    <m/>
    <m/>
    <n v="0.9188784000000001"/>
    <m/>
    <m/>
    <m/>
    <m/>
    <m/>
    <m/>
    <m/>
    <m/>
    <m/>
    <m/>
    <m/>
    <s v="538281,87"/>
    <s v="6284803,49"/>
    <n v="0.9188784000000001"/>
    <n v="0"/>
    <n v="0"/>
  </r>
  <r>
    <n v="342"/>
    <x v="304"/>
    <s v=""/>
    <x v="739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5039"/>
    <n v="0.28908"/>
    <n v="0.28908"/>
    <n v="0.20663999999999999"/>
    <n v="0.20663999999999999"/>
    <n v="0.2443760042849491"/>
    <n v="0.7556239957150509"/>
    <n v="0"/>
    <x v="0"/>
    <x v="0"/>
    <m/>
    <m/>
    <m/>
    <m/>
    <m/>
    <m/>
    <n v="0.59146560000000004"/>
    <m/>
    <m/>
    <m/>
    <m/>
    <m/>
    <m/>
    <m/>
    <m/>
    <m/>
    <m/>
    <m/>
    <s v="538281,87"/>
    <s v="6284803,49"/>
    <n v="0.59146560000000004"/>
    <n v="0"/>
    <n v="0"/>
  </r>
  <r>
    <n v="342"/>
    <x v="305"/>
    <s v=""/>
    <x v="740"/>
    <n v="2019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5040"/>
    <n v="16.196400000000001"/>
    <n v="16.196400000000001"/>
    <n v="0"/>
    <n v="0"/>
    <n v="1"/>
    <n v="0"/>
    <n v="0"/>
    <x v="0"/>
    <x v="0"/>
    <m/>
    <m/>
    <m/>
    <m/>
    <m/>
    <m/>
    <m/>
    <m/>
    <m/>
    <m/>
    <m/>
    <n v="17.765000000000001"/>
    <m/>
    <m/>
    <m/>
    <m/>
    <m/>
    <m/>
    <s v="530225,24"/>
    <s v="6283863,47"/>
    <n v="0"/>
    <n v="17.765000000000001"/>
    <n v="0"/>
  </r>
  <r>
    <n v="342"/>
    <x v="305"/>
    <s v=""/>
    <x v="741"/>
    <n v="2019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5041"/>
    <n v="116.7696"/>
    <n v="116.7696"/>
    <n v="0"/>
    <n v="0"/>
    <n v="1"/>
    <n v="0"/>
    <n v="0"/>
    <x v="0"/>
    <x v="0"/>
    <m/>
    <m/>
    <m/>
    <m/>
    <m/>
    <m/>
    <m/>
    <m/>
    <m/>
    <m/>
    <m/>
    <n v="118.55500000000001"/>
    <m/>
    <m/>
    <m/>
    <m/>
    <m/>
    <m/>
    <s v="530225,24"/>
    <s v="6283863,47"/>
    <n v="0"/>
    <n v="118.55500000000001"/>
    <n v="0"/>
  </r>
  <r>
    <n v="342"/>
    <x v="679"/>
    <s v=""/>
    <x v="1640"/>
    <n v="2019"/>
    <n v="14411313"/>
    <x v="133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5042"/>
    <n v="3.8088000000000002"/>
    <n v="3.8088000000000002"/>
    <n v="0"/>
    <n v="0"/>
    <n v="1"/>
    <n v="0"/>
    <n v="0"/>
    <x v="0"/>
    <x v="0"/>
    <m/>
    <m/>
    <m/>
    <m/>
    <m/>
    <m/>
    <n v="4.4141328"/>
    <m/>
    <m/>
    <m/>
    <m/>
    <m/>
    <m/>
    <m/>
    <m/>
    <m/>
    <m/>
    <m/>
    <s v="531348,91"/>
    <s v="6279543,08"/>
    <n v="4.4141328"/>
    <n v="0"/>
    <n v="0"/>
  </r>
  <r>
    <n v="342"/>
    <x v="679"/>
    <s v=""/>
    <x v="1641"/>
    <n v="2019"/>
    <n v="14411313"/>
    <x v="133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5043"/>
    <n v="8.4672000000000001"/>
    <n v="8.4672000000000001"/>
    <n v="6.1163999999999996"/>
    <n v="6.1163999999999996"/>
    <n v="0.27675504707306831"/>
    <n v="0.72324495292693169"/>
    <n v="0"/>
    <x v="0"/>
    <x v="0"/>
    <m/>
    <m/>
    <m/>
    <m/>
    <m/>
    <m/>
    <n v="15.297281999999999"/>
    <m/>
    <m/>
    <m/>
    <m/>
    <m/>
    <m/>
    <m/>
    <m/>
    <m/>
    <m/>
    <m/>
    <s v="531348,91"/>
    <s v="6279543,08"/>
    <n v="15.297281999999999"/>
    <n v="0"/>
    <n v="0"/>
  </r>
  <r>
    <n v="342"/>
    <x v="306"/>
    <s v=""/>
    <x v="742"/>
    <n v="2019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5044"/>
    <n v="9.3600000000000003E-2"/>
    <n v="9.3600000000000003E-2"/>
    <n v="0"/>
    <n v="0"/>
    <n v="1"/>
    <n v="0"/>
    <n v="0"/>
    <x v="0"/>
    <x v="0"/>
    <m/>
    <m/>
    <m/>
    <n v="0.10969046"/>
    <m/>
    <m/>
    <m/>
    <m/>
    <m/>
    <m/>
    <m/>
    <m/>
    <m/>
    <m/>
    <m/>
    <m/>
    <m/>
    <m/>
    <s v="530262,04"/>
    <s v="6283233,69"/>
    <n v="0.10969046"/>
    <n v="0"/>
    <n v="0"/>
  </r>
  <r>
    <n v="342"/>
    <x v="307"/>
    <s v=""/>
    <x v="743"/>
    <n v="2019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5045"/>
    <n v="38.7072"/>
    <n v="38.7072"/>
    <n v="0"/>
    <n v="0"/>
    <n v="1"/>
    <n v="0"/>
    <n v="0"/>
    <x v="0"/>
    <x v="0"/>
    <m/>
    <m/>
    <m/>
    <m/>
    <m/>
    <m/>
    <m/>
    <m/>
    <m/>
    <m/>
    <m/>
    <m/>
    <m/>
    <m/>
    <m/>
    <n v="38.7072"/>
    <m/>
    <m/>
    <s v="529399,89"/>
    <s v="6283927,44"/>
    <n v="0"/>
    <n v="38.7072"/>
    <n v="0"/>
  </r>
  <r>
    <n v="343"/>
    <x v="308"/>
    <s v=""/>
    <x v="744"/>
    <n v="2019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9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5046"/>
    <n v="16.51932"/>
    <n v="15.963480000000001"/>
    <n v="0"/>
    <n v="0"/>
    <n v="1"/>
    <n v="0"/>
    <n v="0"/>
    <x v="0"/>
    <x v="0"/>
    <m/>
    <m/>
    <m/>
    <m/>
    <m/>
    <m/>
    <n v="16.596954"/>
    <m/>
    <m/>
    <m/>
    <m/>
    <m/>
    <m/>
    <m/>
    <m/>
    <m/>
    <m/>
    <m/>
    <s v="524767,63"/>
    <s v="6202120"/>
    <n v="16.596954"/>
    <n v="0"/>
    <n v="0"/>
  </r>
  <r>
    <n v="343"/>
    <x v="310"/>
    <s v=""/>
    <x v="746"/>
    <n v="2019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5047"/>
    <n v="47.142359999999996"/>
    <n v="45.555840000000003"/>
    <n v="36.299880000000002"/>
    <n v="36.23292"/>
    <n v="0.26627292329039648"/>
    <n v="0.73372707670960358"/>
    <n v="0"/>
    <x v="0"/>
    <x v="0"/>
    <m/>
    <m/>
    <m/>
    <m/>
    <m/>
    <m/>
    <n v="88.522632000000002"/>
    <m/>
    <m/>
    <m/>
    <m/>
    <m/>
    <m/>
    <m/>
    <m/>
    <m/>
    <m/>
    <m/>
    <s v="524767,63"/>
    <s v="6202120"/>
    <n v="88.522632000000002"/>
    <n v="0"/>
    <n v="0"/>
  </r>
  <r>
    <n v="343"/>
    <x v="310"/>
    <s v=""/>
    <x v="747"/>
    <n v="2019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5048"/>
    <n v="6.4008000000000003"/>
    <n v="6.18552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6.5789999999999997"/>
    <s v="524767,63"/>
    <s v="6202120"/>
    <n v="0"/>
    <n v="0"/>
    <n v="6.5789999999999997"/>
  </r>
  <r>
    <n v="345"/>
    <x v="311"/>
    <s v=""/>
    <x v="748"/>
    <n v="2019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5049"/>
    <n v="30.819600000000001"/>
    <n v="30.819600000000001"/>
    <n v="0"/>
    <n v="0"/>
    <n v="1"/>
    <n v="0"/>
    <n v="0"/>
    <x v="0"/>
    <x v="0"/>
    <m/>
    <m/>
    <m/>
    <m/>
    <m/>
    <m/>
    <m/>
    <m/>
    <m/>
    <n v="34.481000000000002"/>
    <m/>
    <m/>
    <m/>
    <m/>
    <m/>
    <m/>
    <m/>
    <m/>
    <s v="685231,33"/>
    <s v="6087470,6"/>
    <n v="0"/>
    <n v="34.481000000000002"/>
    <n v="0"/>
  </r>
  <r>
    <n v="345"/>
    <x v="312"/>
    <s v=""/>
    <x v="749"/>
    <n v="2019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5050"/>
    <n v="5.2523999999999997"/>
    <n v="5.2523999999999997"/>
    <n v="0"/>
    <n v="0"/>
    <n v="1"/>
    <n v="0"/>
    <n v="0"/>
    <x v="0"/>
    <x v="0"/>
    <m/>
    <m/>
    <m/>
    <m/>
    <m/>
    <m/>
    <m/>
    <m/>
    <m/>
    <m/>
    <m/>
    <m/>
    <n v="5.8449999999999998"/>
    <m/>
    <m/>
    <m/>
    <m/>
    <m/>
    <s v="684894,7"/>
    <s v="6087279,81"/>
    <n v="0"/>
    <n v="5.8449999999999998"/>
    <n v="0"/>
  </r>
  <r>
    <n v="345"/>
    <x v="312"/>
    <s v=""/>
    <x v="750"/>
    <n v="2019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5051"/>
    <n v="3.9600000000000003E-2"/>
    <n v="3.9600000000000003E-2"/>
    <n v="0"/>
    <n v="0"/>
    <n v="1"/>
    <n v="0"/>
    <n v="0"/>
    <x v="0"/>
    <x v="0"/>
    <m/>
    <m/>
    <m/>
    <n v="3.9600000000000003E-2"/>
    <m/>
    <m/>
    <m/>
    <m/>
    <m/>
    <m/>
    <m/>
    <m/>
    <m/>
    <m/>
    <m/>
    <m/>
    <m/>
    <m/>
    <s v="684894,7"/>
    <s v="6087279,81"/>
    <n v="3.9600000000000003E-2"/>
    <n v="0"/>
    <n v="0"/>
  </r>
  <r>
    <n v="347"/>
    <x v="313"/>
    <s v=""/>
    <x v="751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5052"/>
    <n v="7.6556519999999999"/>
    <n v="7.6556519999999999"/>
    <n v="0"/>
    <n v="0"/>
    <n v="1"/>
    <n v="0"/>
    <n v="0"/>
    <x v="0"/>
    <x v="0"/>
    <m/>
    <m/>
    <m/>
    <m/>
    <m/>
    <m/>
    <m/>
    <m/>
    <m/>
    <m/>
    <n v="7.2028500000000006"/>
    <m/>
    <m/>
    <m/>
    <m/>
    <m/>
    <m/>
    <m/>
    <s v="456896"/>
    <s v="6181800"/>
    <n v="0"/>
    <n v="7.2028500000000006"/>
    <n v="0"/>
  </r>
  <r>
    <n v="347"/>
    <x v="313"/>
    <s v=""/>
    <x v="753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5053"/>
    <n v="0.69559199999999999"/>
    <n v="0.69559199999999999"/>
    <n v="0.45014399999999999"/>
    <n v="0.45014399999999999"/>
    <n v="0.2927642294900642"/>
    <n v="0.7072357705099358"/>
    <n v="0"/>
    <x v="0"/>
    <x v="0"/>
    <m/>
    <m/>
    <m/>
    <m/>
    <m/>
    <m/>
    <m/>
    <m/>
    <n v="1.1879729999999999"/>
    <m/>
    <m/>
    <m/>
    <m/>
    <m/>
    <m/>
    <m/>
    <m/>
    <m/>
    <s v="456896"/>
    <s v="6181800"/>
    <n v="0"/>
    <n v="1.1879729999999999"/>
    <n v="0"/>
  </r>
  <r>
    <n v="347"/>
    <x v="313"/>
    <s v=""/>
    <x v="754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5054"/>
    <n v="52.320743999999998"/>
    <n v="52.320743999999998"/>
    <n v="44.127935999999998"/>
    <n v="44.127935999999998"/>
    <n v="0.24730813975467852"/>
    <n v="0.75269186024532142"/>
    <n v="0"/>
    <x v="0"/>
    <x v="0"/>
    <m/>
    <m/>
    <m/>
    <m/>
    <m/>
    <m/>
    <m/>
    <m/>
    <n v="105.780473"/>
    <m/>
    <m/>
    <m/>
    <m/>
    <m/>
    <m/>
    <m/>
    <m/>
    <m/>
    <s v="456896"/>
    <s v="6181800"/>
    <n v="0"/>
    <n v="105.780473"/>
    <n v="0"/>
  </r>
  <r>
    <n v="347"/>
    <x v="313"/>
    <s v=""/>
    <x v="2950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1286"/>
    <x v="1"/>
    <s v="kvt"/>
    <d v="2019-08-24T00:00:00"/>
    <m/>
    <n v="2.1269999999999998"/>
    <n v="0.88900000000000001"/>
    <n v="1.2"/>
    <x v="5055"/>
    <n v="14.127552"/>
    <n v="14.127552"/>
    <n v="10.8504"/>
    <n v="10.8504"/>
    <n v="0.27546952293631433"/>
    <n v="0.72453047706368567"/>
    <n v="0"/>
    <x v="0"/>
    <x v="0"/>
    <m/>
    <m/>
    <m/>
    <m/>
    <m/>
    <m/>
    <m/>
    <m/>
    <n v="25.642676999999999"/>
    <m/>
    <m/>
    <m/>
    <m/>
    <m/>
    <m/>
    <m/>
    <m/>
    <m/>
    <s v="456896"/>
    <s v="6181800"/>
    <n v="0"/>
    <n v="25.642676999999999"/>
    <n v="0"/>
  </r>
  <r>
    <n v="349"/>
    <x v="314"/>
    <s v=""/>
    <x v="755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5056"/>
    <n v="4.3200000000000002E-2"/>
    <n v="4.3200000000000002E-2"/>
    <n v="0"/>
    <n v="0"/>
    <n v="1"/>
    <n v="0"/>
    <n v="0"/>
    <x v="0"/>
    <x v="0"/>
    <m/>
    <m/>
    <m/>
    <n v="4.3200000000000002E-2"/>
    <m/>
    <m/>
    <m/>
    <m/>
    <m/>
    <m/>
    <m/>
    <m/>
    <m/>
    <m/>
    <m/>
    <m/>
    <m/>
    <m/>
    <s v="571687,93"/>
    <s v="6205238,68"/>
    <n v="4.3200000000000002E-2"/>
    <n v="0"/>
    <n v="0"/>
  </r>
  <r>
    <n v="349"/>
    <x v="314"/>
    <s v=""/>
    <x v="756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554"/>
    <n v="2.52E-2"/>
    <n v="2.52E-2"/>
    <n v="0"/>
    <n v="0"/>
    <n v="1"/>
    <n v="0"/>
    <n v="0"/>
    <x v="0"/>
    <x v="0"/>
    <m/>
    <m/>
    <m/>
    <n v="2.52E-2"/>
    <m/>
    <m/>
    <m/>
    <m/>
    <m/>
    <m/>
    <m/>
    <m/>
    <m/>
    <m/>
    <m/>
    <m/>
    <m/>
    <m/>
    <s v="571687,93"/>
    <s v="6205238,68"/>
    <n v="2.52E-2"/>
    <n v="0"/>
    <n v="0"/>
  </r>
  <r>
    <n v="349"/>
    <x v="314"/>
    <s v=""/>
    <x v="757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5057"/>
    <n v="0.23760000000000001"/>
    <n v="0.23760000000000001"/>
    <n v="0"/>
    <n v="0"/>
    <n v="1"/>
    <n v="0"/>
    <n v="0"/>
    <x v="0"/>
    <x v="0"/>
    <m/>
    <m/>
    <m/>
    <n v="0.23760000000000001"/>
    <m/>
    <m/>
    <m/>
    <m/>
    <m/>
    <m/>
    <m/>
    <m/>
    <m/>
    <m/>
    <m/>
    <m/>
    <m/>
    <m/>
    <s v="571687,93"/>
    <s v="6205238,68"/>
    <n v="0.23760000000000001"/>
    <n v="0"/>
    <n v="0"/>
  </r>
  <r>
    <n v="349"/>
    <x v="314"/>
    <s v=""/>
    <x v="758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5058"/>
    <n v="0.35639999999999999"/>
    <n v="0.35639999999999999"/>
    <n v="0"/>
    <n v="0"/>
    <n v="1"/>
    <n v="0"/>
    <n v="0"/>
    <x v="0"/>
    <x v="0"/>
    <m/>
    <m/>
    <m/>
    <n v="0.35639999999999999"/>
    <m/>
    <m/>
    <m/>
    <m/>
    <m/>
    <m/>
    <m/>
    <m/>
    <m/>
    <m/>
    <m/>
    <m/>
    <m/>
    <m/>
    <s v="571687,93"/>
    <s v="6205238,68"/>
    <n v="0.35639999999999999"/>
    <n v="0"/>
    <n v="0"/>
  </r>
  <r>
    <n v="349"/>
    <x v="315"/>
    <s v=""/>
    <x v="759"/>
    <n v="2019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5059"/>
    <n v="1.44E-2"/>
    <n v="1.44E-2"/>
    <n v="0"/>
    <n v="0"/>
    <n v="1"/>
    <n v="0"/>
    <n v="0"/>
    <x v="0"/>
    <x v="0"/>
    <m/>
    <m/>
    <m/>
    <n v="1.44E-2"/>
    <m/>
    <m/>
    <m/>
    <m/>
    <m/>
    <m/>
    <m/>
    <m/>
    <m/>
    <m/>
    <m/>
    <m/>
    <m/>
    <m/>
    <s v="572728"/>
    <s v="6203847"/>
    <n v="1.44E-2"/>
    <n v="0"/>
    <n v="0"/>
  </r>
  <r>
    <n v="350"/>
    <x v="58"/>
    <s v=""/>
    <x v="127"/>
    <n v="2019"/>
    <n v="30174968"/>
    <x v="138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5060"/>
    <n v="0.108"/>
    <n v="0.108"/>
    <n v="0"/>
    <n v="0"/>
    <n v="1"/>
    <n v="0"/>
    <n v="0"/>
    <x v="0"/>
    <x v="0"/>
    <m/>
    <m/>
    <m/>
    <m/>
    <m/>
    <m/>
    <n v="0.22179959999999999"/>
    <m/>
    <m/>
    <m/>
    <m/>
    <m/>
    <m/>
    <m/>
    <m/>
    <m/>
    <m/>
    <m/>
    <s v="600598,06"/>
    <s v="6130364,61"/>
    <n v="0.22179959999999999"/>
    <n v="0"/>
    <n v="0"/>
  </r>
  <r>
    <n v="350"/>
    <x v="58"/>
    <s v=""/>
    <x v="128"/>
    <n v="2019"/>
    <n v="30174968"/>
    <x v="138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5061"/>
    <n v="0.436"/>
    <n v="0.436"/>
    <n v="0.29992679999999999"/>
    <n v="0.29992679999999999"/>
    <n v="0.2629466232828862"/>
    <n v="0.7370533767171138"/>
    <n v="0"/>
    <x v="0"/>
    <x v="0"/>
    <m/>
    <m/>
    <m/>
    <m/>
    <m/>
    <m/>
    <n v="0.82906560000000007"/>
    <m/>
    <m/>
    <m/>
    <m/>
    <m/>
    <m/>
    <m/>
    <m/>
    <m/>
    <m/>
    <m/>
    <s v="600598,06"/>
    <s v="6130364,61"/>
    <n v="0.82906560000000007"/>
    <n v="0"/>
    <n v="0"/>
  </r>
  <r>
    <n v="350"/>
    <x v="316"/>
    <s v=""/>
    <x v="760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5062"/>
    <n v="0.19600000000000001"/>
    <n v="0.19600000000000001"/>
    <n v="0"/>
    <n v="0"/>
    <n v="1"/>
    <n v="0"/>
    <n v="0"/>
    <x v="0"/>
    <x v="0"/>
    <m/>
    <m/>
    <m/>
    <m/>
    <m/>
    <m/>
    <n v="0.2168496"/>
    <m/>
    <m/>
    <m/>
    <m/>
    <m/>
    <m/>
    <m/>
    <m/>
    <m/>
    <m/>
    <m/>
    <s v="577965,45"/>
    <s v="6123389,88"/>
    <n v="0.2168496"/>
    <n v="0"/>
    <n v="0"/>
  </r>
  <r>
    <n v="350"/>
    <x v="316"/>
    <s v=""/>
    <x v="761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5063"/>
    <n v="1.468"/>
    <n v="1.468"/>
    <n v="0.95801400000000003"/>
    <n v="0.95801400000000003"/>
    <n v="0.27074324849700609"/>
    <n v="0.72925675150299396"/>
    <n v="0"/>
    <x v="0"/>
    <x v="0"/>
    <m/>
    <m/>
    <m/>
    <m/>
    <m/>
    <m/>
    <n v="2.7110556000000003"/>
    <m/>
    <m/>
    <m/>
    <m/>
    <m/>
    <m/>
    <m/>
    <m/>
    <m/>
    <m/>
    <m/>
    <s v="577965,45"/>
    <s v="6123389,88"/>
    <n v="2.7110556000000003"/>
    <n v="0"/>
    <n v="0"/>
  </r>
  <r>
    <n v="350"/>
    <x v="316"/>
    <s v=""/>
    <x v="762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5064"/>
    <n v="0.876"/>
    <n v="0.876"/>
    <n v="0"/>
    <n v="0"/>
    <n v="1"/>
    <n v="0"/>
    <n v="0"/>
    <x v="0"/>
    <x v="0"/>
    <m/>
    <m/>
    <m/>
    <m/>
    <m/>
    <m/>
    <m/>
    <m/>
    <m/>
    <m/>
    <m/>
    <m/>
    <m/>
    <m/>
    <m/>
    <m/>
    <m/>
    <n v="0.93333600000000005"/>
    <s v="577965,45"/>
    <s v="6123389,88"/>
    <n v="0"/>
    <n v="0"/>
    <n v="0.93333600000000005"/>
  </r>
  <r>
    <n v="350"/>
    <x v="317"/>
    <s v=""/>
    <x v="763"/>
    <n v="2019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5065"/>
    <n v="1.3029999999999999"/>
    <n v="1.3029999999999999"/>
    <n v="0"/>
    <n v="0"/>
    <n v="1"/>
    <n v="0"/>
    <n v="0"/>
    <x v="0"/>
    <x v="0"/>
    <m/>
    <m/>
    <m/>
    <n v="1.41715196"/>
    <m/>
    <n v="5.0600000000000005E-4"/>
    <m/>
    <m/>
    <m/>
    <m/>
    <m/>
    <m/>
    <m/>
    <m/>
    <m/>
    <m/>
    <m/>
    <m/>
    <s v="584926,25"/>
    <s v="6132371,88"/>
    <n v="1.4176579599999999"/>
    <n v="0"/>
    <n v="0"/>
  </r>
  <r>
    <n v="350"/>
    <x v="317"/>
    <s v=""/>
    <x v="764"/>
    <n v="2019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5066"/>
    <n v="0.27500000000000002"/>
    <n v="0.27500000000000002"/>
    <n v="0"/>
    <n v="0"/>
    <n v="1"/>
    <n v="0"/>
    <n v="0"/>
    <x v="0"/>
    <x v="0"/>
    <m/>
    <m/>
    <m/>
    <n v="0.29962211"/>
    <m/>
    <n v="5.0600000000000005E-4"/>
    <m/>
    <m/>
    <m/>
    <m/>
    <m/>
    <m/>
    <m/>
    <m/>
    <m/>
    <m/>
    <m/>
    <m/>
    <s v="584926,25"/>
    <s v="6132371,88"/>
    <n v="0.30012811"/>
    <n v="0"/>
    <n v="0"/>
  </r>
  <r>
    <n v="350"/>
    <x v="318"/>
    <s v=""/>
    <x v="765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7"/>
    <n v="1.2E-2"/>
    <n v="1.2E-2"/>
    <n v="0"/>
    <n v="0"/>
    <n v="1"/>
    <n v="0"/>
    <n v="0"/>
    <x v="0"/>
    <x v="0"/>
    <m/>
    <m/>
    <m/>
    <n v="1.68589E-2"/>
    <m/>
    <n v="5.0600000000000005E-4"/>
    <n v="0"/>
    <m/>
    <m/>
    <m/>
    <m/>
    <m/>
    <m/>
    <m/>
    <m/>
    <m/>
    <m/>
    <m/>
    <s v="589651,13"/>
    <s v="6138209,67"/>
    <n v="1.7364899999999999E-2"/>
    <n v="0"/>
    <n v="0"/>
  </r>
  <r>
    <n v="350"/>
    <x v="318"/>
    <s v=""/>
    <x v="766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8"/>
    <n v="6.0999999999999999E-2"/>
    <n v="6.0999999999999999E-2"/>
    <n v="0"/>
    <n v="0"/>
    <n v="1"/>
    <n v="0"/>
    <n v="0"/>
    <x v="0"/>
    <x v="0"/>
    <m/>
    <m/>
    <m/>
    <n v="6.6000799999999998E-2"/>
    <m/>
    <n v="0"/>
    <m/>
    <m/>
    <m/>
    <m/>
    <m/>
    <m/>
    <m/>
    <m/>
    <m/>
    <m/>
    <m/>
    <m/>
    <s v="589651,13"/>
    <s v="6138209,67"/>
    <n v="6.6000799999999998E-2"/>
    <n v="0"/>
    <n v="0"/>
  </r>
  <r>
    <n v="350"/>
    <x v="318"/>
    <s v=""/>
    <x v="767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9"/>
    <n v="0.22"/>
    <n v="0.22"/>
    <n v="0"/>
    <n v="0"/>
    <n v="1"/>
    <n v="0"/>
    <n v="0"/>
    <x v="0"/>
    <x v="0"/>
    <m/>
    <m/>
    <m/>
    <n v="0.2675902"/>
    <m/>
    <n v="0"/>
    <m/>
    <m/>
    <m/>
    <m/>
    <m/>
    <m/>
    <m/>
    <m/>
    <m/>
    <m/>
    <m/>
    <m/>
    <s v="589651,13"/>
    <s v="6138209,67"/>
    <n v="0.2675902"/>
    <n v="0"/>
    <n v="0"/>
  </r>
  <r>
    <n v="350"/>
    <x v="318"/>
    <s v=""/>
    <x v="768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459"/>
    <n v="1.7000000000000001E-2"/>
    <n v="1.7000000000000001E-2"/>
    <n v="0"/>
    <n v="0"/>
    <n v="1"/>
    <n v="0"/>
    <n v="0"/>
    <x v="0"/>
    <x v="0"/>
    <m/>
    <m/>
    <m/>
    <n v="2.1163299999999999E-2"/>
    <m/>
    <n v="0"/>
    <m/>
    <m/>
    <m/>
    <m/>
    <m/>
    <m/>
    <m/>
    <m/>
    <m/>
    <m/>
    <m/>
    <m/>
    <s v="589651,13"/>
    <s v="6138209,67"/>
    <n v="2.1163299999999999E-2"/>
    <n v="0"/>
    <n v="0"/>
  </r>
  <r>
    <n v="350"/>
    <x v="318"/>
    <s v=""/>
    <x v="769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5070"/>
    <n v="4.4999999999999998E-2"/>
    <n v="4.4999999999999998E-2"/>
    <n v="0"/>
    <n v="0"/>
    <n v="1"/>
    <n v="0"/>
    <n v="0"/>
    <x v="0"/>
    <x v="0"/>
    <m/>
    <m/>
    <m/>
    <n v="5.5239800000000006E-2"/>
    <m/>
    <n v="0"/>
    <m/>
    <m/>
    <m/>
    <m/>
    <m/>
    <m/>
    <m/>
    <m/>
    <m/>
    <m/>
    <m/>
    <m/>
    <s v="589651,13"/>
    <s v="6138209,67"/>
    <n v="5.5239800000000006E-2"/>
    <n v="0"/>
    <n v="0"/>
  </r>
  <r>
    <n v="350"/>
    <x v="318"/>
    <s v=""/>
    <x v="770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5071"/>
    <n v="19.71"/>
    <n v="19.71"/>
    <n v="0"/>
    <n v="0"/>
    <n v="1"/>
    <n v="0"/>
    <n v="0"/>
    <x v="0"/>
    <x v="0"/>
    <m/>
    <m/>
    <m/>
    <m/>
    <m/>
    <m/>
    <n v="19.874844"/>
    <m/>
    <m/>
    <m/>
    <m/>
    <m/>
    <m/>
    <m/>
    <m/>
    <m/>
    <m/>
    <m/>
    <s v="589651,13"/>
    <s v="6138209,67"/>
    <n v="19.874844"/>
    <n v="0"/>
    <n v="0"/>
  </r>
  <r>
    <n v="350"/>
    <x v="319"/>
    <s v=""/>
    <x v="771"/>
    <n v="2019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5072"/>
    <n v="2.7309999999999999"/>
    <n v="2.7309999999999999"/>
    <n v="0"/>
    <n v="0"/>
    <n v="1"/>
    <n v="0"/>
    <n v="0"/>
    <x v="0"/>
    <x v="0"/>
    <m/>
    <m/>
    <m/>
    <n v="3.1226628500000002"/>
    <m/>
    <n v="5.0600000000000005E-4"/>
    <m/>
    <m/>
    <m/>
    <m/>
    <m/>
    <m/>
    <m/>
    <m/>
    <m/>
    <m/>
    <m/>
    <m/>
    <s v="585199,17"/>
    <s v="6139745,66"/>
    <n v="3.1231688500000003"/>
    <n v="0"/>
    <n v="0"/>
  </r>
  <r>
    <n v="350"/>
    <x v="319"/>
    <s v=""/>
    <x v="772"/>
    <n v="2019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5073"/>
    <n v="1.3"/>
    <n v="1.3"/>
    <n v="0"/>
    <n v="0"/>
    <n v="1"/>
    <n v="0"/>
    <n v="0"/>
    <x v="0"/>
    <x v="0"/>
    <m/>
    <m/>
    <m/>
    <n v="1.45528177"/>
    <m/>
    <n v="0"/>
    <m/>
    <m/>
    <m/>
    <m/>
    <m/>
    <m/>
    <m/>
    <m/>
    <m/>
    <m/>
    <m/>
    <m/>
    <s v="585199,17"/>
    <s v="6139745,66"/>
    <n v="1.45528177"/>
    <n v="0"/>
    <n v="0"/>
  </r>
  <r>
    <n v="350"/>
    <x v="320"/>
    <s v=""/>
    <x v="773"/>
    <n v="2019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9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5074"/>
    <n v="49.707999999999998"/>
    <n v="49.707999999999998"/>
    <n v="0"/>
    <n v="0"/>
    <n v="1"/>
    <n v="0"/>
    <n v="0"/>
    <x v="0"/>
    <x v="0"/>
    <m/>
    <m/>
    <m/>
    <m/>
    <m/>
    <m/>
    <n v="48.571142399999999"/>
    <m/>
    <m/>
    <m/>
    <m/>
    <m/>
    <m/>
    <m/>
    <m/>
    <m/>
    <m/>
    <m/>
    <s v="588243,06"/>
    <s v="6140326,4"/>
    <n v="48.571142399999999"/>
    <n v="0"/>
    <n v="0"/>
  </r>
  <r>
    <n v="350"/>
    <x v="321"/>
    <s v=""/>
    <x v="776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5075"/>
    <n v="33.822000000000003"/>
    <n v="33.822000000000003"/>
    <n v="0"/>
    <n v="0"/>
    <n v="1"/>
    <n v="0"/>
    <n v="0"/>
    <x v="0"/>
    <x v="0"/>
    <m/>
    <m/>
    <m/>
    <m/>
    <m/>
    <m/>
    <n v="35.526585599999997"/>
    <m/>
    <m/>
    <m/>
    <m/>
    <m/>
    <m/>
    <m/>
    <m/>
    <m/>
    <m/>
    <m/>
    <s v="588243,06"/>
    <s v="6140326,4"/>
    <n v="35.526585599999997"/>
    <n v="0"/>
    <n v="0"/>
  </r>
  <r>
    <n v="350"/>
    <x v="321"/>
    <s v=""/>
    <x v="777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5076"/>
    <n v="6.7359999999999998"/>
    <n v="6.7359999999999998"/>
    <n v="0"/>
    <n v="0"/>
    <n v="1"/>
    <n v="0"/>
    <n v="0"/>
    <x v="0"/>
    <x v="0"/>
    <m/>
    <m/>
    <m/>
    <m/>
    <m/>
    <m/>
    <n v="6.9809256"/>
    <m/>
    <m/>
    <m/>
    <m/>
    <m/>
    <m/>
    <m/>
    <m/>
    <m/>
    <m/>
    <m/>
    <s v="588243,06"/>
    <s v="6140326,4"/>
    <n v="6.9809256"/>
    <n v="0"/>
    <n v="0"/>
  </r>
  <r>
    <n v="350"/>
    <x v="322"/>
    <s v=""/>
    <x v="778"/>
    <n v="2019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5077"/>
    <n v="4.7679999999999998"/>
    <n v="4.7679999999999998"/>
    <n v="0"/>
    <n v="0"/>
    <n v="1"/>
    <n v="0"/>
    <n v="0"/>
    <x v="0"/>
    <x v="0"/>
    <m/>
    <m/>
    <m/>
    <n v="0"/>
    <m/>
    <n v="0"/>
    <n v="5.1367535999999996"/>
    <m/>
    <m/>
    <m/>
    <m/>
    <m/>
    <m/>
    <m/>
    <m/>
    <m/>
    <m/>
    <m/>
    <s v="584705,84"/>
    <s v="6135035,35"/>
    <n v="5.1367535999999996"/>
    <n v="0"/>
    <n v="0"/>
  </r>
  <r>
    <n v="350"/>
    <x v="322"/>
    <s v=""/>
    <x v="779"/>
    <n v="2019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5078"/>
    <n v="3.5999999999999997E-2"/>
    <n v="3.5999999999999997E-2"/>
    <n v="0"/>
    <n v="0"/>
    <n v="1"/>
    <n v="0"/>
    <n v="0"/>
    <x v="0"/>
    <x v="0"/>
    <m/>
    <m/>
    <m/>
    <n v="3.9887439999999996E-2"/>
    <m/>
    <n v="5.0600000000000005E-4"/>
    <m/>
    <m/>
    <m/>
    <m/>
    <m/>
    <m/>
    <m/>
    <m/>
    <m/>
    <m/>
    <m/>
    <m/>
    <s v="584705,84"/>
    <s v="6135035,35"/>
    <n v="4.0393439999999996E-2"/>
    <n v="0"/>
    <n v="0"/>
  </r>
  <r>
    <n v="350"/>
    <x v="323"/>
    <s v=""/>
    <x v="780"/>
    <n v="2019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995"/>
    <s v="6132771"/>
    <n v="0"/>
    <n v="0"/>
    <n v="0"/>
  </r>
  <r>
    <n v="350"/>
    <x v="324"/>
    <s v=""/>
    <x v="781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5079"/>
    <n v="0.10299999999999999"/>
    <n v="0.10299999999999999"/>
    <n v="0"/>
    <n v="0"/>
    <n v="1"/>
    <n v="0"/>
    <n v="0"/>
    <x v="0"/>
    <x v="0"/>
    <m/>
    <m/>
    <m/>
    <n v="0.11288289"/>
    <m/>
    <n v="5.0600000000000005E-4"/>
    <n v="0"/>
    <m/>
    <m/>
    <m/>
    <m/>
    <m/>
    <m/>
    <m/>
    <m/>
    <m/>
    <m/>
    <m/>
    <s v="587698,5"/>
    <s v="6135904,37"/>
    <n v="0.11338889000000001"/>
    <n v="0"/>
    <n v="0"/>
  </r>
  <r>
    <n v="350"/>
    <x v="324"/>
    <s v=""/>
    <x v="782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5080"/>
    <n v="0.104"/>
    <n v="0.104"/>
    <n v="0"/>
    <n v="0"/>
    <n v="1"/>
    <n v="0"/>
    <n v="0"/>
    <x v="0"/>
    <x v="0"/>
    <m/>
    <m/>
    <m/>
    <n v="0.11356442"/>
    <m/>
    <n v="0"/>
    <m/>
    <m/>
    <m/>
    <m/>
    <m/>
    <m/>
    <m/>
    <m/>
    <m/>
    <m/>
    <m/>
    <m/>
    <s v="587698,5"/>
    <s v="6135904,37"/>
    <n v="0.11356442"/>
    <n v="0"/>
    <n v="0"/>
  </r>
  <r>
    <n v="350"/>
    <x v="324"/>
    <s v=""/>
    <x v="783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5081"/>
    <n v="1.5920000000000001"/>
    <n v="1.5920000000000001"/>
    <n v="0"/>
    <n v="0"/>
    <n v="1"/>
    <n v="0"/>
    <n v="0"/>
    <x v="0"/>
    <x v="0"/>
    <m/>
    <m/>
    <m/>
    <m/>
    <m/>
    <m/>
    <n v="1.7740008"/>
    <m/>
    <m/>
    <m/>
    <m/>
    <m/>
    <m/>
    <m/>
    <m/>
    <m/>
    <m/>
    <m/>
    <s v="587698,5"/>
    <s v="6135904,37"/>
    <n v="1.7740008"/>
    <n v="0"/>
    <n v="0"/>
  </r>
  <r>
    <n v="350"/>
    <x v="324"/>
    <s v=""/>
    <x v="784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5082"/>
    <n v="0.13100000000000001"/>
    <n v="0.13100000000000001"/>
    <n v="0"/>
    <n v="0"/>
    <n v="1"/>
    <n v="0"/>
    <n v="0"/>
    <x v="0"/>
    <x v="0"/>
    <m/>
    <m/>
    <m/>
    <n v="0.14782027"/>
    <m/>
    <n v="0"/>
    <m/>
    <m/>
    <m/>
    <m/>
    <m/>
    <m/>
    <m/>
    <m/>
    <m/>
    <m/>
    <m/>
    <m/>
    <s v="587698,5"/>
    <s v="6135904,37"/>
    <n v="0.14782027"/>
    <n v="0"/>
    <n v="0"/>
  </r>
  <r>
    <n v="350"/>
    <x v="325"/>
    <s v=""/>
    <x v="785"/>
    <n v="2019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5083"/>
    <n v="2.1999999999999999E-2"/>
    <n v="2.1999999999999999E-2"/>
    <n v="0"/>
    <n v="0"/>
    <n v="1"/>
    <n v="0"/>
    <n v="0"/>
    <x v="0"/>
    <x v="0"/>
    <m/>
    <m/>
    <m/>
    <n v="2.378181E-2"/>
    <m/>
    <m/>
    <m/>
    <m/>
    <m/>
    <m/>
    <m/>
    <m/>
    <m/>
    <m/>
    <m/>
    <m/>
    <m/>
    <m/>
    <s v="583174,91"/>
    <s v="6130512,37"/>
    <n v="2.378181E-2"/>
    <n v="0"/>
    <n v="0"/>
  </r>
  <r>
    <n v="350"/>
    <x v="325"/>
    <s v=""/>
    <x v="786"/>
    <n v="2019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5084"/>
    <n v="5.0000000000000001E-4"/>
    <n v="5.0000000000000001E-4"/>
    <n v="0"/>
    <n v="0"/>
    <n v="1"/>
    <n v="0"/>
    <n v="0"/>
    <x v="0"/>
    <x v="0"/>
    <m/>
    <m/>
    <m/>
    <n v="6.0979000000000003E-4"/>
    <m/>
    <m/>
    <m/>
    <m/>
    <m/>
    <m/>
    <m/>
    <m/>
    <m/>
    <m/>
    <m/>
    <m/>
    <m/>
    <m/>
    <s v="583174,91"/>
    <s v="6130512,37"/>
    <n v="6.0979000000000003E-4"/>
    <n v="0"/>
    <n v="0"/>
  </r>
  <r>
    <n v="350"/>
    <x v="326"/>
    <s v=""/>
    <x v="787"/>
    <n v="2019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5085"/>
    <n v="3.09"/>
    <n v="3.09"/>
    <n v="0"/>
    <n v="0"/>
    <n v="1"/>
    <n v="0"/>
    <n v="0"/>
    <x v="0"/>
    <x v="0"/>
    <m/>
    <m/>
    <m/>
    <m/>
    <m/>
    <m/>
    <n v="3.4737912"/>
    <m/>
    <m/>
    <m/>
    <m/>
    <m/>
    <m/>
    <m/>
    <m/>
    <m/>
    <m/>
    <m/>
    <s v="591400,85"/>
    <s v="6133562,32"/>
    <n v="3.4737912"/>
    <n v="0"/>
    <n v="0"/>
  </r>
  <r>
    <n v="350"/>
    <x v="326"/>
    <s v=""/>
    <x v="788"/>
    <n v="2019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1400,85"/>
    <s v="6133562,32"/>
    <n v="0"/>
    <n v="0"/>
    <n v="0"/>
  </r>
  <r>
    <n v="350"/>
    <x v="327"/>
    <s v=""/>
    <x v="789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5086"/>
    <n v="11.95"/>
    <n v="11.95"/>
    <n v="0"/>
    <n v="0"/>
    <n v="1"/>
    <n v="0"/>
    <n v="0"/>
    <x v="0"/>
    <x v="0"/>
    <m/>
    <m/>
    <m/>
    <m/>
    <m/>
    <n v="0"/>
    <n v="13.089582"/>
    <m/>
    <m/>
    <m/>
    <m/>
    <m/>
    <m/>
    <m/>
    <m/>
    <m/>
    <m/>
    <m/>
    <s v="581221,79"/>
    <s v="6142497,07"/>
    <n v="13.089582"/>
    <n v="0"/>
    <n v="0"/>
  </r>
  <r>
    <n v="350"/>
    <x v="327"/>
    <s v=""/>
    <x v="790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9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5087"/>
    <n v="7.0000000000000001E-3"/>
    <n v="7.0000000000000001E-3"/>
    <n v="0"/>
    <n v="0"/>
    <n v="1"/>
    <n v="0"/>
    <n v="0"/>
    <x v="0"/>
    <x v="0"/>
    <m/>
    <m/>
    <m/>
    <n v="7.46096E-3"/>
    <m/>
    <m/>
    <m/>
    <m/>
    <m/>
    <m/>
    <m/>
    <m/>
    <m/>
    <m/>
    <m/>
    <m/>
    <m/>
    <m/>
    <s v="587418,23"/>
    <s v="6146309,55"/>
    <n v="7.46096E-3"/>
    <n v="0"/>
    <n v="0"/>
  </r>
  <r>
    <n v="350"/>
    <x v="328"/>
    <s v=""/>
    <x v="793"/>
    <n v="2019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5088"/>
    <n v="1.0999999999999999E-2"/>
    <n v="1.0999999999999999E-2"/>
    <n v="0"/>
    <n v="0"/>
    <n v="1"/>
    <n v="0"/>
    <n v="0"/>
    <x v="0"/>
    <x v="0"/>
    <m/>
    <m/>
    <m/>
    <n v="1.1621880000000001E-2"/>
    <m/>
    <m/>
    <m/>
    <m/>
    <m/>
    <m/>
    <m/>
    <m/>
    <m/>
    <m/>
    <m/>
    <m/>
    <m/>
    <m/>
    <s v="587418,23"/>
    <s v="6146309,55"/>
    <n v="1.1621880000000001E-2"/>
    <n v="0"/>
    <n v="0"/>
  </r>
  <r>
    <n v="350"/>
    <x v="329"/>
    <s v=""/>
    <x v="794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5089"/>
    <n v="0.16300000000000001"/>
    <n v="0.16300000000000001"/>
    <n v="0"/>
    <n v="0"/>
    <n v="1"/>
    <n v="0"/>
    <n v="0"/>
    <x v="0"/>
    <x v="0"/>
    <m/>
    <m/>
    <m/>
    <n v="0.18996752"/>
    <m/>
    <n v="5.0600000000000005E-4"/>
    <m/>
    <m/>
    <m/>
    <m/>
    <m/>
    <m/>
    <m/>
    <m/>
    <m/>
    <m/>
    <m/>
    <m/>
    <s v="585800,83"/>
    <s v="6142428,01"/>
    <n v="0.19047352000000001"/>
    <n v="0"/>
    <n v="0"/>
  </r>
  <r>
    <n v="350"/>
    <x v="329"/>
    <s v=""/>
    <x v="795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5090"/>
    <n v="1.7010000000000001"/>
    <n v="1.7010000000000001"/>
    <n v="0"/>
    <n v="0"/>
    <n v="1"/>
    <n v="0"/>
    <n v="0"/>
    <x v="0"/>
    <x v="0"/>
    <m/>
    <m/>
    <m/>
    <n v="1.92984187"/>
    <m/>
    <n v="0"/>
    <m/>
    <m/>
    <m/>
    <m/>
    <m/>
    <m/>
    <m/>
    <m/>
    <m/>
    <m/>
    <m/>
    <m/>
    <s v="585800,83"/>
    <s v="6142428,01"/>
    <n v="1.92984187"/>
    <n v="0"/>
    <n v="0"/>
  </r>
  <r>
    <n v="350"/>
    <x v="329"/>
    <s v=""/>
    <x v="796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5091"/>
    <n v="0.19900000000000001"/>
    <n v="0.19900000000000001"/>
    <n v="0"/>
    <n v="0"/>
    <n v="1"/>
    <n v="0"/>
    <n v="0"/>
    <x v="0"/>
    <x v="0"/>
    <m/>
    <m/>
    <m/>
    <n v="0.22228639"/>
    <m/>
    <n v="0"/>
    <m/>
    <m/>
    <m/>
    <m/>
    <m/>
    <m/>
    <m/>
    <m/>
    <m/>
    <m/>
    <m/>
    <m/>
    <s v="585800,83"/>
    <s v="6142428,01"/>
    <n v="0.22228639"/>
    <n v="0"/>
    <n v="0"/>
  </r>
  <r>
    <n v="350"/>
    <x v="330"/>
    <s v=""/>
    <x v="797"/>
    <n v="2019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2886,55"/>
    <s v="6144348,2"/>
    <n v="0"/>
    <n v="0"/>
    <n v="0"/>
  </r>
  <r>
    <n v="350"/>
    <x v="330"/>
    <s v=""/>
    <x v="798"/>
    <n v="2019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2886,55"/>
    <s v="6144348,2"/>
    <n v="0"/>
    <n v="0"/>
    <n v="0"/>
  </r>
  <r>
    <n v="350"/>
    <x v="331"/>
    <s v=""/>
    <x v="799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5092"/>
    <n v="2.15"/>
    <n v="2.15"/>
    <n v="0"/>
    <n v="0"/>
    <n v="1"/>
    <n v="0"/>
    <n v="0"/>
    <x v="0"/>
    <x v="0"/>
    <m/>
    <m/>
    <m/>
    <n v="2.1383183100000003"/>
    <m/>
    <n v="5.0600000000000005E-4"/>
    <m/>
    <m/>
    <m/>
    <m/>
    <m/>
    <m/>
    <m/>
    <m/>
    <m/>
    <m/>
    <m/>
    <m/>
    <s v="585251,51"/>
    <s v="6141351,06"/>
    <n v="2.1388243100000004"/>
    <n v="0"/>
    <n v="0"/>
  </r>
  <r>
    <n v="350"/>
    <x v="331"/>
    <s v=""/>
    <x v="800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5093"/>
    <n v="0.65400000000000003"/>
    <n v="0.65400000000000003"/>
    <n v="0"/>
    <n v="0"/>
    <n v="1"/>
    <n v="0"/>
    <n v="0"/>
    <x v="0"/>
    <x v="0"/>
    <m/>
    <m/>
    <m/>
    <n v="0.65057419000000005"/>
    <m/>
    <n v="0"/>
    <m/>
    <m/>
    <m/>
    <m/>
    <m/>
    <m/>
    <m/>
    <m/>
    <m/>
    <m/>
    <m/>
    <m/>
    <s v="585251,51"/>
    <s v="6141351,06"/>
    <n v="0.65057419000000005"/>
    <n v="0"/>
    <n v="0"/>
  </r>
  <r>
    <n v="350"/>
    <x v="331"/>
    <s v=""/>
    <x v="801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5251,51"/>
    <s v="6141351,06"/>
    <n v="0"/>
    <n v="0"/>
    <n v="0"/>
  </r>
  <r>
    <n v="350"/>
    <x v="332"/>
    <s v=""/>
    <x v="802"/>
    <n v="2019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2"/>
    <s v=""/>
    <x v="803"/>
    <n v="2019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3"/>
    <s v=""/>
    <x v="804"/>
    <n v="2019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8318,55"/>
    <s v="6143869,6"/>
    <n v="0"/>
    <n v="0"/>
    <n v="0"/>
  </r>
  <r>
    <n v="350"/>
    <x v="334"/>
    <s v=""/>
    <x v="805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5094"/>
    <n v="2.3540000000000001"/>
    <n v="2.3540000000000001"/>
    <n v="0"/>
    <n v="0"/>
    <n v="1"/>
    <n v="0"/>
    <n v="0"/>
    <x v="0"/>
    <x v="0"/>
    <m/>
    <m/>
    <m/>
    <n v="2.49856072"/>
    <m/>
    <n v="5.0600000000000005E-4"/>
    <m/>
    <m/>
    <m/>
    <m/>
    <m/>
    <m/>
    <m/>
    <m/>
    <m/>
    <m/>
    <m/>
    <m/>
    <s v="592307,64"/>
    <s v="6136542,74"/>
    <n v="2.4990667200000001"/>
    <n v="0"/>
    <n v="0"/>
  </r>
  <r>
    <n v="350"/>
    <x v="334"/>
    <s v=""/>
    <x v="806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4"/>
    <s v=""/>
    <x v="807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5095"/>
    <n v="19.016999999999999"/>
    <n v="19.016999999999999"/>
    <n v="0"/>
    <n v="0"/>
    <n v="1"/>
    <n v="0"/>
    <n v="0"/>
    <x v="0"/>
    <x v="0"/>
    <m/>
    <m/>
    <m/>
    <m/>
    <m/>
    <m/>
    <n v="20.419740000000001"/>
    <m/>
    <m/>
    <m/>
    <m/>
    <m/>
    <m/>
    <m/>
    <m/>
    <m/>
    <m/>
    <m/>
    <s v="591473,52"/>
    <s v="6140859,76"/>
    <n v="20.419740000000001"/>
    <n v="0"/>
    <n v="0"/>
  </r>
  <r>
    <n v="350"/>
    <x v="335"/>
    <s v=""/>
    <x v="809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5096"/>
    <n v="0.05"/>
    <n v="0.05"/>
    <n v="0"/>
    <n v="0"/>
    <n v="1"/>
    <n v="0"/>
    <n v="0"/>
    <x v="0"/>
    <x v="0"/>
    <m/>
    <m/>
    <m/>
    <n v="5.6495249999999997E-2"/>
    <m/>
    <n v="5.0600000000000005E-4"/>
    <m/>
    <m/>
    <m/>
    <m/>
    <m/>
    <m/>
    <m/>
    <m/>
    <m/>
    <m/>
    <m/>
    <m/>
    <s v="591473,52"/>
    <s v="6140859,76"/>
    <n v="5.7001249999999996E-2"/>
    <n v="0"/>
    <n v="0"/>
  </r>
  <r>
    <n v="350"/>
    <x v="335"/>
    <s v=""/>
    <x v="810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5097"/>
    <n v="0.1"/>
    <n v="0.1"/>
    <n v="0"/>
    <n v="0"/>
    <n v="1"/>
    <n v="0"/>
    <n v="0"/>
    <x v="0"/>
    <x v="0"/>
    <m/>
    <m/>
    <m/>
    <n v="0.11288289"/>
    <m/>
    <n v="0"/>
    <m/>
    <m/>
    <m/>
    <m/>
    <m/>
    <m/>
    <m/>
    <m/>
    <m/>
    <m/>
    <m/>
    <m/>
    <s v="591473,52"/>
    <s v="6140859,76"/>
    <n v="0.11288289"/>
    <n v="0"/>
    <n v="0"/>
  </r>
  <r>
    <n v="350"/>
    <x v="336"/>
    <s v=""/>
    <x v="811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5098"/>
    <n v="0.14799999999999999"/>
    <n v="0.14799999999999999"/>
    <n v="0"/>
    <n v="0"/>
    <n v="1"/>
    <n v="0"/>
    <n v="0"/>
    <x v="0"/>
    <x v="0"/>
    <m/>
    <m/>
    <m/>
    <n v="0.16123564999999998"/>
    <m/>
    <n v="5.0600000000000005E-4"/>
    <m/>
    <m/>
    <m/>
    <m/>
    <m/>
    <m/>
    <m/>
    <m/>
    <m/>
    <m/>
    <m/>
    <m/>
    <s v="588477,93"/>
    <s v="6152844,54"/>
    <n v="0.16174164999999999"/>
    <n v="0"/>
    <n v="0"/>
  </r>
  <r>
    <n v="350"/>
    <x v="336"/>
    <s v=""/>
    <x v="812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5099"/>
    <n v="0.29699999999999999"/>
    <n v="0.29699999999999999"/>
    <n v="0"/>
    <n v="0"/>
    <n v="1"/>
    <n v="0"/>
    <n v="0"/>
    <x v="0"/>
    <x v="0"/>
    <m/>
    <m/>
    <m/>
    <m/>
    <m/>
    <m/>
    <n v="0.32345280000000004"/>
    <m/>
    <m/>
    <m/>
    <m/>
    <m/>
    <m/>
    <m/>
    <m/>
    <m/>
    <m/>
    <m/>
    <s v="588477,93"/>
    <s v="6152844,54"/>
    <n v="0.32345280000000004"/>
    <n v="0"/>
    <n v="0"/>
  </r>
  <r>
    <n v="350"/>
    <x v="336"/>
    <s v=""/>
    <x v="813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5100"/>
    <n v="2.569"/>
    <n v="2.569"/>
    <n v="0"/>
    <n v="0"/>
    <n v="1"/>
    <n v="0"/>
    <n v="0"/>
    <x v="0"/>
    <x v="0"/>
    <m/>
    <m/>
    <m/>
    <m/>
    <m/>
    <m/>
    <n v="2.5036703999999999"/>
    <m/>
    <m/>
    <m/>
    <m/>
    <m/>
    <m/>
    <m/>
    <m/>
    <m/>
    <m/>
    <m/>
    <s v="588477,93"/>
    <s v="6152844,54"/>
    <n v="2.5036703999999999"/>
    <n v="0"/>
    <n v="0"/>
  </r>
  <r>
    <n v="350"/>
    <x v="337"/>
    <s v=""/>
    <x v="814"/>
    <n v="2019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5101"/>
    <n v="0.26600000000000001"/>
    <n v="0.26600000000000001"/>
    <n v="0"/>
    <n v="0"/>
    <n v="1"/>
    <n v="0"/>
    <n v="0"/>
    <x v="0"/>
    <x v="0"/>
    <m/>
    <m/>
    <m/>
    <n v="0.28853827999999998"/>
    <m/>
    <m/>
    <m/>
    <m/>
    <m/>
    <m/>
    <m/>
    <m/>
    <m/>
    <m/>
    <m/>
    <m/>
    <m/>
    <m/>
    <s v="587928,32"/>
    <s v="6139454,22"/>
    <n v="0.28853827999999998"/>
    <n v="0"/>
    <n v="0"/>
  </r>
  <r>
    <n v="350"/>
    <x v="338"/>
    <s v=""/>
    <x v="815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86601,91"/>
    <s v="6138646,84"/>
    <n v="0"/>
    <n v="0"/>
    <n v="0"/>
  </r>
  <r>
    <n v="350"/>
    <x v="338"/>
    <s v=""/>
    <x v="816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5102"/>
    <n v="0.89100000000000001"/>
    <n v="0.89100000000000001"/>
    <n v="0"/>
    <n v="0"/>
    <n v="1"/>
    <n v="0"/>
    <n v="0"/>
    <x v="0"/>
    <x v="0"/>
    <m/>
    <m/>
    <m/>
    <m/>
    <m/>
    <m/>
    <n v="0.95832000000000006"/>
    <m/>
    <m/>
    <m/>
    <m/>
    <m/>
    <m/>
    <m/>
    <m/>
    <m/>
    <m/>
    <m/>
    <s v="586601,91"/>
    <s v="6138646,84"/>
    <n v="0.95832000000000006"/>
    <n v="0"/>
    <n v="0"/>
  </r>
  <r>
    <n v="350"/>
    <x v="338"/>
    <s v=""/>
    <x v="817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86601,91"/>
    <s v="6138646,84"/>
    <n v="0"/>
    <n v="0"/>
    <n v="0"/>
  </r>
  <r>
    <n v="352"/>
    <x v="339"/>
    <s v=""/>
    <x v="818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5103"/>
    <n v="2.7460800000000001"/>
    <n v="2.7460800000000001"/>
    <n v="0"/>
    <n v="0"/>
    <n v="1"/>
    <n v="0"/>
    <n v="0"/>
    <x v="0"/>
    <x v="0"/>
    <m/>
    <m/>
    <m/>
    <m/>
    <m/>
    <m/>
    <n v="2.8508832000000002"/>
    <m/>
    <m/>
    <m/>
    <m/>
    <m/>
    <m/>
    <m/>
    <m/>
    <m/>
    <m/>
    <m/>
    <s v="458797,81"/>
    <s v="6175171"/>
    <n v="2.8508832000000002"/>
    <n v="0"/>
    <n v="0"/>
  </r>
  <r>
    <n v="352"/>
    <x v="339"/>
    <s v=""/>
    <x v="819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5104"/>
    <n v="7.2277199999999997"/>
    <n v="7.2277199999999997"/>
    <n v="4.6712879999999997"/>
    <n v="4.6712879999999997"/>
    <n v="0.27710614889393559"/>
    <n v="0.72289385110606441"/>
    <n v="0"/>
    <x v="0"/>
    <x v="0"/>
    <m/>
    <m/>
    <m/>
    <m/>
    <m/>
    <m/>
    <n v="13.041428400000001"/>
    <m/>
    <m/>
    <m/>
    <m/>
    <m/>
    <m/>
    <m/>
    <m/>
    <m/>
    <m/>
    <m/>
    <s v="458797,81"/>
    <s v="6175171"/>
    <n v="13.041428400000001"/>
    <n v="0"/>
    <n v="0"/>
  </r>
  <r>
    <n v="352"/>
    <x v="339"/>
    <s v=""/>
    <x v="820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5105"/>
    <n v="13.94136"/>
    <n v="13.94136"/>
    <n v="0"/>
    <n v="0"/>
    <n v="1"/>
    <n v="0"/>
    <n v="0"/>
    <x v="0"/>
    <x v="0"/>
    <m/>
    <m/>
    <m/>
    <m/>
    <m/>
    <m/>
    <n v="14.481403200000001"/>
    <m/>
    <m/>
    <m/>
    <m/>
    <m/>
    <m/>
    <m/>
    <m/>
    <m/>
    <m/>
    <m/>
    <s v="458797,81"/>
    <s v="6175171"/>
    <n v="14.481403200000001"/>
    <n v="0"/>
    <n v="0"/>
  </r>
  <r>
    <n v="352"/>
    <x v="339"/>
    <s v=""/>
    <x v="821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5106"/>
    <n v="4.0496400000000001"/>
    <n v="4.0496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.0259160000000005"/>
    <s v="458797,81"/>
    <s v="6175171"/>
    <n v="0"/>
    <n v="0"/>
    <n v="4.0259160000000005"/>
  </r>
  <r>
    <n v="352"/>
    <x v="1301"/>
    <s v=""/>
    <x v="2951"/>
    <n v="2019"/>
    <n v="11325319"/>
    <x v="139"/>
    <x v="1297"/>
    <x v="1254"/>
    <n v="6855"/>
    <s v="Outrup"/>
    <n v="573"/>
    <n v="121"/>
    <x v="126"/>
    <m/>
    <s v="FJ"/>
    <s v="Fjernvarmeværk"/>
    <n v="353000"/>
    <n v="350030"/>
    <x v="1490"/>
    <x v="4"/>
    <s v="fvv"/>
    <d v="2019-07-01T00:00:00"/>
    <m/>
    <n v="0.35"/>
    <n v="0"/>
    <n v="1.5"/>
    <x v="5107"/>
    <n v="7.6824000000000003"/>
    <n v="7.6824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2.6064000000000003"/>
    <s v="458974,71"/>
    <s v="6174528,25"/>
    <n v="0"/>
    <n v="0"/>
    <n v="2.6064000000000003"/>
  </r>
  <r>
    <n v="360"/>
    <x v="342"/>
    <s v=""/>
    <x v="827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5108"/>
    <n v="1961.3879999999999"/>
    <n v="1961.3879999999999"/>
    <n v="545.15357280000001"/>
    <n v="464.19301439999998"/>
    <n v="0.41817700381531347"/>
    <n v="0.58182299618468658"/>
    <n v="0"/>
    <x v="28"/>
    <x v="0"/>
    <n v="0"/>
    <m/>
    <m/>
    <m/>
    <m/>
    <n v="0"/>
    <m/>
    <m/>
    <n v="6.4196220000000004"/>
    <m/>
    <n v="1953.859003068"/>
    <n v="374.32329999999996"/>
    <m/>
    <m/>
    <m/>
    <m/>
    <m/>
    <m/>
    <s v="564547,99"/>
    <s v="6257549"/>
    <n v="10.562899999999999"/>
    <n v="2334.6019250679997"/>
    <n v="0"/>
  </r>
  <r>
    <n v="360"/>
    <x v="342"/>
    <s v=""/>
    <x v="828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5109"/>
    <n v="21.9636"/>
    <n v="21.9636"/>
    <n v="0"/>
    <n v="0"/>
    <n v="1"/>
    <n v="0"/>
    <n v="0"/>
    <x v="0"/>
    <x v="0"/>
    <m/>
    <m/>
    <n v="0"/>
    <n v="16.519569800000003"/>
    <m/>
    <m/>
    <m/>
    <m/>
    <m/>
    <m/>
    <m/>
    <m/>
    <m/>
    <n v="7.8593990999999992"/>
    <m/>
    <m/>
    <m/>
    <m/>
    <s v="564547,99"/>
    <s v="6257549"/>
    <n v="16.519569800000003"/>
    <n v="7.8593990999999992"/>
    <n v="0"/>
  </r>
  <r>
    <n v="360"/>
    <x v="342"/>
    <s v=""/>
    <x v="829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2544"/>
    <n v="0"/>
    <n v="0"/>
    <n v="0"/>
    <n v="0"/>
    <n v="1"/>
    <n v="0"/>
    <n v="0"/>
    <x v="0"/>
    <x v="0"/>
    <m/>
    <m/>
    <m/>
    <n v="1.0761E-3"/>
    <m/>
    <m/>
    <m/>
    <m/>
    <m/>
    <m/>
    <m/>
    <m/>
    <m/>
    <m/>
    <m/>
    <m/>
    <m/>
    <m/>
    <s v="564547,99"/>
    <s v="6257549"/>
    <n v="1.0761E-3"/>
    <n v="0"/>
    <n v="0"/>
  </r>
  <r>
    <n v="360"/>
    <x v="343"/>
    <s v=""/>
    <x v="830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5110"/>
    <n v="0.21962124"/>
    <n v="0.21962124"/>
    <n v="0"/>
    <n v="0"/>
    <n v="1"/>
    <n v="0"/>
    <n v="0"/>
    <x v="0"/>
    <x v="0"/>
    <m/>
    <m/>
    <m/>
    <n v="0.246161462"/>
    <m/>
    <n v="0"/>
    <m/>
    <m/>
    <m/>
    <m/>
    <m/>
    <m/>
    <m/>
    <m/>
    <m/>
    <m/>
    <m/>
    <m/>
    <s v="562816,99"/>
    <s v="6260601"/>
    <n v="0.246161462"/>
    <n v="0"/>
    <n v="0"/>
  </r>
  <r>
    <n v="360"/>
    <x v="343"/>
    <s v=""/>
    <x v="831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5111"/>
    <n v="0.30596255999999999"/>
    <n v="0.30596255999999999"/>
    <n v="0"/>
    <n v="0"/>
    <n v="1"/>
    <n v="0"/>
    <n v="0"/>
    <x v="0"/>
    <x v="0"/>
    <m/>
    <m/>
    <m/>
    <n v="0.342935135"/>
    <m/>
    <n v="0"/>
    <m/>
    <m/>
    <m/>
    <m/>
    <m/>
    <m/>
    <m/>
    <m/>
    <m/>
    <m/>
    <m/>
    <m/>
    <s v="562816,99"/>
    <s v="6260601"/>
    <n v="0.342935135"/>
    <n v="0"/>
    <n v="0"/>
  </r>
  <r>
    <n v="360"/>
    <x v="343"/>
    <s v=""/>
    <x v="832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5112"/>
    <n v="0.51955523999999997"/>
    <n v="0.51955523999999997"/>
    <n v="0"/>
    <n v="0"/>
    <n v="1"/>
    <n v="0"/>
    <n v="0"/>
    <x v="0"/>
    <x v="0"/>
    <m/>
    <m/>
    <m/>
    <n v="0.58234227599999999"/>
    <m/>
    <n v="0"/>
    <m/>
    <m/>
    <m/>
    <m/>
    <m/>
    <m/>
    <m/>
    <m/>
    <m/>
    <m/>
    <m/>
    <m/>
    <s v="562816,99"/>
    <s v="6260601"/>
    <n v="0.58234227599999999"/>
    <n v="0"/>
    <n v="0"/>
  </r>
  <r>
    <n v="360"/>
    <x v="343"/>
    <s v=""/>
    <x v="833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5113"/>
    <n v="0.81066095999999999"/>
    <n v="0.81066095999999999"/>
    <n v="0"/>
    <n v="0"/>
    <n v="1"/>
    <n v="0"/>
    <n v="0"/>
    <x v="0"/>
    <x v="0"/>
    <m/>
    <m/>
    <m/>
    <n v="0.90862655700000006"/>
    <m/>
    <n v="0"/>
    <m/>
    <m/>
    <m/>
    <m/>
    <m/>
    <m/>
    <m/>
    <m/>
    <m/>
    <m/>
    <m/>
    <m/>
    <s v="562816,99"/>
    <s v="6260601"/>
    <n v="0.90862655700000006"/>
    <n v="0"/>
    <n v="0"/>
  </r>
  <r>
    <n v="360"/>
    <x v="344"/>
    <s v=""/>
    <x v="834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5114"/>
    <n v="3.492E-2"/>
    <n v="3.492E-2"/>
    <n v="0"/>
    <n v="0"/>
    <n v="1"/>
    <n v="0"/>
    <n v="0"/>
    <x v="0"/>
    <x v="0"/>
    <m/>
    <m/>
    <m/>
    <n v="3.7089579999999997E-2"/>
    <m/>
    <m/>
    <m/>
    <m/>
    <m/>
    <m/>
    <m/>
    <m/>
    <m/>
    <m/>
    <m/>
    <m/>
    <m/>
    <m/>
    <s v="565882"/>
    <s v="6259087"/>
    <n v="3.7089579999999997E-2"/>
    <n v="0"/>
    <n v="0"/>
  </r>
  <r>
    <n v="360"/>
    <x v="344"/>
    <s v=""/>
    <x v="835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4"/>
    <s v=""/>
    <x v="836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5"/>
    <s v=""/>
    <x v="837"/>
    <n v="2019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5115"/>
    <n v="10.23948"/>
    <n v="10.23948"/>
    <n v="0"/>
    <n v="0"/>
    <n v="1"/>
    <n v="0"/>
    <n v="0"/>
    <x v="0"/>
    <x v="0"/>
    <m/>
    <m/>
    <m/>
    <n v="0"/>
    <m/>
    <n v="0"/>
    <n v="10.7703288"/>
    <m/>
    <m/>
    <m/>
    <m/>
    <m/>
    <m/>
    <m/>
    <m/>
    <m/>
    <m/>
    <m/>
    <s v="564661,99"/>
    <s v="6254345,99"/>
    <n v="10.7703288"/>
    <n v="0"/>
    <n v="0"/>
  </r>
  <r>
    <n v="360"/>
    <x v="345"/>
    <s v=""/>
    <x v="838"/>
    <n v="2019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5116"/>
    <n v="0.18215999999999999"/>
    <n v="0.18215999999999999"/>
    <n v="0"/>
    <n v="0"/>
    <n v="1"/>
    <n v="0"/>
    <n v="0"/>
    <x v="0"/>
    <x v="0"/>
    <m/>
    <m/>
    <m/>
    <n v="0"/>
    <m/>
    <n v="0"/>
    <n v="0.1915056"/>
    <m/>
    <m/>
    <m/>
    <m/>
    <m/>
    <m/>
    <m/>
    <m/>
    <m/>
    <m/>
    <m/>
    <s v="564661,99"/>
    <s v="6254345,99"/>
    <n v="0.1915056"/>
    <n v="0"/>
    <n v="0"/>
  </r>
  <r>
    <n v="366"/>
    <x v="346"/>
    <s v=""/>
    <x v="839"/>
    <n v="2019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5117"/>
    <n v="8.6400000000000001E-3"/>
    <n v="8.6400000000000001E-3"/>
    <n v="0"/>
    <n v="0"/>
    <n v="1"/>
    <n v="0"/>
    <n v="0"/>
    <x v="0"/>
    <x v="0"/>
    <m/>
    <m/>
    <m/>
    <m/>
    <m/>
    <m/>
    <n v="8.1972E-3"/>
    <m/>
    <m/>
    <m/>
    <m/>
    <m/>
    <m/>
    <m/>
    <m/>
    <m/>
    <m/>
    <m/>
    <s v="485361,17"/>
    <s v="6131374,59"/>
    <n v="8.1972E-3"/>
    <n v="0"/>
    <n v="0"/>
  </r>
  <r>
    <n v="366"/>
    <x v="346"/>
    <s v=""/>
    <x v="840"/>
    <n v="2019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5117"/>
    <n v="8.6400000000000001E-3"/>
    <n v="8.6400000000000001E-3"/>
    <n v="0"/>
    <n v="0"/>
    <n v="1"/>
    <n v="0"/>
    <n v="0"/>
    <x v="0"/>
    <x v="0"/>
    <m/>
    <m/>
    <m/>
    <m/>
    <m/>
    <m/>
    <n v="8.1972E-3"/>
    <m/>
    <m/>
    <m/>
    <m/>
    <m/>
    <m/>
    <m/>
    <m/>
    <m/>
    <m/>
    <m/>
    <s v="485361,17"/>
    <s v="6131374,59"/>
    <n v="8.1972E-3"/>
    <n v="0"/>
    <n v="0"/>
  </r>
  <r>
    <n v="366"/>
    <x v="347"/>
    <s v=""/>
    <x v="841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496"/>
    <n v="0.21959999999999999"/>
    <n v="0.21959999999999999"/>
    <n v="0"/>
    <n v="0"/>
    <n v="1"/>
    <n v="0"/>
    <n v="0"/>
    <x v="0"/>
    <x v="0"/>
    <m/>
    <m/>
    <m/>
    <n v="0"/>
    <m/>
    <m/>
    <n v="0.22294800000000001"/>
    <m/>
    <m/>
    <m/>
    <m/>
    <m/>
    <m/>
    <m/>
    <m/>
    <m/>
    <m/>
    <m/>
    <s v="486697,7"/>
    <s v="6132889,94"/>
    <n v="0.22294800000000001"/>
    <n v="0"/>
    <n v="0"/>
  </r>
  <r>
    <n v="366"/>
    <x v="347"/>
    <s v=""/>
    <x v="842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5118"/>
    <n v="19.634399999999999"/>
    <n v="19.634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19928000000002"/>
    <s v="486697,7"/>
    <s v="6132889,94"/>
    <n v="0"/>
    <n v="0"/>
    <n v="19.619928000000002"/>
  </r>
  <r>
    <n v="366"/>
    <x v="347"/>
    <s v=""/>
    <x v="843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86697,7"/>
    <s v="6132889,94"/>
    <n v="0"/>
    <n v="0"/>
    <n v="0"/>
  </r>
  <r>
    <n v="366"/>
    <x v="347"/>
    <s v=""/>
    <x v="844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5119"/>
    <n v="29.552399999999999"/>
    <n v="29.552399999999999"/>
    <n v="0"/>
    <n v="0"/>
    <n v="1"/>
    <n v="0"/>
    <n v="0"/>
    <x v="0"/>
    <x v="0"/>
    <m/>
    <m/>
    <m/>
    <m/>
    <m/>
    <m/>
    <n v="30.001791600000001"/>
    <m/>
    <m/>
    <m/>
    <m/>
    <m/>
    <m/>
    <m/>
    <m/>
    <m/>
    <m/>
    <m/>
    <s v="486697,7"/>
    <s v="6132889,94"/>
    <n v="30.001791600000001"/>
    <n v="0"/>
    <n v="0"/>
  </r>
  <r>
    <n v="366"/>
    <x v="347"/>
    <s v=""/>
    <x v="845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5120"/>
    <n v="16.999199999999998"/>
    <n v="16.999199999999998"/>
    <n v="12.6648"/>
    <n v="12.6648"/>
    <n v="0.2773799961441713"/>
    <n v="0.7226200038558287"/>
    <n v="0"/>
    <x v="0"/>
    <x v="0"/>
    <m/>
    <m/>
    <m/>
    <m/>
    <m/>
    <m/>
    <n v="30.642440399999998"/>
    <m/>
    <m/>
    <m/>
    <m/>
    <m/>
    <m/>
    <m/>
    <m/>
    <m/>
    <m/>
    <m/>
    <s v="486697,7"/>
    <s v="6132889,94"/>
    <n v="30.642440399999998"/>
    <n v="0"/>
    <n v="0"/>
  </r>
  <r>
    <n v="366"/>
    <x v="347"/>
    <s v=""/>
    <x v="846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5121"/>
    <n v="11.869199999999999"/>
    <n v="11.869199999999999"/>
    <n v="9.09"/>
    <n v="9.09"/>
    <n v="0.26024498548879643"/>
    <n v="0.73975501451120351"/>
    <n v="0"/>
    <x v="0"/>
    <x v="0"/>
    <m/>
    <m/>
    <m/>
    <m/>
    <m/>
    <m/>
    <n v="22.803897599999999"/>
    <m/>
    <m/>
    <m/>
    <m/>
    <m/>
    <m/>
    <m/>
    <m/>
    <m/>
    <m/>
    <m/>
    <s v="486697,7"/>
    <s v="6132889,94"/>
    <n v="22.803897599999999"/>
    <n v="0"/>
    <n v="0"/>
  </r>
  <r>
    <n v="366"/>
    <x v="347"/>
    <s v=""/>
    <x v="847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5122"/>
    <n v="17.082000000000001"/>
    <n v="17.082000000000001"/>
    <n v="13.597200000000001"/>
    <n v="13.597200000000001"/>
    <n v="0.27760528611948998"/>
    <n v="0.72239471388051002"/>
    <n v="0"/>
    <x v="0"/>
    <x v="0"/>
    <m/>
    <m/>
    <m/>
    <m/>
    <m/>
    <m/>
    <n v="30.766705200000001"/>
    <m/>
    <m/>
    <m/>
    <m/>
    <m/>
    <m/>
    <m/>
    <m/>
    <m/>
    <m/>
    <m/>
    <s v="486697,7"/>
    <s v="6132889,94"/>
    <n v="30.766705200000001"/>
    <n v="0"/>
    <n v="0"/>
  </r>
  <r>
    <n v="366"/>
    <x v="347"/>
    <s v=""/>
    <x v="848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5123"/>
    <n v="0.94679999999999997"/>
    <n v="0.94679999999999997"/>
    <n v="0.6552"/>
    <n v="0.6552"/>
    <n v="0.2544332330434278"/>
    <n v="0.7455667669565722"/>
    <n v="0"/>
    <x v="0"/>
    <x v="0"/>
    <m/>
    <m/>
    <m/>
    <m/>
    <m/>
    <m/>
    <n v="1.860606"/>
    <m/>
    <m/>
    <m/>
    <m/>
    <m/>
    <m/>
    <m/>
    <m/>
    <m/>
    <m/>
    <m/>
    <s v="486697,7"/>
    <s v="6132889,94"/>
    <n v="1.860606"/>
    <n v="0"/>
    <n v="0"/>
  </r>
  <r>
    <n v="366"/>
    <x v="347"/>
    <s v=""/>
    <x v="849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5124"/>
    <n v="2.4624000000000001"/>
    <n v="2.4624000000000001"/>
    <n v="1.8684000000000001"/>
    <n v="1.8684000000000001"/>
    <n v="0.26184243669652846"/>
    <n v="0.7381575633034716"/>
    <n v="0"/>
    <x v="0"/>
    <x v="0"/>
    <m/>
    <m/>
    <m/>
    <m/>
    <m/>
    <m/>
    <n v="4.7020644000000003"/>
    <m/>
    <m/>
    <m/>
    <m/>
    <m/>
    <m/>
    <m/>
    <m/>
    <m/>
    <m/>
    <m/>
    <s v="486697,7"/>
    <s v="6132889,94"/>
    <n v="4.7020644000000003"/>
    <n v="0"/>
    <n v="0"/>
  </r>
  <r>
    <n v="366"/>
    <x v="347"/>
    <s v=""/>
    <x v="850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5125"/>
    <n v="157.0608"/>
    <n v="157.0608"/>
    <n v="0"/>
    <n v="0"/>
    <n v="1"/>
    <n v="0"/>
    <n v="0"/>
    <x v="0"/>
    <x v="0"/>
    <m/>
    <m/>
    <m/>
    <m/>
    <m/>
    <m/>
    <m/>
    <m/>
    <m/>
    <m/>
    <n v="163.08751000000001"/>
    <m/>
    <m/>
    <m/>
    <m/>
    <m/>
    <m/>
    <m/>
    <s v="486697,7"/>
    <s v="6132889,94"/>
    <n v="0"/>
    <n v="163.08751000000001"/>
    <n v="0"/>
  </r>
  <r>
    <n v="368"/>
    <x v="348"/>
    <s v=""/>
    <x v="851"/>
    <n v="2019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5126"/>
    <n v="0.33012000000000002"/>
    <n v="0.33012000000000002"/>
    <n v="0.27648"/>
    <n v="0.27648"/>
    <n v="0.24195633703963651"/>
    <n v="0.75804366296036352"/>
    <n v="0"/>
    <x v="0"/>
    <x v="0"/>
    <m/>
    <m/>
    <m/>
    <m/>
    <m/>
    <m/>
    <n v="0.68218920000000005"/>
    <m/>
    <m/>
    <m/>
    <m/>
    <m/>
    <m/>
    <m/>
    <m/>
    <m/>
    <m/>
    <m/>
    <s v="594413,82"/>
    <s v="6122246,11"/>
    <n v="0.68218920000000005"/>
    <n v="0"/>
    <n v="0"/>
  </r>
  <r>
    <n v="368"/>
    <x v="348"/>
    <s v=""/>
    <x v="852"/>
    <n v="2019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5127"/>
    <n v="0.73799999999999999"/>
    <n v="0.73799999999999999"/>
    <n v="0"/>
    <n v="0"/>
    <n v="1"/>
    <n v="0"/>
    <n v="0"/>
    <x v="0"/>
    <x v="0"/>
    <m/>
    <m/>
    <m/>
    <m/>
    <m/>
    <m/>
    <n v="0.78784199999999993"/>
    <m/>
    <m/>
    <m/>
    <m/>
    <m/>
    <m/>
    <m/>
    <m/>
    <m/>
    <m/>
    <m/>
    <s v="594413,82"/>
    <s v="6122246,11"/>
    <n v="0.78784199999999993"/>
    <n v="0"/>
    <n v="0"/>
  </r>
  <r>
    <n v="368"/>
    <x v="349"/>
    <s v=""/>
    <x v="853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5128"/>
    <n v="6.336E-2"/>
    <n v="6.336E-2"/>
    <n v="5.2200000000000003E-2"/>
    <n v="5.2200000000000003E-2"/>
    <n v="0.22430325800482251"/>
    <n v="0.77569674199517746"/>
    <n v="0"/>
    <x v="0"/>
    <x v="0"/>
    <m/>
    <m/>
    <m/>
    <m/>
    <m/>
    <m/>
    <n v="0.14123736000000001"/>
    <m/>
    <m/>
    <m/>
    <m/>
    <m/>
    <m/>
    <m/>
    <m/>
    <m/>
    <m/>
    <m/>
    <s v="594011,8"/>
    <s v="6123421,35"/>
    <n v="0.14123736000000001"/>
    <n v="0"/>
    <n v="0"/>
  </r>
  <r>
    <n v="368"/>
    <x v="349"/>
    <s v=""/>
    <x v="854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5129"/>
    <n v="49.073399999999999"/>
    <n v="49.073399999999999"/>
    <n v="0"/>
    <n v="0"/>
    <n v="1"/>
    <n v="0"/>
    <n v="0"/>
    <x v="0"/>
    <x v="0"/>
    <m/>
    <m/>
    <m/>
    <m/>
    <m/>
    <m/>
    <m/>
    <m/>
    <m/>
    <m/>
    <m/>
    <m/>
    <n v="50.715000000000003"/>
    <m/>
    <m/>
    <m/>
    <m/>
    <m/>
    <s v="594011,8"/>
    <s v="6123421,35"/>
    <n v="0"/>
    <n v="50.715000000000003"/>
    <n v="0"/>
  </r>
  <r>
    <n v="368"/>
    <x v="349"/>
    <s v=""/>
    <x v="855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5130"/>
    <n v="83.58372"/>
    <n v="83.58372"/>
    <n v="0"/>
    <n v="0"/>
    <n v="1"/>
    <n v="0"/>
    <n v="0"/>
    <x v="0"/>
    <x v="0"/>
    <m/>
    <m/>
    <m/>
    <m/>
    <m/>
    <m/>
    <m/>
    <m/>
    <m/>
    <m/>
    <m/>
    <m/>
    <n v="86.38"/>
    <m/>
    <m/>
    <m/>
    <m/>
    <m/>
    <s v="594011,8"/>
    <s v="6123421,35"/>
    <n v="0"/>
    <n v="86.38"/>
    <n v="0"/>
  </r>
  <r>
    <n v="368"/>
    <x v="349"/>
    <s v=""/>
    <x v="856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5131"/>
    <n v="5.6160000000000002E-2"/>
    <n v="5.6160000000000002E-2"/>
    <n v="4.6080000000000003E-2"/>
    <n v="4.6080000000000003E-2"/>
    <n v="0.22522262390131784"/>
    <n v="0.77477737609868214"/>
    <n v="0"/>
    <x v="0"/>
    <x v="0"/>
    <m/>
    <m/>
    <m/>
    <m/>
    <m/>
    <m/>
    <n v="0.12467664000000001"/>
    <m/>
    <m/>
    <m/>
    <m/>
    <m/>
    <m/>
    <m/>
    <m/>
    <m/>
    <m/>
    <m/>
    <s v="594011,8"/>
    <s v="6123421,35"/>
    <n v="0.12467664000000001"/>
    <n v="0"/>
    <n v="0"/>
  </r>
  <r>
    <n v="368"/>
    <x v="349"/>
    <s v=""/>
    <x v="858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5132"/>
    <n v="74.913839999999993"/>
    <n v="74.913839999999993"/>
    <n v="0"/>
    <n v="0"/>
    <n v="1"/>
    <n v="0"/>
    <n v="0"/>
    <x v="0"/>
    <x v="0"/>
    <m/>
    <m/>
    <m/>
    <m/>
    <m/>
    <m/>
    <m/>
    <m/>
    <m/>
    <m/>
    <m/>
    <m/>
    <n v="77.42"/>
    <m/>
    <m/>
    <m/>
    <m/>
    <m/>
    <s v="594011,8"/>
    <s v="6123421,35"/>
    <n v="0"/>
    <n v="77.42"/>
    <n v="0"/>
  </r>
  <r>
    <n v="368"/>
    <x v="1302"/>
    <s v=""/>
    <x v="2952"/>
    <n v="2019"/>
    <n v="32476813"/>
    <x v="143"/>
    <x v="1298"/>
    <x v="1255"/>
    <n v="5750"/>
    <s v="Ringe"/>
    <n v="430"/>
    <n v="84"/>
    <x v="130"/>
    <m/>
    <s v="FJ"/>
    <s v="Fjernvarmeværk"/>
    <n v="353000"/>
    <n v="350030"/>
    <x v="1491"/>
    <x v="3"/>
    <s v="fvv"/>
    <d v="2019-06-10T00:00:00"/>
    <m/>
    <n v="22"/>
    <n v="0"/>
    <n v="22"/>
    <x v="5133"/>
    <n v="23.714279999999999"/>
    <n v="23.714279999999999"/>
    <n v="0"/>
    <n v="0"/>
    <n v="1"/>
    <n v="0"/>
    <n v="0"/>
    <x v="0"/>
    <x v="0"/>
    <m/>
    <m/>
    <m/>
    <m/>
    <m/>
    <m/>
    <m/>
    <m/>
    <m/>
    <m/>
    <m/>
    <m/>
    <m/>
    <m/>
    <m/>
    <n v="23.714279999999999"/>
    <m/>
    <m/>
    <s v="594894,32"/>
    <s v="6123511,75"/>
    <n v="0"/>
    <n v="23.714279999999999"/>
    <n v="0"/>
  </r>
  <r>
    <n v="369"/>
    <x v="350"/>
    <s v=""/>
    <x v="859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53300,75"/>
    <s v="6216025,82"/>
    <n v="0"/>
    <n v="0"/>
    <n v="0"/>
  </r>
  <r>
    <n v="369"/>
    <x v="350"/>
    <s v=""/>
    <x v="860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5134"/>
    <n v="5.7708000000000004"/>
    <n v="5.7708000000000004"/>
    <n v="0"/>
    <n v="0"/>
    <n v="1"/>
    <n v="0"/>
    <n v="0"/>
    <x v="0"/>
    <x v="0"/>
    <m/>
    <m/>
    <m/>
    <m/>
    <m/>
    <m/>
    <n v="5.4960047999999997"/>
    <m/>
    <m/>
    <m/>
    <m/>
    <m/>
    <m/>
    <m/>
    <m/>
    <m/>
    <m/>
    <m/>
    <s v="453300,75"/>
    <s v="6216025,82"/>
    <n v="5.4960047999999997"/>
    <n v="0"/>
    <n v="0"/>
  </r>
  <r>
    <n v="369"/>
    <x v="350"/>
    <s v=""/>
    <x v="861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5135"/>
    <n v="114.9084"/>
    <n v="114.9084"/>
    <n v="0"/>
    <n v="0"/>
    <n v="1"/>
    <n v="0"/>
    <n v="0"/>
    <x v="0"/>
    <x v="0"/>
    <m/>
    <m/>
    <m/>
    <m/>
    <m/>
    <m/>
    <n v="109.3908816"/>
    <m/>
    <m/>
    <m/>
    <m/>
    <m/>
    <m/>
    <m/>
    <m/>
    <m/>
    <m/>
    <m/>
    <s v="453300,75"/>
    <s v="6216025,82"/>
    <n v="109.3908816"/>
    <n v="0"/>
    <n v="0"/>
  </r>
  <r>
    <n v="369"/>
    <x v="351"/>
    <s v=""/>
    <x v="862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5136"/>
    <n v="3.5999999999999999E-3"/>
    <n v="3.5999999999999999E-3"/>
    <n v="0"/>
    <n v="0"/>
    <n v="1"/>
    <n v="0"/>
    <n v="0"/>
    <x v="0"/>
    <x v="0"/>
    <m/>
    <m/>
    <m/>
    <n v="0"/>
    <m/>
    <m/>
    <n v="3.7897199999999999E-3"/>
    <m/>
    <m/>
    <m/>
    <m/>
    <m/>
    <m/>
    <m/>
    <m/>
    <m/>
    <m/>
    <m/>
    <s v="455014,53"/>
    <s v="6216347,7"/>
    <n v="3.7897199999999999E-3"/>
    <n v="0"/>
    <n v="0"/>
  </r>
  <r>
    <n v="369"/>
    <x v="351"/>
    <s v=""/>
    <x v="863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5137"/>
    <n v="99.842399999999998"/>
    <n v="99.842399999999998"/>
    <n v="84.78"/>
    <n v="84.78"/>
    <n v="0.25873962252040417"/>
    <n v="0.74126037747959583"/>
    <n v="0"/>
    <x v="0"/>
    <x v="0"/>
    <m/>
    <m/>
    <m/>
    <m/>
    <m/>
    <m/>
    <n v="192.93991200000002"/>
    <m/>
    <m/>
    <m/>
    <m/>
    <m/>
    <m/>
    <m/>
    <m/>
    <m/>
    <m/>
    <m/>
    <s v="455014,53"/>
    <s v="6216347,7"/>
    <n v="192.93991200000002"/>
    <n v="0"/>
    <n v="0"/>
  </r>
  <r>
    <n v="369"/>
    <x v="351"/>
    <s v=""/>
    <x v="864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5138"/>
    <n v="0"/>
    <n v="0"/>
    <n v="0"/>
    <n v="0"/>
    <n v="1"/>
    <n v="0"/>
    <n v="0"/>
    <x v="0"/>
    <x v="0"/>
    <m/>
    <m/>
    <m/>
    <n v="2.1521999999999999E-3"/>
    <m/>
    <m/>
    <m/>
    <m/>
    <m/>
    <m/>
    <m/>
    <m/>
    <m/>
    <m/>
    <m/>
    <m/>
    <m/>
    <m/>
    <s v="455014,53"/>
    <s v="6216347,7"/>
    <n v="2.1521999999999999E-3"/>
    <n v="0"/>
    <n v="0"/>
  </r>
  <r>
    <n v="369"/>
    <x v="351"/>
    <s v=""/>
    <x v="865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5139"/>
    <n v="33.692399999999999"/>
    <n v="33.692399999999999"/>
    <n v="0"/>
    <n v="0"/>
    <n v="1"/>
    <n v="0"/>
    <n v="0"/>
    <x v="0"/>
    <x v="0"/>
    <m/>
    <m/>
    <m/>
    <n v="0"/>
    <m/>
    <m/>
    <n v="32.674118399999998"/>
    <m/>
    <m/>
    <m/>
    <m/>
    <m/>
    <m/>
    <m/>
    <m/>
    <m/>
    <m/>
    <m/>
    <s v="455014,53"/>
    <s v="6216347,7"/>
    <n v="32.674118399999998"/>
    <n v="0"/>
    <n v="0"/>
  </r>
  <r>
    <n v="369"/>
    <x v="351"/>
    <s v=""/>
    <x v="866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5140"/>
    <n v="23.0472"/>
    <n v="23.0472"/>
    <n v="0"/>
    <n v="0"/>
    <n v="1"/>
    <n v="0"/>
    <n v="0"/>
    <x v="0"/>
    <x v="0"/>
    <m/>
    <m/>
    <m/>
    <m/>
    <m/>
    <m/>
    <m/>
    <m/>
    <m/>
    <m/>
    <m/>
    <m/>
    <m/>
    <m/>
    <m/>
    <n v="23.0472"/>
    <m/>
    <m/>
    <s v="455014,53"/>
    <s v="6216347,7"/>
    <n v="0"/>
    <n v="23.0472"/>
    <n v="0"/>
  </r>
  <r>
    <n v="369"/>
    <x v="351"/>
    <s v=""/>
    <x v="867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5141"/>
    <n v="30.362400000000001"/>
    <n v="30.362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1.265999999999998"/>
    <s v="455014,53"/>
    <s v="6216347,7"/>
    <n v="0"/>
    <n v="0"/>
    <n v="31.265999999999998"/>
  </r>
  <r>
    <n v="369"/>
    <x v="351"/>
    <s v=""/>
    <x v="868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5142"/>
    <n v="21.718800000000002"/>
    <n v="21.718800000000002"/>
    <n v="0"/>
    <n v="0"/>
    <n v="1"/>
    <n v="0"/>
    <n v="0"/>
    <x v="0"/>
    <x v="0"/>
    <m/>
    <m/>
    <m/>
    <m/>
    <m/>
    <m/>
    <m/>
    <m/>
    <m/>
    <m/>
    <m/>
    <m/>
    <m/>
    <m/>
    <m/>
    <n v="21.718799999999998"/>
    <m/>
    <m/>
    <s v="455014,53"/>
    <s v="6216347,7"/>
    <n v="0"/>
    <n v="21.718799999999998"/>
    <n v="0"/>
  </r>
  <r>
    <n v="369"/>
    <x v="352"/>
    <s v=""/>
    <x v="869"/>
    <n v="2019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5143"/>
    <n v="16.941600000000001"/>
    <n v="16.941600000000001"/>
    <n v="10.5624"/>
    <n v="10.5624"/>
    <n v="0.29461505531763904"/>
    <n v="0.70538494468236101"/>
    <n v="0"/>
    <x v="0"/>
    <x v="0"/>
    <m/>
    <m/>
    <m/>
    <m/>
    <m/>
    <m/>
    <n v="28.752094799999998"/>
    <m/>
    <m/>
    <m/>
    <m/>
    <m/>
    <m/>
    <m/>
    <m/>
    <m/>
    <m/>
    <m/>
    <s v="449219,01"/>
    <s v="6220973,75"/>
    <n v="28.752094799999998"/>
    <n v="0"/>
    <n v="0"/>
  </r>
  <r>
    <n v="369"/>
    <x v="352"/>
    <s v=""/>
    <x v="870"/>
    <n v="2019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5144"/>
    <n v="4.0895999999999999"/>
    <n v="4.0895999999999999"/>
    <n v="0"/>
    <n v="0"/>
    <n v="1"/>
    <n v="0"/>
    <n v="0"/>
    <x v="0"/>
    <x v="0"/>
    <m/>
    <m/>
    <m/>
    <m/>
    <m/>
    <m/>
    <n v="3.9939372"/>
    <m/>
    <m/>
    <m/>
    <m/>
    <m/>
    <m/>
    <m/>
    <m/>
    <m/>
    <m/>
    <m/>
    <s v="449219,01"/>
    <s v="6220973,75"/>
    <n v="3.9939372"/>
    <n v="0"/>
    <n v="0"/>
  </r>
  <r>
    <n v="369"/>
    <x v="353"/>
    <s v=""/>
    <x v="871"/>
    <n v="2019"/>
    <n v="37560219"/>
    <x v="144"/>
    <x v="351"/>
    <x v="349"/>
    <n v="6950"/>
    <s v="Ringkøbing"/>
    <n v="760"/>
    <n v="180"/>
    <x v="131"/>
    <m/>
    <s v="FJ"/>
    <s v="Fjernvarmeværk"/>
    <n v="353000"/>
    <n v="350030"/>
    <x v="12"/>
    <x v="10"/>
    <s v="kvt"/>
    <d v="2017-10-01T00:00:00"/>
    <m/>
    <n v="2.1"/>
    <n v="0.2"/>
    <n v="4.3"/>
    <x v="5145"/>
    <n v="63.741599999999998"/>
    <n v="63.741599999999998"/>
    <n v="0"/>
    <n v="0"/>
    <n v="1"/>
    <n v="0"/>
    <n v="0"/>
    <x v="0"/>
    <x v="0"/>
    <m/>
    <m/>
    <m/>
    <m/>
    <m/>
    <m/>
    <n v="34.637961600000004"/>
    <m/>
    <m/>
    <m/>
    <m/>
    <m/>
    <m/>
    <m/>
    <m/>
    <m/>
    <m/>
    <n v="0"/>
    <s v="455014,53"/>
    <s v="6216347,7"/>
    <n v="34.637961600000004"/>
    <n v="0"/>
    <n v="0"/>
  </r>
  <r>
    <n v="374"/>
    <x v="354"/>
    <s v=""/>
    <x v="872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5146"/>
    <n v="27.972000000000001"/>
    <n v="27.972000000000001"/>
    <n v="0"/>
    <n v="0"/>
    <n v="1"/>
    <n v="0"/>
    <n v="0"/>
    <x v="0"/>
    <x v="0"/>
    <m/>
    <m/>
    <m/>
    <m/>
    <m/>
    <m/>
    <m/>
    <m/>
    <m/>
    <m/>
    <n v="27.972000000000001"/>
    <m/>
    <m/>
    <m/>
    <m/>
    <m/>
    <m/>
    <m/>
    <s v="498914"/>
    <s v="6285112"/>
    <n v="0"/>
    <n v="27.972000000000001"/>
    <n v="0"/>
  </r>
  <r>
    <n v="374"/>
    <x v="354"/>
    <s v=""/>
    <x v="873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8914"/>
    <s v="6285112"/>
    <n v="0"/>
    <n v="0"/>
    <n v="0"/>
  </r>
  <r>
    <n v="374"/>
    <x v="354"/>
    <s v=""/>
    <x v="2953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1492"/>
    <x v="3"/>
    <s v="fvv"/>
    <d v="2019-06-17T00:00:00"/>
    <m/>
    <n v="0.6"/>
    <n v="0"/>
    <n v="0.6"/>
    <x v="5147"/>
    <n v="6.6167999999999996"/>
    <n v="6.6167999999999996"/>
    <n v="0"/>
    <n v="0"/>
    <n v="1"/>
    <n v="0"/>
    <n v="0"/>
    <x v="0"/>
    <x v="0"/>
    <m/>
    <m/>
    <m/>
    <m/>
    <m/>
    <m/>
    <m/>
    <m/>
    <m/>
    <m/>
    <m/>
    <m/>
    <m/>
    <m/>
    <m/>
    <n v="6.6168000000000005"/>
    <m/>
    <m/>
    <s v="498914"/>
    <s v="6285112"/>
    <n v="0"/>
    <n v="6.6168000000000005"/>
    <n v="0"/>
  </r>
  <r>
    <n v="376"/>
    <x v="355"/>
    <s v=""/>
    <x v="875"/>
    <n v="2019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5148"/>
    <n v="88.095600000000005"/>
    <n v="88.095600000000005"/>
    <n v="0"/>
    <n v="0"/>
    <n v="1"/>
    <n v="0"/>
    <n v="0"/>
    <x v="0"/>
    <x v="0"/>
    <m/>
    <m/>
    <m/>
    <m/>
    <m/>
    <m/>
    <m/>
    <m/>
    <m/>
    <m/>
    <n v="93.347080000000005"/>
    <m/>
    <m/>
    <m/>
    <m/>
    <m/>
    <m/>
    <m/>
    <s v="611229,64"/>
    <s v="6088997,89"/>
    <n v="0"/>
    <n v="93.347080000000005"/>
    <n v="0"/>
  </r>
  <r>
    <n v="376"/>
    <x v="355"/>
    <s v=""/>
    <x v="2954"/>
    <n v="2019"/>
    <n v="40744517"/>
    <x v="146"/>
    <x v="353"/>
    <x v="352"/>
    <n v="5900"/>
    <s v="Rudkøbing"/>
    <n v="482"/>
    <n v="85"/>
    <x v="134"/>
    <m/>
    <s v="DC"/>
    <s v="Decentralt værk"/>
    <n v="353000"/>
    <n v="350030"/>
    <x v="368"/>
    <x v="0"/>
    <s v="fvv"/>
    <d v="2019-01-31T00:00:00"/>
    <m/>
    <n v="7.8"/>
    <n v="0"/>
    <n v="8.5"/>
    <x v="5149"/>
    <n v="162.191"/>
    <n v="154.8972"/>
    <n v="0"/>
    <n v="0"/>
    <n v="1"/>
    <n v="0"/>
    <n v="0"/>
    <x v="0"/>
    <x v="0"/>
    <m/>
    <m/>
    <m/>
    <m/>
    <m/>
    <m/>
    <m/>
    <m/>
    <m/>
    <n v="160.87539999999998"/>
    <m/>
    <m/>
    <m/>
    <m/>
    <m/>
    <m/>
    <m/>
    <m/>
    <s v="611229,64"/>
    <s v="6088997,89"/>
    <n v="0"/>
    <n v="160.87539999999998"/>
    <n v="0"/>
  </r>
  <r>
    <n v="376"/>
    <x v="356"/>
    <s v=""/>
    <x v="876"/>
    <n v="2019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5150"/>
    <n v="1.5696000000000001"/>
    <n v="1.5624"/>
    <n v="0"/>
    <n v="0"/>
    <n v="1"/>
    <n v="0"/>
    <n v="0"/>
    <x v="0"/>
    <x v="0"/>
    <m/>
    <m/>
    <m/>
    <n v="1.69092"/>
    <m/>
    <m/>
    <m/>
    <m/>
    <m/>
    <m/>
    <m/>
    <m/>
    <m/>
    <n v="0"/>
    <m/>
    <m/>
    <m/>
    <m/>
    <s v="609951,47"/>
    <s v="6089382,27"/>
    <n v="1.69092"/>
    <n v="0"/>
    <n v="0"/>
  </r>
  <r>
    <n v="376"/>
    <x v="357"/>
    <s v=""/>
    <x v="877"/>
    <n v="2019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9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172"/>
    <s v="6219844"/>
    <n v="0"/>
    <n v="0"/>
    <n v="0"/>
  </r>
  <r>
    <n v="378"/>
    <x v="359"/>
    <s v=""/>
    <x v="879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59"/>
    <s v=""/>
    <x v="880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48523"/>
    <s v="6216490"/>
    <n v="0"/>
    <n v="0"/>
    <n v="0"/>
  </r>
  <r>
    <n v="378"/>
    <x v="359"/>
    <s v=""/>
    <x v="882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9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9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5151"/>
    <n v="56.718000000000004"/>
    <n v="55.584000000000003"/>
    <n v="0"/>
    <n v="0"/>
    <n v="1"/>
    <n v="0"/>
    <n v="0"/>
    <x v="0"/>
    <x v="0"/>
    <m/>
    <m/>
    <m/>
    <m/>
    <m/>
    <m/>
    <m/>
    <m/>
    <m/>
    <m/>
    <n v="53.588000000000001"/>
    <m/>
    <m/>
    <m/>
    <m/>
    <m/>
    <m/>
    <m/>
    <s v="548949,77"/>
    <s v="6215641,81"/>
    <n v="0"/>
    <n v="53.588000000000001"/>
    <n v="0"/>
  </r>
  <r>
    <n v="378"/>
    <x v="361"/>
    <s v=""/>
    <x v="885"/>
    <n v="2019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5152"/>
    <n v="159.63839999999999"/>
    <n v="156.4452"/>
    <n v="0"/>
    <n v="0"/>
    <n v="1"/>
    <n v="0"/>
    <n v="0"/>
    <x v="0"/>
    <x v="0"/>
    <m/>
    <m/>
    <m/>
    <m/>
    <m/>
    <m/>
    <m/>
    <m/>
    <m/>
    <m/>
    <n v="147.59800000000001"/>
    <m/>
    <m/>
    <m/>
    <m/>
    <m/>
    <m/>
    <m/>
    <s v="548949,77"/>
    <s v="6215641,81"/>
    <n v="0"/>
    <n v="147.59800000000001"/>
    <n v="0"/>
  </r>
  <r>
    <n v="379"/>
    <x v="362"/>
    <s v=""/>
    <x v="886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5153"/>
    <n v="3.024"/>
    <n v="3.024"/>
    <n v="0"/>
    <n v="0"/>
    <n v="1"/>
    <n v="0"/>
    <n v="0"/>
    <x v="0"/>
    <x v="0"/>
    <m/>
    <m/>
    <m/>
    <m/>
    <m/>
    <m/>
    <m/>
    <m/>
    <m/>
    <n v="3.1141000000000001"/>
    <m/>
    <m/>
    <m/>
    <m/>
    <m/>
    <m/>
    <m/>
    <m/>
    <s v="593130,42"/>
    <s v="6250617,08"/>
    <n v="0"/>
    <n v="3.1141000000000001"/>
    <n v="0"/>
  </r>
  <r>
    <n v="379"/>
    <x v="362"/>
    <s v=""/>
    <x v="887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79"/>
    <x v="362"/>
    <s v=""/>
    <x v="2955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1493"/>
    <x v="0"/>
    <s v="fvv"/>
    <d v="2019-08-01T00:00:00"/>
    <m/>
    <n v="8"/>
    <n v="0"/>
    <n v="8"/>
    <x v="5154"/>
    <n v="57.441600000000001"/>
    <n v="57.441600000000001"/>
    <n v="0"/>
    <n v="0"/>
    <n v="1"/>
    <n v="0"/>
    <n v="0"/>
    <x v="0"/>
    <x v="0"/>
    <m/>
    <m/>
    <m/>
    <m/>
    <m/>
    <m/>
    <m/>
    <m/>
    <m/>
    <n v="59.003999999999998"/>
    <m/>
    <m/>
    <m/>
    <m/>
    <m/>
    <m/>
    <m/>
    <m/>
    <s v="593130,42"/>
    <s v="6250617,08"/>
    <n v="0"/>
    <n v="59.003999999999998"/>
    <n v="0"/>
  </r>
  <r>
    <n v="379"/>
    <x v="362"/>
    <s v=""/>
    <x v="2956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2019-08-01T00:00:00"/>
    <m/>
    <n v="8"/>
    <n v="0"/>
    <n v="8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5155"/>
    <n v="93.506399999999999"/>
    <n v="90.45"/>
    <n v="0"/>
    <n v="0"/>
    <n v="1"/>
    <n v="0"/>
    <n v="0"/>
    <x v="0"/>
    <x v="0"/>
    <m/>
    <m/>
    <m/>
    <n v="0"/>
    <m/>
    <m/>
    <m/>
    <m/>
    <m/>
    <n v="93.506399999999999"/>
    <m/>
    <m/>
    <m/>
    <m/>
    <m/>
    <m/>
    <m/>
    <m/>
    <s v="654589"/>
    <s v="6063647"/>
    <n v="0"/>
    <n v="93.506399999999999"/>
    <n v="0"/>
  </r>
  <r>
    <n v="380"/>
    <x v="363"/>
    <s v=""/>
    <x v="889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5156"/>
    <n v="0.54468000000000005"/>
    <n v="0.54"/>
    <n v="0"/>
    <n v="0"/>
    <n v="1"/>
    <n v="0"/>
    <n v="0"/>
    <x v="0"/>
    <x v="0"/>
    <m/>
    <m/>
    <m/>
    <m/>
    <m/>
    <m/>
    <m/>
    <m/>
    <m/>
    <m/>
    <m/>
    <m/>
    <n v="0.54467999999999994"/>
    <m/>
    <m/>
    <m/>
    <m/>
    <m/>
    <s v="654589"/>
    <s v="6063647"/>
    <n v="0"/>
    <n v="0.54467999999999994"/>
    <n v="0"/>
  </r>
  <r>
    <n v="381"/>
    <x v="364"/>
    <s v=""/>
    <x v="891"/>
    <n v="2019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5157"/>
    <n v="62.787599999999998"/>
    <n v="62.787599999999998"/>
    <n v="0"/>
    <n v="0"/>
    <n v="1"/>
    <n v="0"/>
    <n v="0"/>
    <x v="0"/>
    <x v="0"/>
    <m/>
    <m/>
    <m/>
    <m/>
    <m/>
    <m/>
    <m/>
    <m/>
    <m/>
    <n v="68.512500000000003"/>
    <m/>
    <m/>
    <m/>
    <m/>
    <m/>
    <m/>
    <m/>
    <m/>
    <s v="652328"/>
    <s v="6059806"/>
    <n v="0"/>
    <n v="68.512500000000003"/>
    <n v="0"/>
  </r>
  <r>
    <n v="381"/>
    <x v="364"/>
    <s v=""/>
    <x v="892"/>
    <n v="2019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5158"/>
    <n v="69.519599999999997"/>
    <n v="69.519599999999997"/>
    <n v="0"/>
    <n v="0"/>
    <n v="1"/>
    <n v="0"/>
    <n v="0"/>
    <x v="0"/>
    <x v="0"/>
    <m/>
    <m/>
    <m/>
    <m/>
    <m/>
    <m/>
    <m/>
    <m/>
    <m/>
    <n v="75.849500000000006"/>
    <m/>
    <m/>
    <m/>
    <m/>
    <m/>
    <m/>
    <m/>
    <m/>
    <s v="652328"/>
    <s v="6059806"/>
    <n v="0"/>
    <n v="75.849500000000006"/>
    <n v="0"/>
  </r>
  <r>
    <n v="381"/>
    <x v="365"/>
    <s v=""/>
    <x v="893"/>
    <n v="2019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5159"/>
    <n v="12.588948"/>
    <n v="12.588948"/>
    <n v="10.166399999999999"/>
    <n v="10.166399999999999"/>
    <n v="0.25464486779465123"/>
    <n v="0.74535513220534877"/>
    <n v="0"/>
    <x v="0"/>
    <x v="0"/>
    <m/>
    <m/>
    <m/>
    <m/>
    <m/>
    <m/>
    <n v="24.718636799999999"/>
    <m/>
    <m/>
    <m/>
    <m/>
    <m/>
    <m/>
    <m/>
    <m/>
    <m/>
    <m/>
    <m/>
    <s v="531143,3"/>
    <s v="6245455,14"/>
    <n v="24.718636799999999"/>
    <n v="0"/>
    <n v="0"/>
  </r>
  <r>
    <n v="384"/>
    <x v="366"/>
    <s v=""/>
    <x v="895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5160"/>
    <n v="2.25"/>
    <n v="2.25"/>
    <n v="0"/>
    <n v="0"/>
    <n v="1"/>
    <n v="0"/>
    <n v="0"/>
    <x v="0"/>
    <x v="0"/>
    <m/>
    <m/>
    <m/>
    <m/>
    <m/>
    <m/>
    <n v="2.2796532000000003"/>
    <m/>
    <m/>
    <m/>
    <m/>
    <m/>
    <m/>
    <m/>
    <m/>
    <m/>
    <m/>
    <m/>
    <s v="531143,3"/>
    <s v="6245455,14"/>
    <n v="2.2796532000000003"/>
    <n v="0"/>
    <n v="0"/>
  </r>
  <r>
    <n v="384"/>
    <x v="366"/>
    <s v=""/>
    <x v="2879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12"/>
    <x v="4"/>
    <s v="fvv"/>
    <d v="2017-02-26T00:00:00"/>
    <m/>
    <n v="0.6"/>
    <n v="0"/>
    <n v="1.5"/>
    <x v="5161"/>
    <n v="3.5997840000000001"/>
    <n v="3.599784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94313520000000006"/>
    <s v="531143,3"/>
    <s v="6245455,14"/>
    <n v="0"/>
    <n v="0"/>
    <n v="0.94313520000000006"/>
  </r>
  <r>
    <n v="386"/>
    <x v="367"/>
    <s v=""/>
    <x v="896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5162"/>
    <n v="8.8199999999999997E-3"/>
    <n v="8.8199999999999997E-3"/>
    <n v="0"/>
    <n v="0"/>
    <n v="1"/>
    <n v="0"/>
    <n v="0"/>
    <x v="0"/>
    <x v="0"/>
    <m/>
    <n v="1.1016E-2"/>
    <m/>
    <m/>
    <m/>
    <m/>
    <m/>
    <m/>
    <m/>
    <m/>
    <m/>
    <m/>
    <m/>
    <m/>
    <m/>
    <m/>
    <m/>
    <m/>
    <s v="590450,59"/>
    <s v="6241213,24"/>
    <n v="1.1016E-2"/>
    <n v="0"/>
    <n v="0"/>
  </r>
  <r>
    <n v="386"/>
    <x v="367"/>
    <s v=""/>
    <x v="897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5163"/>
    <n v="10.7525"/>
    <n v="10.7525"/>
    <n v="0"/>
    <n v="0"/>
    <n v="1"/>
    <n v="0"/>
    <n v="0"/>
    <x v="0"/>
    <x v="0"/>
    <m/>
    <m/>
    <m/>
    <m/>
    <m/>
    <m/>
    <m/>
    <m/>
    <m/>
    <m/>
    <m/>
    <n v="3.7372519999999998"/>
    <n v="7.9502499999999996"/>
    <m/>
    <m/>
    <m/>
    <m/>
    <m/>
    <s v="590450,59"/>
    <s v="6241213,24"/>
    <n v="0"/>
    <n v="11.687501999999999"/>
    <n v="0"/>
  </r>
  <r>
    <n v="386"/>
    <x v="367"/>
    <s v=""/>
    <x v="898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5164"/>
    <n v="97.330690000000004"/>
    <n v="97.330690000000004"/>
    <n v="0"/>
    <n v="0"/>
    <n v="1"/>
    <n v="0"/>
    <n v="0"/>
    <x v="0"/>
    <x v="0"/>
    <m/>
    <m/>
    <m/>
    <m/>
    <m/>
    <m/>
    <m/>
    <m/>
    <m/>
    <n v="108.145205"/>
    <m/>
    <m/>
    <m/>
    <m/>
    <m/>
    <m/>
    <m/>
    <m/>
    <s v="590450,59"/>
    <s v="6241213,24"/>
    <n v="0"/>
    <n v="108.145205"/>
    <n v="0"/>
  </r>
  <r>
    <n v="389"/>
    <x v="368"/>
    <s v=""/>
    <x v="899"/>
    <n v="2019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9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5165"/>
    <n v="124.0308"/>
    <n v="124.0308"/>
    <n v="0"/>
    <n v="0"/>
    <n v="1"/>
    <n v="0"/>
    <n v="0"/>
    <x v="0"/>
    <x v="0"/>
    <m/>
    <m/>
    <m/>
    <m/>
    <m/>
    <m/>
    <m/>
    <m/>
    <m/>
    <n v="110.28700000000001"/>
    <m/>
    <m/>
    <m/>
    <m/>
    <m/>
    <m/>
    <m/>
    <m/>
    <s v="710087,34"/>
    <s v="6099521,98"/>
    <n v="0"/>
    <n v="110.28700000000001"/>
    <n v="0"/>
  </r>
  <r>
    <n v="389"/>
    <x v="370"/>
    <s v=""/>
    <x v="901"/>
    <n v="2019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478"/>
    <n v="22.6404"/>
    <n v="22.6404"/>
    <n v="0"/>
    <n v="0"/>
    <n v="1"/>
    <n v="0"/>
    <n v="0"/>
    <x v="0"/>
    <x v="0"/>
    <m/>
    <m/>
    <m/>
    <m/>
    <m/>
    <m/>
    <m/>
    <m/>
    <m/>
    <m/>
    <m/>
    <m/>
    <m/>
    <m/>
    <m/>
    <n v="22.640400000000003"/>
    <m/>
    <m/>
    <s v="710344,42"/>
    <s v="6099813,34"/>
    <n v="0"/>
    <n v="22.640400000000003"/>
    <n v="0"/>
  </r>
  <r>
    <n v="390"/>
    <x v="371"/>
    <s v=""/>
    <x v="902"/>
    <n v="2019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5166"/>
    <n v="2.1000000000000001E-2"/>
    <n v="2.1000000000000001E-2"/>
    <n v="0"/>
    <n v="0"/>
    <n v="1"/>
    <n v="0"/>
    <n v="0"/>
    <x v="0"/>
    <x v="0"/>
    <m/>
    <m/>
    <m/>
    <n v="9.6849000000000005E-2"/>
    <m/>
    <m/>
    <m/>
    <m/>
    <m/>
    <m/>
    <m/>
    <m/>
    <m/>
    <m/>
    <m/>
    <m/>
    <m/>
    <m/>
    <s v="669180,82"/>
    <s v="6076025,21"/>
    <n v="9.6849000000000005E-2"/>
    <n v="0"/>
    <n v="0"/>
  </r>
  <r>
    <n v="391"/>
    <x v="372"/>
    <s v=""/>
    <x v="903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5167"/>
    <n v="30.0852"/>
    <n v="30.0852"/>
    <n v="0"/>
    <n v="0"/>
    <n v="1"/>
    <n v="0"/>
    <n v="0"/>
    <x v="0"/>
    <x v="0"/>
    <m/>
    <m/>
    <m/>
    <m/>
    <m/>
    <m/>
    <n v="30.026264399999999"/>
    <m/>
    <m/>
    <m/>
    <m/>
    <m/>
    <m/>
    <m/>
    <m/>
    <m/>
    <m/>
    <m/>
    <s v="542272"/>
    <s v="6348266"/>
    <n v="30.026264399999999"/>
    <n v="0"/>
    <n v="0"/>
  </r>
  <r>
    <n v="391"/>
    <x v="372"/>
    <s v=""/>
    <x v="904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5168"/>
    <n v="0.34200000000000003"/>
    <n v="0.34200000000000003"/>
    <n v="0.34200000000000003"/>
    <n v="0.34200000000000003"/>
    <n v="0.2168523988440626"/>
    <n v="0.7831476011559374"/>
    <n v="0"/>
    <x v="0"/>
    <x v="0"/>
    <m/>
    <m/>
    <m/>
    <m/>
    <m/>
    <m/>
    <n v="0.7885548"/>
    <m/>
    <m/>
    <m/>
    <m/>
    <m/>
    <m/>
    <m/>
    <m/>
    <m/>
    <m/>
    <m/>
    <s v="542272"/>
    <s v="6348266"/>
    <n v="0.7885548"/>
    <n v="0"/>
    <n v="0"/>
  </r>
  <r>
    <n v="391"/>
    <x v="372"/>
    <s v=""/>
    <x v="905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5169"/>
    <n v="0.54"/>
    <n v="0.54"/>
    <n v="0"/>
    <n v="0"/>
    <n v="1"/>
    <n v="0"/>
    <n v="0"/>
    <x v="0"/>
    <x v="0"/>
    <m/>
    <m/>
    <m/>
    <m/>
    <m/>
    <m/>
    <m/>
    <m/>
    <m/>
    <m/>
    <m/>
    <m/>
    <m/>
    <m/>
    <m/>
    <n v="0.54"/>
    <m/>
    <m/>
    <s v="542272"/>
    <s v="6348266"/>
    <n v="0"/>
    <n v="0.54"/>
    <n v="0"/>
  </r>
  <r>
    <n v="392"/>
    <x v="373"/>
    <s v=""/>
    <x v="906"/>
    <n v="2019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5170"/>
    <n v="66.585599999999999"/>
    <n v="65.941199999999995"/>
    <n v="0"/>
    <n v="0"/>
    <n v="1"/>
    <n v="0"/>
    <n v="0"/>
    <x v="0"/>
    <x v="0"/>
    <m/>
    <m/>
    <m/>
    <m/>
    <m/>
    <m/>
    <m/>
    <m/>
    <m/>
    <m/>
    <n v="55.8093"/>
    <m/>
    <m/>
    <m/>
    <m/>
    <m/>
    <m/>
    <m/>
    <s v="492882"/>
    <s v="6188929"/>
    <n v="0"/>
    <n v="55.8093"/>
    <n v="0"/>
  </r>
  <r>
    <n v="392"/>
    <x v="373"/>
    <s v=""/>
    <x v="907"/>
    <n v="2019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5171"/>
    <n v="0.30599999999999999"/>
    <n v="0.29880000000000001"/>
    <n v="0"/>
    <n v="0"/>
    <n v="1"/>
    <n v="0"/>
    <n v="0"/>
    <x v="0"/>
    <x v="0"/>
    <m/>
    <m/>
    <n v="0.42699999999999999"/>
    <m/>
    <m/>
    <m/>
    <m/>
    <m/>
    <m/>
    <m/>
    <m/>
    <m/>
    <m/>
    <m/>
    <m/>
    <m/>
    <m/>
    <m/>
    <s v="492882"/>
    <s v="6188929"/>
    <n v="0.42699999999999999"/>
    <n v="0"/>
    <n v="0"/>
  </r>
  <r>
    <n v="394"/>
    <x v="374"/>
    <s v=""/>
    <x v="908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5172"/>
    <n v="6.8183999999999996"/>
    <n v="6.4151999999999996"/>
    <n v="0"/>
    <n v="0"/>
    <n v="1"/>
    <n v="0"/>
    <n v="0"/>
    <x v="0"/>
    <x v="0"/>
    <m/>
    <m/>
    <m/>
    <m/>
    <m/>
    <m/>
    <n v="6.5304755999999999"/>
    <m/>
    <m/>
    <m/>
    <m/>
    <m/>
    <m/>
    <m/>
    <m/>
    <m/>
    <m/>
    <m/>
    <s v="473191,2"/>
    <s v="6168786,23"/>
    <n v="6.5304755999999999"/>
    <n v="0"/>
    <n v="0"/>
  </r>
  <r>
    <n v="394"/>
    <x v="374"/>
    <s v=""/>
    <x v="909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5173"/>
    <n v="0.59040000000000004"/>
    <n v="0.5544"/>
    <n v="0.38591999999999999"/>
    <n v="0.38577240000000002"/>
    <n v="0.28350747145909544"/>
    <n v="0.71649252854090451"/>
    <n v="0"/>
    <x v="0"/>
    <x v="0"/>
    <m/>
    <m/>
    <m/>
    <m/>
    <m/>
    <m/>
    <n v="1.0412424"/>
    <m/>
    <m/>
    <m/>
    <m/>
    <m/>
    <m/>
    <m/>
    <m/>
    <m/>
    <m/>
    <m/>
    <s v="473191,2"/>
    <s v="6168786,23"/>
    <n v="1.0412424"/>
    <n v="0"/>
    <n v="0"/>
  </r>
  <r>
    <n v="394"/>
    <x v="374"/>
    <s v=""/>
    <x v="910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5174"/>
    <n v="5.2488000000000001"/>
    <n v="4.9391999999999996"/>
    <n v="0"/>
    <n v="0"/>
    <n v="1"/>
    <n v="0"/>
    <n v="0"/>
    <x v="0"/>
    <x v="0"/>
    <m/>
    <m/>
    <m/>
    <m/>
    <m/>
    <m/>
    <m/>
    <m/>
    <m/>
    <m/>
    <m/>
    <m/>
    <m/>
    <m/>
    <m/>
    <n v="5.2488000000000001"/>
    <m/>
    <m/>
    <s v="473191,2"/>
    <s v="6168786,23"/>
    <n v="0"/>
    <n v="5.2488000000000001"/>
    <n v="0"/>
  </r>
  <r>
    <n v="394"/>
    <x v="374"/>
    <s v=""/>
    <x v="911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5175"/>
    <n v="12.7692"/>
    <n v="12.0131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4.2608268000000002"/>
    <s v="473191,2"/>
    <s v="6168786,23"/>
    <n v="0"/>
    <n v="0"/>
    <n v="4.2608268000000002"/>
  </r>
  <r>
    <n v="396"/>
    <x v="375"/>
    <s v=""/>
    <x v="912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5176"/>
    <n v="1.242"/>
    <n v="1.242"/>
    <n v="0.98438040000000004"/>
    <n v="0.98438040000000004"/>
    <n v="0.20102962127767435"/>
    <n v="0.79897037872232568"/>
    <n v="0"/>
    <x v="0"/>
    <x v="0"/>
    <m/>
    <m/>
    <m/>
    <m/>
    <m/>
    <m/>
    <n v="3.0890970000000002"/>
    <m/>
    <m/>
    <m/>
    <m/>
    <m/>
    <m/>
    <m/>
    <m/>
    <m/>
    <m/>
    <m/>
    <s v="571705,37"/>
    <s v="6371439,85"/>
    <n v="3.0890970000000002"/>
    <n v="0"/>
    <n v="0"/>
  </r>
  <r>
    <n v="396"/>
    <x v="375"/>
    <s v=""/>
    <x v="913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5177"/>
    <n v="16.416"/>
    <n v="16.416"/>
    <n v="0"/>
    <n v="0"/>
    <n v="1"/>
    <n v="0"/>
    <n v="0"/>
    <x v="0"/>
    <x v="0"/>
    <m/>
    <m/>
    <m/>
    <m/>
    <m/>
    <m/>
    <n v="15.612656400000001"/>
    <m/>
    <m/>
    <m/>
    <m/>
    <m/>
    <m/>
    <m/>
    <m/>
    <m/>
    <m/>
    <m/>
    <s v="571705,37"/>
    <s v="6371439,85"/>
    <n v="15.612656400000001"/>
    <n v="0"/>
    <n v="0"/>
  </r>
  <r>
    <n v="396"/>
    <x v="375"/>
    <s v=""/>
    <x v="914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5176"/>
    <n v="1.8"/>
    <n v="1.8"/>
    <n v="1.364976"/>
    <n v="1.364976"/>
    <n v="0.29134727721402076"/>
    <n v="0.70865272278597924"/>
    <n v="0"/>
    <x v="0"/>
    <x v="0"/>
    <m/>
    <m/>
    <m/>
    <m/>
    <m/>
    <m/>
    <n v="3.0890970000000002"/>
    <m/>
    <m/>
    <m/>
    <m/>
    <m/>
    <m/>
    <m/>
    <m/>
    <m/>
    <m/>
    <m/>
    <s v="571705,37"/>
    <s v="6371439,85"/>
    <n v="3.0890970000000002"/>
    <n v="0"/>
    <n v="0"/>
  </r>
  <r>
    <n v="396"/>
    <x v="1284"/>
    <s v=""/>
    <x v="2880"/>
    <n v="2019"/>
    <n v="59426915"/>
    <x v="159"/>
    <x v="1281"/>
    <x v="1238"/>
    <n v="9870"/>
    <s v="Sindal"/>
    <n v="860"/>
    <n v="315"/>
    <x v="146"/>
    <m/>
    <s v="DC"/>
    <s v="Decentralt værk"/>
    <n v="351100"/>
    <n v="350010"/>
    <x v="1459"/>
    <x v="11"/>
    <s v="kvt"/>
    <d v="2018-08-01T00:00:00"/>
    <m/>
    <n v="6"/>
    <n v="1.018"/>
    <n v="5"/>
    <x v="5178"/>
    <n v="87.778800000000004"/>
    <n v="87.778800000000004"/>
    <n v="13.23"/>
    <n v="13.23"/>
    <n v="0.40813863177487775"/>
    <n v="0.59186136822512225"/>
    <n v="0"/>
    <x v="0"/>
    <x v="0"/>
    <m/>
    <m/>
    <m/>
    <m/>
    <m/>
    <m/>
    <m/>
    <m/>
    <m/>
    <m/>
    <n v="107.53552000000001"/>
    <m/>
    <m/>
    <m/>
    <m/>
    <m/>
    <m/>
    <m/>
    <s v="571789,87"/>
    <s v="6372056,46"/>
    <n v="0"/>
    <n v="107.53552000000001"/>
    <n v="0"/>
  </r>
  <r>
    <n v="398"/>
    <x v="377"/>
    <s v=""/>
    <x v="916"/>
    <n v="2019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5179"/>
    <n v="276.82920000000001"/>
    <n v="276.45839999999998"/>
    <n v="59.6736"/>
    <n v="47.854799999999997"/>
    <n v="0.40132280571457718"/>
    <n v="0.59813891982402478"/>
    <n v="5.3827446139803614E-4"/>
    <x v="0"/>
    <x v="0"/>
    <m/>
    <m/>
    <m/>
    <n v="2.1378519999999996"/>
    <m/>
    <m/>
    <m/>
    <n v="334.01659999999998"/>
    <m/>
    <m/>
    <m/>
    <n v="8.2795000000000005"/>
    <m/>
    <m/>
    <m/>
    <m/>
    <m/>
    <m/>
    <s v="588954,56"/>
    <s v="6369364,41"/>
    <n v="152.445322"/>
    <n v="191.98863000000003"/>
    <n v="0"/>
  </r>
  <r>
    <n v="399"/>
    <x v="378"/>
    <s v=""/>
    <x v="917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5180"/>
    <n v="6.516"/>
    <n v="6.516"/>
    <n v="0"/>
    <n v="0"/>
    <n v="1"/>
    <n v="0"/>
    <n v="0"/>
    <x v="0"/>
    <x v="0"/>
    <m/>
    <m/>
    <m/>
    <n v="0"/>
    <m/>
    <n v="0"/>
    <n v="5.99586372"/>
    <m/>
    <m/>
    <m/>
    <m/>
    <m/>
    <m/>
    <m/>
    <m/>
    <m/>
    <m/>
    <m/>
    <s v="594255,86"/>
    <s v="6399113,63"/>
    <n v="5.99586372"/>
    <n v="0"/>
    <n v="0"/>
  </r>
  <r>
    <n v="399"/>
    <x v="378"/>
    <s v=""/>
    <x v="918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1"/>
    <n v="43.81776"/>
    <n v="43.81776"/>
    <n v="29.882159999999999"/>
    <n v="29.882159999999999"/>
    <n v="0.28761921033631133"/>
    <n v="0.71238078966368867"/>
    <n v="0"/>
    <x v="0"/>
    <x v="0"/>
    <m/>
    <m/>
    <m/>
    <m/>
    <m/>
    <m/>
    <n v="76.173215184"/>
    <m/>
    <m/>
    <m/>
    <m/>
    <m/>
    <m/>
    <m/>
    <m/>
    <m/>
    <m/>
    <m/>
    <s v="593808,12"/>
    <s v="6400395,48"/>
    <n v="76.173215184"/>
    <n v="0"/>
    <n v="0"/>
  </r>
  <r>
    <n v="399"/>
    <x v="379"/>
    <s v=""/>
    <x v="923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2"/>
    <n v="72.753984000000003"/>
    <n v="72.753984000000003"/>
    <n v="46.407240000000002"/>
    <n v="46.407240000000002"/>
    <n v="0.30742747028104522"/>
    <n v="0.69257252971895478"/>
    <n v="0"/>
    <x v="0"/>
    <x v="0"/>
    <m/>
    <m/>
    <m/>
    <m/>
    <m/>
    <m/>
    <n v="118.327070664"/>
    <m/>
    <m/>
    <m/>
    <m/>
    <m/>
    <m/>
    <m/>
    <m/>
    <m/>
    <m/>
    <m/>
    <s v="593808,12"/>
    <s v="6400395,48"/>
    <n v="118.327070664"/>
    <n v="0"/>
    <n v="0"/>
  </r>
  <r>
    <n v="399"/>
    <x v="379"/>
    <s v=""/>
    <x v="924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3"/>
    <n v="79.776359999999997"/>
    <n v="79.776359999999997"/>
    <n v="49.176000000000002"/>
    <n v="49.176000000000002"/>
    <n v="0.31455447271335696"/>
    <n v="0.6854455272866431"/>
    <n v="0"/>
    <x v="0"/>
    <x v="0"/>
    <m/>
    <m/>
    <m/>
    <m/>
    <m/>
    <m/>
    <n v="126.808497288"/>
    <m/>
    <m/>
    <m/>
    <m/>
    <m/>
    <m/>
    <m/>
    <m/>
    <m/>
    <m/>
    <m/>
    <s v="593808,12"/>
    <s v="6400395,48"/>
    <n v="126.808497288"/>
    <n v="0"/>
    <n v="0"/>
  </r>
  <r>
    <n v="399"/>
    <x v="379"/>
    <s v=""/>
    <x v="925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808,12"/>
    <s v="6400395,48"/>
    <n v="0"/>
    <n v="0"/>
    <n v="0"/>
  </r>
  <r>
    <n v="399"/>
    <x v="379"/>
    <s v=""/>
    <x v="926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5184"/>
    <n v="24.529968"/>
    <n v="24.529968"/>
    <n v="0"/>
    <n v="0"/>
    <n v="1"/>
    <n v="0"/>
    <n v="0"/>
    <x v="0"/>
    <x v="0"/>
    <m/>
    <m/>
    <m/>
    <m/>
    <m/>
    <m/>
    <m/>
    <m/>
    <m/>
    <m/>
    <m/>
    <m/>
    <m/>
    <m/>
    <m/>
    <m/>
    <m/>
    <n v="24.646464000000002"/>
    <s v="593808,12"/>
    <s v="6400395,48"/>
    <n v="0"/>
    <n v="0"/>
    <n v="24.646464000000002"/>
  </r>
  <r>
    <n v="400"/>
    <x v="380"/>
    <s v=""/>
    <x v="928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5185"/>
    <n v="11.1816"/>
    <n v="11.1816"/>
    <n v="0"/>
    <n v="0"/>
    <n v="1"/>
    <n v="0"/>
    <n v="0"/>
    <x v="0"/>
    <x v="0"/>
    <m/>
    <m/>
    <m/>
    <m/>
    <m/>
    <m/>
    <n v="9.7193844000000009"/>
    <m/>
    <n v="0.77749199999999996"/>
    <m/>
    <m/>
    <m/>
    <m/>
    <m/>
    <m/>
    <m/>
    <m/>
    <m/>
    <s v="524667,58"/>
    <s v="6268214,38"/>
    <n v="9.7193844000000009"/>
    <n v="0.77749199999999996"/>
    <n v="0"/>
  </r>
  <r>
    <n v="400"/>
    <x v="380"/>
    <s v=""/>
    <x v="2881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195"/>
    <x v="1"/>
    <s v="kvt"/>
    <d v="2018-09-10T00:00:00"/>
    <m/>
    <n v="3.5379999999999998"/>
    <n v="1.4990000000000001"/>
    <n v="2"/>
    <x v="5186"/>
    <n v="58.154400000000003"/>
    <n v="58.154400000000003"/>
    <n v="36.424439999999997"/>
    <n v="36.424439999999997"/>
    <n v="0.31016521664331886"/>
    <n v="0.68983478335668114"/>
    <n v="0"/>
    <x v="0"/>
    <x v="0"/>
    <m/>
    <m/>
    <m/>
    <m/>
    <m/>
    <m/>
    <m/>
    <m/>
    <n v="93.747456"/>
    <m/>
    <m/>
    <m/>
    <m/>
    <m/>
    <m/>
    <m/>
    <m/>
    <m/>
    <s v="524667,58"/>
    <s v="6268214,38"/>
    <n v="0"/>
    <n v="93.747456"/>
    <n v="0"/>
  </r>
  <r>
    <n v="400"/>
    <x v="380"/>
    <s v=""/>
    <x v="2957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1494"/>
    <x v="4"/>
    <s v="fvv"/>
    <d v="2019-02-11T00:00:00"/>
    <m/>
    <n v="0.13200000000000001"/>
    <n v="0"/>
    <n v="0.5"/>
    <x v="5187"/>
    <n v="5.9976000000000003"/>
    <n v="5.2991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0548"/>
    <s v="524667,58"/>
    <s v="6268214,38"/>
    <n v="0"/>
    <n v="0"/>
    <n v="1.0548"/>
  </r>
  <r>
    <n v="401"/>
    <x v="381"/>
    <s v=""/>
    <x v="929"/>
    <n v="2019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1"/>
    <s v=""/>
    <x v="930"/>
    <n v="2019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9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9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2882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60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5188"/>
    <n v="127.61279999999999"/>
    <n v="127.61279999999999"/>
    <n v="0"/>
    <n v="0"/>
    <n v="1"/>
    <n v="0"/>
    <n v="0"/>
    <x v="0"/>
    <x v="0"/>
    <m/>
    <m/>
    <m/>
    <m/>
    <m/>
    <m/>
    <m/>
    <m/>
    <m/>
    <m/>
    <m/>
    <m/>
    <n v="135.38"/>
    <m/>
    <m/>
    <m/>
    <m/>
    <m/>
    <s v="558770,55"/>
    <s v="6212092,62"/>
    <n v="0"/>
    <n v="135.38"/>
    <n v="0"/>
  </r>
  <r>
    <n v="401"/>
    <x v="383"/>
    <s v=""/>
    <x v="937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5189"/>
    <n v="287.985636"/>
    <n v="287.985636"/>
    <n v="0"/>
    <n v="0"/>
    <n v="1"/>
    <n v="0"/>
    <n v="0"/>
    <x v="0"/>
    <x v="0"/>
    <m/>
    <m/>
    <m/>
    <m/>
    <m/>
    <m/>
    <m/>
    <m/>
    <m/>
    <m/>
    <n v="282.21088000000003"/>
    <m/>
    <m/>
    <m/>
    <m/>
    <m/>
    <m/>
    <m/>
    <s v="558770,55"/>
    <s v="6212092,62"/>
    <n v="0"/>
    <n v="282.21088000000003"/>
    <n v="0"/>
  </r>
  <r>
    <n v="401"/>
    <x v="383"/>
    <s v=""/>
    <x v="938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5189"/>
    <n v="287.985636"/>
    <n v="287.985636"/>
    <n v="0"/>
    <n v="0"/>
    <n v="1"/>
    <n v="0"/>
    <n v="0"/>
    <x v="0"/>
    <x v="0"/>
    <m/>
    <m/>
    <m/>
    <m/>
    <m/>
    <m/>
    <m/>
    <m/>
    <m/>
    <m/>
    <n v="282.21088000000003"/>
    <m/>
    <m/>
    <m/>
    <m/>
    <m/>
    <m/>
    <m/>
    <s v="558770,55"/>
    <s v="6212092,62"/>
    <n v="0"/>
    <n v="282.21088000000003"/>
    <n v="0"/>
  </r>
  <r>
    <n v="401"/>
    <x v="383"/>
    <s v=""/>
    <x v="2883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574"/>
    <x v="0"/>
    <s v="fvv"/>
    <d v="2017-10-01T00:00:00"/>
    <m/>
    <n v="9.36"/>
    <n v="0"/>
    <n v="9.36"/>
    <x v="5190"/>
    <n v="6.0602400000000003"/>
    <n v="6.0602400000000003"/>
    <n v="0"/>
    <n v="0"/>
    <n v="1"/>
    <n v="0"/>
    <n v="0"/>
    <x v="0"/>
    <x v="0"/>
    <m/>
    <m/>
    <m/>
    <n v="6.4566000000000008"/>
    <m/>
    <m/>
    <m/>
    <m/>
    <m/>
    <m/>
    <m/>
    <m/>
    <m/>
    <m/>
    <m/>
    <m/>
    <m/>
    <m/>
    <s v="558770,55"/>
    <s v="6212092,62"/>
    <n v="6.4566000000000008"/>
    <n v="0"/>
    <n v="0"/>
  </r>
  <r>
    <n v="401"/>
    <x v="383"/>
    <s v=""/>
    <x v="2884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61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4"/>
    <s v=""/>
    <x v="939"/>
    <n v="2019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2521"/>
    <n v="0.11772000000000001"/>
    <n v="0.11772000000000001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557807"/>
    <s v="6210680"/>
    <n v="0.12554499999999999"/>
    <n v="0"/>
    <n v="0"/>
  </r>
  <r>
    <n v="401"/>
    <x v="385"/>
    <s v=""/>
    <x v="940"/>
    <n v="2019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213,13"/>
    <s v="6210097,3"/>
    <n v="0"/>
    <n v="0"/>
    <n v="0"/>
  </r>
  <r>
    <n v="402"/>
    <x v="386"/>
    <s v=""/>
    <x v="941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2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5191"/>
    <n v="0.24479999999999999"/>
    <n v="0.24479999999999999"/>
    <n v="0"/>
    <n v="0"/>
    <n v="1"/>
    <n v="0"/>
    <n v="0"/>
    <x v="0"/>
    <x v="0"/>
    <m/>
    <m/>
    <m/>
    <m/>
    <m/>
    <m/>
    <m/>
    <m/>
    <m/>
    <m/>
    <m/>
    <m/>
    <m/>
    <n v="0.27062700000000001"/>
    <m/>
    <m/>
    <m/>
    <m/>
    <s v="501919,67"/>
    <s v="6268622,95"/>
    <n v="0"/>
    <n v="0.27062700000000001"/>
    <n v="0"/>
  </r>
  <r>
    <n v="402"/>
    <x v="386"/>
    <s v=""/>
    <x v="943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4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5192"/>
    <n v="7.8803999999999998"/>
    <n v="7.8803999999999998"/>
    <n v="6.6963600000000003"/>
    <n v="6.6963600000000003"/>
    <n v="0.22353623084215868"/>
    <n v="0.77646376915784132"/>
    <n v="0"/>
    <x v="0"/>
    <x v="0"/>
    <m/>
    <m/>
    <m/>
    <m/>
    <m/>
    <m/>
    <n v="17.626672800000001"/>
    <m/>
    <m/>
    <m/>
    <m/>
    <m/>
    <m/>
    <m/>
    <m/>
    <m/>
    <m/>
    <m/>
    <s v="501919,67"/>
    <s v="6268622,95"/>
    <n v="17.626672800000001"/>
    <n v="0"/>
    <n v="0"/>
  </r>
  <r>
    <n v="402"/>
    <x v="386"/>
    <s v=""/>
    <x v="947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5192"/>
    <n v="7.8803999999999998"/>
    <n v="7.8803999999999998"/>
    <n v="6.6963600000000003"/>
    <n v="6.6963600000000003"/>
    <n v="0.22353623084215868"/>
    <n v="0.77646376915784132"/>
    <n v="0"/>
    <x v="0"/>
    <x v="0"/>
    <m/>
    <m/>
    <m/>
    <m/>
    <m/>
    <m/>
    <n v="17.626672800000001"/>
    <m/>
    <m/>
    <m/>
    <m/>
    <m/>
    <m/>
    <m/>
    <m/>
    <m/>
    <m/>
    <m/>
    <s v="501919,67"/>
    <s v="6268622,95"/>
    <n v="17.626672800000001"/>
    <n v="0"/>
    <n v="0"/>
  </r>
  <r>
    <n v="402"/>
    <x v="386"/>
    <s v=""/>
    <x v="948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5193"/>
    <n v="8.1432000000000002"/>
    <n v="8.1432000000000002"/>
    <n v="6.9195599999999997"/>
    <n v="6.9195599999999997"/>
    <n v="0.22353916856869313"/>
    <n v="0.77646083143130684"/>
    <n v="0"/>
    <x v="0"/>
    <x v="0"/>
    <m/>
    <m/>
    <m/>
    <m/>
    <m/>
    <m/>
    <n v="18.2142576"/>
    <m/>
    <m/>
    <m/>
    <m/>
    <m/>
    <m/>
    <m/>
    <m/>
    <m/>
    <m/>
    <m/>
    <s v="501919,67"/>
    <s v="6268622,95"/>
    <n v="18.2142576"/>
    <n v="0"/>
    <n v="0"/>
  </r>
  <r>
    <n v="402"/>
    <x v="386"/>
    <s v=""/>
    <x v="949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5194"/>
    <n v="2.3616000000000001"/>
    <n v="2.3616000000000001"/>
    <n v="2.0091600000000001"/>
    <n v="2.0091600000000001"/>
    <n v="0.22329695226891488"/>
    <n v="0.77670304773108512"/>
    <n v="0"/>
    <x v="0"/>
    <x v="0"/>
    <m/>
    <m/>
    <m/>
    <m/>
    <m/>
    <m/>
    <n v="5.2880256000000001"/>
    <m/>
    <m/>
    <m/>
    <m/>
    <m/>
    <m/>
    <m/>
    <m/>
    <m/>
    <m/>
    <m/>
    <s v="501919,67"/>
    <s v="6268622,95"/>
    <n v="5.2880256000000001"/>
    <n v="0"/>
    <n v="0"/>
  </r>
  <r>
    <n v="402"/>
    <x v="387"/>
    <s v=""/>
    <x v="950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5195"/>
    <n v="233.7516"/>
    <n v="233.7516"/>
    <n v="0"/>
    <n v="0"/>
    <n v="1"/>
    <n v="0"/>
    <n v="0"/>
    <x v="0"/>
    <x v="0"/>
    <m/>
    <m/>
    <m/>
    <m/>
    <m/>
    <m/>
    <m/>
    <m/>
    <m/>
    <m/>
    <m/>
    <m/>
    <n v="266.56"/>
    <m/>
    <m/>
    <m/>
    <m/>
    <m/>
    <s v="502528,34"/>
    <s v="6267859,86"/>
    <n v="0"/>
    <n v="266.56"/>
    <n v="0"/>
  </r>
  <r>
    <n v="402"/>
    <x v="387"/>
    <s v=""/>
    <x v="951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5196"/>
    <n v="77.212800000000001"/>
    <n v="77.212800000000001"/>
    <n v="34.889760000000003"/>
    <n v="34.889760000000003"/>
    <n v="0.27992386752950138"/>
    <n v="0.72007613247049862"/>
    <n v="0"/>
    <x v="0"/>
    <x v="0"/>
    <m/>
    <m/>
    <m/>
    <m/>
    <m/>
    <m/>
    <m/>
    <m/>
    <m/>
    <m/>
    <m/>
    <m/>
    <n v="137.91749999999999"/>
    <m/>
    <m/>
    <m/>
    <m/>
    <m/>
    <s v="502528,34"/>
    <s v="6267859,86"/>
    <n v="0"/>
    <n v="137.91749999999999"/>
    <n v="0"/>
  </r>
  <r>
    <n v="402"/>
    <x v="387"/>
    <s v=""/>
    <x v="952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5197"/>
    <n v="89.28"/>
    <n v="89.28"/>
    <n v="40.341239999999999"/>
    <n v="40.341239999999999"/>
    <n v="0.27991409446473642"/>
    <n v="0.72008590553526353"/>
    <n v="0"/>
    <x v="0"/>
    <x v="0"/>
    <m/>
    <m/>
    <m/>
    <m/>
    <m/>
    <m/>
    <m/>
    <m/>
    <m/>
    <m/>
    <m/>
    <m/>
    <n v="159.47749999999999"/>
    <m/>
    <m/>
    <m/>
    <m/>
    <m/>
    <s v="502528,34"/>
    <s v="6267859,86"/>
    <n v="0"/>
    <n v="159.47749999999999"/>
    <n v="0"/>
  </r>
  <r>
    <n v="402"/>
    <x v="387"/>
    <s v=""/>
    <x v="953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5198"/>
    <n v="74.800799999999995"/>
    <n v="74.800799999999995"/>
    <n v="33.799680000000002"/>
    <n v="33.799680000000002"/>
    <n v="0.27991692394049955"/>
    <n v="0.7200830760595005"/>
    <n v="0"/>
    <x v="0"/>
    <x v="0"/>
    <m/>
    <m/>
    <m/>
    <m/>
    <m/>
    <m/>
    <m/>
    <m/>
    <m/>
    <m/>
    <m/>
    <m/>
    <n v="133.61250000000001"/>
    <m/>
    <m/>
    <m/>
    <m/>
    <m/>
    <s v="502528,34"/>
    <s v="6267859,86"/>
    <n v="0"/>
    <n v="133.61250000000001"/>
    <n v="0"/>
  </r>
  <r>
    <n v="402"/>
    <x v="387"/>
    <s v=""/>
    <x v="954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9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5199"/>
    <n v="23.641200000000001"/>
    <n v="23.641200000000001"/>
    <n v="0"/>
    <n v="0"/>
    <n v="1"/>
    <n v="0"/>
    <n v="0"/>
    <x v="0"/>
    <x v="0"/>
    <m/>
    <m/>
    <m/>
    <m/>
    <m/>
    <m/>
    <n v="25.919784"/>
    <m/>
    <m/>
    <m/>
    <m/>
    <m/>
    <m/>
    <m/>
    <m/>
    <m/>
    <m/>
    <m/>
    <s v="502471"/>
    <s v="6271091"/>
    <n v="25.919784"/>
    <n v="0"/>
    <n v="0"/>
  </r>
  <r>
    <n v="403"/>
    <x v="389"/>
    <s v=""/>
    <x v="956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5200"/>
    <n v="9.0540000000000003"/>
    <n v="9.0540000000000003"/>
    <n v="7.65"/>
    <n v="7.65"/>
    <n v="0.25012949049567612"/>
    <n v="0.74987050950432388"/>
    <n v="0"/>
    <x v="0"/>
    <x v="0"/>
    <m/>
    <m/>
    <m/>
    <m/>
    <m/>
    <m/>
    <n v="18.098625599999998"/>
    <m/>
    <m/>
    <m/>
    <m/>
    <m/>
    <m/>
    <m/>
    <m/>
    <m/>
    <m/>
    <m/>
    <s v="469302,35"/>
    <s v="6200627,42"/>
    <n v="18.098625599999998"/>
    <n v="0"/>
    <n v="0"/>
  </r>
  <r>
    <n v="403"/>
    <x v="389"/>
    <s v=""/>
    <x v="957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5201"/>
    <n v="2.2391999999999999"/>
    <n v="2.2391999999999999"/>
    <n v="0"/>
    <n v="0"/>
    <n v="1"/>
    <n v="0"/>
    <n v="0"/>
    <x v="0"/>
    <x v="0"/>
    <m/>
    <m/>
    <m/>
    <m/>
    <m/>
    <m/>
    <n v="2.1307968000000002"/>
    <m/>
    <m/>
    <m/>
    <m/>
    <m/>
    <m/>
    <m/>
    <m/>
    <m/>
    <m/>
    <m/>
    <s v="469302,35"/>
    <s v="6200627,42"/>
    <n v="2.1307968000000002"/>
    <n v="0"/>
    <n v="0"/>
  </r>
  <r>
    <n v="403"/>
    <x v="389"/>
    <s v=""/>
    <x v="958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5202"/>
    <n v="98.420400000000001"/>
    <n v="98.420400000000001"/>
    <n v="0"/>
    <n v="0"/>
    <n v="1"/>
    <n v="0"/>
    <n v="0"/>
    <x v="0"/>
    <x v="0"/>
    <m/>
    <m/>
    <m/>
    <m/>
    <m/>
    <m/>
    <m/>
    <m/>
    <m/>
    <m/>
    <n v="91.214399999999998"/>
    <m/>
    <m/>
    <m/>
    <m/>
    <m/>
    <m/>
    <m/>
    <s v="469302,35"/>
    <s v="6200627,42"/>
    <n v="0"/>
    <n v="91.214399999999998"/>
    <n v="0"/>
  </r>
  <r>
    <n v="403"/>
    <x v="389"/>
    <s v=""/>
    <x v="959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5203"/>
    <n v="2.4516"/>
    <n v="2.4516"/>
    <n v="0"/>
    <n v="0"/>
    <n v="1"/>
    <n v="0"/>
    <n v="0"/>
    <x v="0"/>
    <x v="0"/>
    <m/>
    <m/>
    <m/>
    <m/>
    <m/>
    <m/>
    <n v="2.3329548"/>
    <m/>
    <m/>
    <m/>
    <m/>
    <m/>
    <m/>
    <m/>
    <m/>
    <m/>
    <m/>
    <m/>
    <s v="469302,35"/>
    <s v="6200627,42"/>
    <n v="2.3329548"/>
    <n v="0"/>
    <n v="0"/>
  </r>
  <r>
    <n v="403"/>
    <x v="390"/>
    <s v=""/>
    <x v="960"/>
    <n v="2019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5204"/>
    <n v="1.242"/>
    <n v="1.242"/>
    <n v="0"/>
    <n v="0"/>
    <n v="1"/>
    <n v="0"/>
    <n v="0"/>
    <x v="0"/>
    <x v="0"/>
    <m/>
    <m/>
    <m/>
    <n v="0"/>
    <m/>
    <m/>
    <n v="1.2179772"/>
    <m/>
    <m/>
    <m/>
    <m/>
    <m/>
    <m/>
    <m/>
    <m/>
    <m/>
    <m/>
    <m/>
    <s v="469968"/>
    <s v="6199674"/>
    <n v="1.2179772"/>
    <n v="0"/>
    <n v="0"/>
  </r>
  <r>
    <n v="403"/>
    <x v="390"/>
    <s v=""/>
    <x v="961"/>
    <n v="2019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5205"/>
    <n v="6.8400000000000002E-2"/>
    <n v="6.8400000000000002E-2"/>
    <n v="0"/>
    <n v="0"/>
    <n v="1"/>
    <n v="0"/>
    <n v="0"/>
    <x v="0"/>
    <x v="0"/>
    <m/>
    <m/>
    <m/>
    <m/>
    <m/>
    <m/>
    <n v="6.70824E-2"/>
    <m/>
    <m/>
    <m/>
    <m/>
    <m/>
    <m/>
    <m/>
    <m/>
    <m/>
    <m/>
    <m/>
    <s v="469968"/>
    <s v="6199674"/>
    <n v="6.70824E-2"/>
    <n v="0"/>
    <n v="0"/>
  </r>
  <r>
    <n v="404"/>
    <x v="391"/>
    <s v=""/>
    <x v="962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5206"/>
    <n v="1.03464"/>
    <n v="1.03464"/>
    <n v="0.66996"/>
    <n v="0.66996"/>
    <n v="0.29175532346874133"/>
    <n v="0.70824467653125867"/>
    <n v="0"/>
    <x v="0"/>
    <x v="0"/>
    <m/>
    <m/>
    <m/>
    <m/>
    <m/>
    <m/>
    <n v="1.7731296000000001"/>
    <m/>
    <m/>
    <m/>
    <m/>
    <m/>
    <m/>
    <m/>
    <m/>
    <m/>
    <m/>
    <m/>
    <s v="481344,45"/>
    <s v="6177328,85"/>
    <n v="1.7731296000000001"/>
    <n v="0"/>
    <n v="0"/>
  </r>
  <r>
    <n v="404"/>
    <x v="391"/>
    <s v=""/>
    <x v="963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5207"/>
    <n v="1.1854800000000001"/>
    <n v="1.1854800000000001"/>
    <n v="0"/>
    <n v="0"/>
    <n v="1"/>
    <n v="0"/>
    <n v="0"/>
    <x v="0"/>
    <x v="0"/>
    <m/>
    <m/>
    <m/>
    <n v="0"/>
    <m/>
    <m/>
    <n v="1.1908907999999998"/>
    <m/>
    <m/>
    <m/>
    <m/>
    <m/>
    <m/>
    <m/>
    <m/>
    <m/>
    <m/>
    <m/>
    <s v="481344,45"/>
    <s v="6177328,85"/>
    <n v="1.1908907999999998"/>
    <n v="0"/>
    <n v="0"/>
  </r>
  <r>
    <n v="404"/>
    <x v="391"/>
    <s v=""/>
    <x v="964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3242"/>
    <n v="4.3452000000000002"/>
    <n v="4.3452000000000002"/>
    <n v="0"/>
    <n v="0"/>
    <n v="1"/>
    <n v="0"/>
    <n v="0"/>
    <x v="0"/>
    <x v="0"/>
    <m/>
    <m/>
    <m/>
    <m/>
    <m/>
    <m/>
    <m/>
    <m/>
    <m/>
    <m/>
    <m/>
    <m/>
    <m/>
    <m/>
    <m/>
    <n v="4.3452000000000002"/>
    <m/>
    <m/>
    <s v="481344,45"/>
    <s v="6177328,85"/>
    <n v="0"/>
    <n v="4.3452000000000002"/>
    <n v="0"/>
  </r>
  <r>
    <n v="404"/>
    <x v="391"/>
    <s v=""/>
    <x v="965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5208"/>
    <n v="16.754760000000001"/>
    <n v="16.754760000000001"/>
    <n v="0"/>
    <n v="0"/>
    <n v="1"/>
    <n v="0"/>
    <n v="0"/>
    <x v="0"/>
    <x v="0"/>
    <m/>
    <m/>
    <m/>
    <m/>
    <m/>
    <m/>
    <m/>
    <m/>
    <m/>
    <m/>
    <m/>
    <n v="14.920500000000001"/>
    <m/>
    <m/>
    <m/>
    <m/>
    <m/>
    <m/>
    <s v="481344,45"/>
    <s v="6177328,85"/>
    <n v="0"/>
    <n v="14.920500000000001"/>
    <n v="0"/>
  </r>
  <r>
    <n v="406"/>
    <x v="392"/>
    <s v=""/>
    <x v="966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960"/>
    <s v="6327506"/>
    <n v="0"/>
    <n v="0"/>
    <n v="0"/>
  </r>
  <r>
    <n v="406"/>
    <x v="392"/>
    <s v=""/>
    <x v="967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5209"/>
    <n v="23.630759999999999"/>
    <n v="23.630759999999999"/>
    <n v="0"/>
    <n v="0"/>
    <n v="1"/>
    <n v="0"/>
    <n v="0"/>
    <x v="0"/>
    <x v="0"/>
    <m/>
    <m/>
    <m/>
    <m/>
    <m/>
    <m/>
    <m/>
    <m/>
    <m/>
    <m/>
    <n v="26.726400000000002"/>
    <m/>
    <m/>
    <m/>
    <m/>
    <m/>
    <m/>
    <m/>
    <s v="529960"/>
    <s v="6327506"/>
    <n v="0"/>
    <n v="26.726400000000002"/>
    <n v="0"/>
  </r>
  <r>
    <n v="406"/>
    <x v="392"/>
    <s v=""/>
    <x v="2885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8"/>
    <x v="3"/>
    <s v="fvv"/>
    <d v="2018-08-01T00:00:00"/>
    <m/>
    <n v="3.1"/>
    <n v="0"/>
    <n v="3.1"/>
    <x v="5210"/>
    <n v="7.8188399999999998"/>
    <n v="7.8188399999999998"/>
    <n v="0"/>
    <n v="0"/>
    <n v="1"/>
    <n v="0"/>
    <n v="0"/>
    <x v="0"/>
    <x v="0"/>
    <m/>
    <m/>
    <m/>
    <m/>
    <m/>
    <m/>
    <m/>
    <m/>
    <m/>
    <m/>
    <m/>
    <m/>
    <m/>
    <m/>
    <m/>
    <n v="8.1824399999999997"/>
    <m/>
    <m/>
    <s v="529960"/>
    <s v="6327506"/>
    <n v="0"/>
    <n v="8.1824399999999997"/>
    <n v="0"/>
  </r>
  <r>
    <n v="407"/>
    <x v="393"/>
    <s v=""/>
    <x v="968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5211"/>
    <n v="2.0699999999999998"/>
    <n v="2.0699999999999998"/>
    <n v="0"/>
    <n v="0"/>
    <n v="1"/>
    <n v="0"/>
    <n v="0"/>
    <x v="0"/>
    <x v="0"/>
    <m/>
    <m/>
    <m/>
    <m/>
    <m/>
    <m/>
    <n v="2.0642687999999998"/>
    <m/>
    <m/>
    <m/>
    <m/>
    <m/>
    <m/>
    <m/>
    <m/>
    <m/>
    <m/>
    <m/>
    <s v="608048,12"/>
    <s v="6106278,81"/>
    <n v="2.0642687999999998"/>
    <n v="0"/>
    <n v="0"/>
  </r>
  <r>
    <n v="407"/>
    <x v="393"/>
    <s v=""/>
    <x v="969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5212"/>
    <n v="10.126799999999999"/>
    <n v="10.126799999999999"/>
    <n v="7.2611999999999997"/>
    <n v="7.2611999999999997"/>
    <n v="0.27709098789389175"/>
    <n v="0.72290901210610825"/>
    <n v="0"/>
    <x v="0"/>
    <x v="0"/>
    <m/>
    <m/>
    <m/>
    <m/>
    <m/>
    <m/>
    <n v="18.273419999999998"/>
    <m/>
    <m/>
    <m/>
    <m/>
    <m/>
    <m/>
    <m/>
    <m/>
    <m/>
    <m/>
    <m/>
    <s v="608048,12"/>
    <s v="6106278,81"/>
    <n v="18.273419999999998"/>
    <n v="0"/>
    <n v="0"/>
  </r>
  <r>
    <n v="407"/>
    <x v="393"/>
    <s v=""/>
    <x v="970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5213"/>
    <n v="23.065200000000001"/>
    <n v="23.065200000000001"/>
    <n v="0"/>
    <n v="0"/>
    <n v="1"/>
    <n v="0"/>
    <n v="0"/>
    <x v="0"/>
    <x v="0"/>
    <m/>
    <m/>
    <m/>
    <m/>
    <m/>
    <m/>
    <n v="22.4923644"/>
    <m/>
    <m/>
    <m/>
    <m/>
    <m/>
    <m/>
    <m/>
    <m/>
    <m/>
    <m/>
    <m/>
    <s v="608048,12"/>
    <s v="6106278,81"/>
    <n v="22.4923644"/>
    <n v="0"/>
    <n v="0"/>
  </r>
  <r>
    <n v="407"/>
    <x v="393"/>
    <s v=""/>
    <x v="971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3810"/>
    <n v="1.9656"/>
    <n v="1.9656"/>
    <n v="0"/>
    <n v="0"/>
    <n v="1"/>
    <n v="0"/>
    <n v="0"/>
    <x v="0"/>
    <x v="0"/>
    <m/>
    <m/>
    <m/>
    <m/>
    <m/>
    <m/>
    <m/>
    <m/>
    <m/>
    <m/>
    <m/>
    <m/>
    <m/>
    <m/>
    <m/>
    <m/>
    <m/>
    <n v="0.39239999999999997"/>
    <s v="608048,12"/>
    <s v="6106278,81"/>
    <n v="0"/>
    <n v="0"/>
    <n v="0.39239999999999997"/>
  </r>
  <r>
    <n v="407"/>
    <x v="394"/>
    <s v=""/>
    <x v="972"/>
    <n v="2019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5214"/>
    <n v="8.64"/>
    <n v="8.64"/>
    <n v="0"/>
    <n v="0"/>
    <n v="1"/>
    <n v="0"/>
    <n v="0"/>
    <x v="0"/>
    <x v="0"/>
    <m/>
    <m/>
    <m/>
    <m/>
    <m/>
    <m/>
    <m/>
    <m/>
    <m/>
    <m/>
    <m/>
    <m/>
    <m/>
    <m/>
    <m/>
    <n v="8.64"/>
    <m/>
    <m/>
    <s v="608125,52"/>
    <s v="6106024,08"/>
    <n v="0"/>
    <n v="8.64"/>
    <n v="0"/>
  </r>
  <r>
    <n v="408"/>
    <x v="395"/>
    <s v=""/>
    <x v="973"/>
    <n v="2019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5215"/>
    <n v="0"/>
    <n v="0"/>
    <n v="0"/>
    <n v="0"/>
    <n v="1"/>
    <n v="0"/>
    <n v="0"/>
    <x v="0"/>
    <x v="0"/>
    <m/>
    <m/>
    <m/>
    <m/>
    <m/>
    <m/>
    <n v="1.7819999999999999E-3"/>
    <m/>
    <m/>
    <m/>
    <m/>
    <m/>
    <m/>
    <m/>
    <m/>
    <m/>
    <m/>
    <m/>
    <s v="485221"/>
    <s v="6112328"/>
    <n v="1.7819999999999999E-3"/>
    <n v="0"/>
    <n v="0"/>
  </r>
  <r>
    <n v="408"/>
    <x v="396"/>
    <s v=""/>
    <x v="975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5216"/>
    <n v="0.63360000000000005"/>
    <n v="0.63360000000000005"/>
    <n v="0.40679999999999999"/>
    <n v="0.4032"/>
    <n v="0.28713972937080506"/>
    <n v="0.71286027062919488"/>
    <n v="0"/>
    <x v="0"/>
    <x v="0"/>
    <m/>
    <m/>
    <m/>
    <m/>
    <m/>
    <m/>
    <n v="1.1032955999999998"/>
    <m/>
    <m/>
    <m/>
    <m/>
    <m/>
    <m/>
    <m/>
    <m/>
    <m/>
    <m/>
    <m/>
    <s v="485582"/>
    <s v="6112714"/>
    <n v="1.1032955999999998"/>
    <n v="0"/>
    <n v="0"/>
  </r>
  <r>
    <n v="408"/>
    <x v="396"/>
    <s v=""/>
    <x v="976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5217"/>
    <n v="0.65159999999999996"/>
    <n v="0.65159999999999996"/>
    <n v="0.40679999999999999"/>
    <n v="0.39960000000000001"/>
    <n v="0.29205795978958915"/>
    <n v="0.70794204021041085"/>
    <n v="0"/>
    <x v="0"/>
    <x v="0"/>
    <m/>
    <m/>
    <m/>
    <m/>
    <m/>
    <m/>
    <n v="1.115532"/>
    <m/>
    <m/>
    <m/>
    <m/>
    <m/>
    <m/>
    <m/>
    <m/>
    <m/>
    <m/>
    <m/>
    <s v="485582"/>
    <s v="6112714"/>
    <n v="1.115532"/>
    <n v="0"/>
    <n v="0"/>
  </r>
  <r>
    <n v="408"/>
    <x v="396"/>
    <s v=""/>
    <x v="977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5218"/>
    <n v="0.63360000000000005"/>
    <n v="0.63360000000000005"/>
    <n v="0.39960000000000001"/>
    <n v="0.39600000000000002"/>
    <n v="0.25225452481553889"/>
    <n v="0.74774547518446111"/>
    <n v="0"/>
    <x v="0"/>
    <x v="0"/>
    <m/>
    <m/>
    <m/>
    <m/>
    <m/>
    <m/>
    <n v="1.2558743999999999"/>
    <m/>
    <m/>
    <m/>
    <m/>
    <m/>
    <m/>
    <m/>
    <m/>
    <m/>
    <m/>
    <m/>
    <s v="485582"/>
    <s v="6112714"/>
    <n v="1.2558743999999999"/>
    <n v="0"/>
    <n v="0"/>
  </r>
  <r>
    <n v="408"/>
    <x v="396"/>
    <s v=""/>
    <x v="978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5219"/>
    <n v="0.63360000000000005"/>
    <n v="0.63360000000000005"/>
    <n v="0.39600000000000002"/>
    <n v="0.39240000000000003"/>
    <n v="0.29134345751848217"/>
    <n v="0.70865654248151788"/>
    <n v="0"/>
    <x v="0"/>
    <x v="0"/>
    <m/>
    <m/>
    <m/>
    <m/>
    <m/>
    <m/>
    <n v="1.0873764000000001"/>
    <m/>
    <m/>
    <m/>
    <m/>
    <m/>
    <m/>
    <m/>
    <m/>
    <m/>
    <m/>
    <m/>
    <s v="485582"/>
    <s v="6112714"/>
    <n v="1.0873764000000001"/>
    <n v="0"/>
    <n v="0"/>
  </r>
  <r>
    <n v="408"/>
    <x v="396"/>
    <s v=""/>
    <x v="979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5220"/>
    <n v="105.6528"/>
    <n v="105.6528"/>
    <n v="0"/>
    <n v="0"/>
    <n v="1"/>
    <n v="0"/>
    <n v="0"/>
    <x v="0"/>
    <x v="0"/>
    <m/>
    <m/>
    <m/>
    <m/>
    <m/>
    <m/>
    <m/>
    <m/>
    <m/>
    <m/>
    <n v="102.36239999999999"/>
    <m/>
    <m/>
    <m/>
    <m/>
    <m/>
    <m/>
    <m/>
    <s v="485582"/>
    <s v="6112714"/>
    <n v="0"/>
    <n v="102.36239999999999"/>
    <n v="0"/>
  </r>
  <r>
    <n v="411"/>
    <x v="397"/>
    <s v=""/>
    <x v="980"/>
    <n v="2019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5221"/>
    <n v="624.54960000000005"/>
    <n v="624.54960000000005"/>
    <n v="169.79400000000001"/>
    <n v="149.32079999999999"/>
    <n v="0.36303509273661966"/>
    <n v="0.63696490726338029"/>
    <n v="0"/>
    <x v="0"/>
    <x v="0"/>
    <m/>
    <m/>
    <m/>
    <m/>
    <m/>
    <m/>
    <m/>
    <n v="430.95359999999999"/>
    <m/>
    <n v="429.2244"/>
    <m/>
    <m/>
    <m/>
    <m/>
    <m/>
    <m/>
    <m/>
    <m/>
    <s v="648587,35"/>
    <s v="6143655,93"/>
    <n v="193.92912000000001"/>
    <n v="666.24887999999999"/>
    <n v="0"/>
  </r>
  <r>
    <n v="411"/>
    <x v="398"/>
    <s v=""/>
    <x v="981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82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83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5223"/>
    <n v="0.69120000000000004"/>
    <n v="0.69120000000000004"/>
    <n v="0"/>
    <n v="0"/>
    <n v="1"/>
    <n v="0"/>
    <n v="0"/>
    <x v="0"/>
    <x v="0"/>
    <m/>
    <m/>
    <m/>
    <n v="0"/>
    <m/>
    <m/>
    <n v="0.84292678799999998"/>
    <m/>
    <m/>
    <m/>
    <m/>
    <m/>
    <m/>
    <m/>
    <m/>
    <m/>
    <m/>
    <m/>
    <s v="637236,69"/>
    <s v="6133330,66"/>
    <n v="0.84292678799999998"/>
    <n v="0"/>
    <n v="0"/>
  </r>
  <r>
    <n v="411"/>
    <x v="398"/>
    <s v=""/>
    <x v="984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5224"/>
    <n v="6.9443999999999999"/>
    <n v="6.9443999999999999"/>
    <n v="0"/>
    <n v="0"/>
    <n v="1"/>
    <n v="0"/>
    <n v="0"/>
    <x v="0"/>
    <x v="0"/>
    <m/>
    <m/>
    <m/>
    <n v="0"/>
    <m/>
    <m/>
    <n v="7.2337498199999999"/>
    <m/>
    <m/>
    <m/>
    <m/>
    <m/>
    <m/>
    <m/>
    <m/>
    <m/>
    <m/>
    <m/>
    <s v="637236,69"/>
    <s v="6133330,66"/>
    <n v="7.2337498199999999"/>
    <n v="0"/>
    <n v="0"/>
  </r>
  <r>
    <n v="411"/>
    <x v="398"/>
    <s v=""/>
    <x v="985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5225"/>
    <n v="35.953200000000002"/>
    <n v="35.953200000000002"/>
    <n v="0"/>
    <n v="0"/>
    <n v="1"/>
    <n v="0"/>
    <n v="0"/>
    <x v="0"/>
    <x v="0"/>
    <m/>
    <m/>
    <m/>
    <m/>
    <m/>
    <m/>
    <n v="34.218953999999997"/>
    <m/>
    <m/>
    <m/>
    <m/>
    <m/>
    <m/>
    <m/>
    <m/>
    <m/>
    <m/>
    <m/>
    <s v="637236,69"/>
    <s v="6133330,66"/>
    <n v="34.218953999999997"/>
    <n v="0"/>
    <n v="0"/>
  </r>
  <r>
    <n v="411"/>
    <x v="398"/>
    <s v=""/>
    <x v="986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37236,69"/>
    <s v="6133330,66"/>
    <n v="0"/>
    <n v="0"/>
    <n v="0"/>
  </r>
  <r>
    <n v="411"/>
    <x v="398"/>
    <s v=""/>
    <x v="987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5226"/>
    <n v="53.596080000000001"/>
    <n v="53.596080000000001"/>
    <n v="0"/>
    <n v="0"/>
    <n v="1"/>
    <n v="0"/>
    <n v="0"/>
    <x v="0"/>
    <x v="0"/>
    <m/>
    <m/>
    <m/>
    <m/>
    <m/>
    <m/>
    <m/>
    <m/>
    <m/>
    <m/>
    <n v="53.282211000000004"/>
    <m/>
    <m/>
    <m/>
    <m/>
    <m/>
    <m/>
    <m/>
    <s v="637236,69"/>
    <s v="6133330,66"/>
    <n v="0"/>
    <n v="53.282211000000004"/>
    <n v="0"/>
  </r>
  <r>
    <n v="411"/>
    <x v="398"/>
    <s v=""/>
    <x v="988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637236,69"/>
    <s v="6133330,66"/>
    <n v="3.5870000000000005E-4"/>
    <n v="0"/>
    <n v="0"/>
  </r>
  <r>
    <n v="411"/>
    <x v="398"/>
    <s v=""/>
    <x v="989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0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1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2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9"/>
    <s v=""/>
    <x v="993"/>
    <n v="2019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5227"/>
    <n v="0.15840000000000001"/>
    <n v="0.15840000000000001"/>
    <n v="0"/>
    <n v="0"/>
    <n v="1"/>
    <n v="0"/>
    <n v="0"/>
    <x v="0"/>
    <x v="0"/>
    <m/>
    <m/>
    <m/>
    <m/>
    <m/>
    <m/>
    <n v="0.19800000000000001"/>
    <m/>
    <m/>
    <m/>
    <m/>
    <m/>
    <m/>
    <m/>
    <m/>
    <m/>
    <m/>
    <m/>
    <s v="636033"/>
    <s v="6133672"/>
    <n v="0.19800000000000001"/>
    <n v="0"/>
    <n v="0"/>
  </r>
  <r>
    <n v="411"/>
    <x v="399"/>
    <s v=""/>
    <x v="994"/>
    <n v="2019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5228"/>
    <n v="0.432"/>
    <n v="0.432"/>
    <n v="0"/>
    <n v="0"/>
    <n v="1"/>
    <n v="0"/>
    <n v="0"/>
    <x v="0"/>
    <x v="0"/>
    <m/>
    <m/>
    <m/>
    <m/>
    <m/>
    <m/>
    <n v="0.51499800000000007"/>
    <m/>
    <m/>
    <m/>
    <m/>
    <m/>
    <m/>
    <m/>
    <m/>
    <m/>
    <m/>
    <m/>
    <s v="636033"/>
    <s v="6133672"/>
    <n v="0.51499800000000007"/>
    <n v="0"/>
    <n v="0"/>
  </r>
  <r>
    <n v="411"/>
    <x v="400"/>
    <s v=""/>
    <x v="995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5229"/>
    <n v="0.24984000000000001"/>
    <n v="0.24984000000000001"/>
    <n v="0"/>
    <n v="0"/>
    <n v="1"/>
    <n v="0"/>
    <n v="0"/>
    <x v="0"/>
    <x v="0"/>
    <m/>
    <m/>
    <m/>
    <n v="0"/>
    <m/>
    <m/>
    <n v="0.26864640000000001"/>
    <m/>
    <m/>
    <m/>
    <m/>
    <m/>
    <m/>
    <m/>
    <m/>
    <m/>
    <m/>
    <m/>
    <s v="649138"/>
    <s v="6141021"/>
    <n v="0.26864640000000001"/>
    <n v="0"/>
    <n v="0"/>
  </r>
  <r>
    <n v="411"/>
    <x v="400"/>
    <s v=""/>
    <x v="996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5230"/>
    <n v="2.2751999999999999"/>
    <n v="2.2751999999999999"/>
    <n v="0"/>
    <n v="0"/>
    <n v="1"/>
    <n v="0"/>
    <n v="0"/>
    <x v="0"/>
    <x v="0"/>
    <m/>
    <m/>
    <m/>
    <n v="0"/>
    <m/>
    <m/>
    <n v="2.474208"/>
    <m/>
    <m/>
    <m/>
    <m/>
    <m/>
    <m/>
    <m/>
    <m/>
    <m/>
    <m/>
    <m/>
    <s v="649138"/>
    <s v="6141021"/>
    <n v="2.474208"/>
    <n v="0"/>
    <n v="0"/>
  </r>
  <r>
    <n v="411"/>
    <x v="400"/>
    <s v=""/>
    <x v="997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9138"/>
    <s v="6141021"/>
    <n v="0"/>
    <n v="0"/>
    <n v="0"/>
  </r>
  <r>
    <n v="411"/>
    <x v="400"/>
    <s v=""/>
    <x v="998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5231"/>
    <n v="5.7240000000000002"/>
    <n v="5.7240000000000002"/>
    <n v="0"/>
    <n v="0"/>
    <n v="1"/>
    <n v="0"/>
    <n v="0"/>
    <x v="0"/>
    <x v="0"/>
    <m/>
    <m/>
    <m/>
    <n v="0"/>
    <m/>
    <m/>
    <n v="5.9013900000000001"/>
    <m/>
    <m/>
    <m/>
    <m/>
    <m/>
    <m/>
    <m/>
    <m/>
    <m/>
    <m/>
    <m/>
    <s v="649138"/>
    <s v="6141021"/>
    <n v="5.9013900000000001"/>
    <n v="0"/>
    <n v="0"/>
  </r>
  <r>
    <n v="411"/>
    <x v="401"/>
    <s v=""/>
    <x v="999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5232"/>
    <n v="0.13320000000000001"/>
    <n v="0.13320000000000001"/>
    <n v="0"/>
    <n v="0"/>
    <n v="1"/>
    <n v="0"/>
    <n v="0"/>
    <x v="0"/>
    <x v="0"/>
    <m/>
    <m/>
    <m/>
    <n v="0"/>
    <m/>
    <m/>
    <n v="0.1531728"/>
    <m/>
    <m/>
    <m/>
    <m/>
    <m/>
    <m/>
    <m/>
    <m/>
    <m/>
    <m/>
    <m/>
    <s v="650582"/>
    <s v="6142427"/>
    <n v="0.1531728"/>
    <n v="0"/>
    <n v="0"/>
  </r>
  <r>
    <n v="411"/>
    <x v="401"/>
    <s v=""/>
    <x v="1000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5233"/>
    <n v="0.42480000000000001"/>
    <n v="0.42480000000000001"/>
    <n v="0"/>
    <n v="0"/>
    <n v="1"/>
    <n v="0"/>
    <n v="0"/>
    <x v="0"/>
    <x v="0"/>
    <m/>
    <m/>
    <m/>
    <m/>
    <m/>
    <m/>
    <n v="0.44312400000000002"/>
    <m/>
    <m/>
    <m/>
    <m/>
    <m/>
    <m/>
    <m/>
    <m/>
    <m/>
    <m/>
    <m/>
    <s v="650582"/>
    <s v="6142427"/>
    <n v="0.44312400000000002"/>
    <n v="0"/>
    <n v="0"/>
  </r>
  <r>
    <n v="411"/>
    <x v="401"/>
    <s v=""/>
    <x v="1001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5234"/>
    <n v="2.5703999999999998"/>
    <n v="2.5703999999999998"/>
    <n v="0"/>
    <n v="0"/>
    <n v="1"/>
    <n v="0"/>
    <n v="0"/>
    <x v="0"/>
    <x v="0"/>
    <m/>
    <m/>
    <m/>
    <m/>
    <m/>
    <m/>
    <n v="2.6651592000000002"/>
    <m/>
    <m/>
    <m/>
    <m/>
    <m/>
    <m/>
    <m/>
    <m/>
    <m/>
    <m/>
    <m/>
    <s v="650582"/>
    <s v="6142427"/>
    <n v="2.6651592000000002"/>
    <n v="0"/>
    <n v="0"/>
  </r>
  <r>
    <n v="411"/>
    <x v="402"/>
    <s v=""/>
    <x v="1002"/>
    <n v="2019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5235"/>
    <n v="2.9952000000000001"/>
    <n v="2.9952000000000001"/>
    <n v="0"/>
    <n v="0"/>
    <n v="1"/>
    <n v="0"/>
    <n v="0"/>
    <x v="0"/>
    <x v="0"/>
    <m/>
    <m/>
    <m/>
    <m/>
    <m/>
    <m/>
    <n v="3.2203710000000001"/>
    <m/>
    <m/>
    <m/>
    <m/>
    <m/>
    <m/>
    <m/>
    <m/>
    <m/>
    <m/>
    <m/>
    <s v="649529,32"/>
    <s v="6143696,21"/>
    <n v="3.2203710000000001"/>
    <n v="0"/>
    <n v="0"/>
  </r>
  <r>
    <n v="411"/>
    <x v="402"/>
    <s v=""/>
    <x v="1003"/>
    <n v="2019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5235"/>
    <n v="2.9952000000000001"/>
    <n v="2.9952000000000001"/>
    <n v="0"/>
    <n v="0"/>
    <n v="1"/>
    <n v="0"/>
    <n v="0"/>
    <x v="0"/>
    <x v="0"/>
    <m/>
    <m/>
    <m/>
    <m/>
    <m/>
    <m/>
    <n v="3.2203710000000001"/>
    <m/>
    <m/>
    <m/>
    <m/>
    <m/>
    <m/>
    <m/>
    <m/>
    <m/>
    <m/>
    <m/>
    <s v="649529,32"/>
    <s v="6143696,21"/>
    <n v="3.2203710000000001"/>
    <n v="0"/>
    <n v="0"/>
  </r>
  <r>
    <n v="411"/>
    <x v="403"/>
    <s v=""/>
    <x v="1004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654"/>
    <n v="1.7999999999999999E-2"/>
    <n v="1.7999999999999999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648959,68"/>
    <s v="6142548,86"/>
    <n v="2.1521999999999999E-2"/>
    <n v="0"/>
    <n v="0"/>
  </r>
  <r>
    <n v="411"/>
    <x v="403"/>
    <s v=""/>
    <x v="1005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1202"/>
    <n v="4.6800000000000001E-2"/>
    <n v="4.6800000000000001E-2"/>
    <n v="0"/>
    <n v="0"/>
    <n v="1"/>
    <n v="0"/>
    <n v="0"/>
    <x v="0"/>
    <x v="0"/>
    <m/>
    <m/>
    <m/>
    <n v="5.3804999999999999E-2"/>
    <m/>
    <m/>
    <m/>
    <m/>
    <m/>
    <m/>
    <m/>
    <m/>
    <m/>
    <m/>
    <m/>
    <m/>
    <m/>
    <m/>
    <s v="648959,68"/>
    <s v="6142548,86"/>
    <n v="5.3804999999999999E-2"/>
    <n v="0"/>
    <n v="0"/>
  </r>
  <r>
    <n v="411"/>
    <x v="403"/>
    <s v=""/>
    <x v="1006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5236"/>
    <n v="6.5411999999999999"/>
    <n v="6.5411999999999999"/>
    <n v="0"/>
    <n v="0"/>
    <n v="1"/>
    <n v="0"/>
    <n v="0"/>
    <x v="0"/>
    <x v="0"/>
    <m/>
    <m/>
    <m/>
    <m/>
    <m/>
    <m/>
    <n v="7.0335540000000005"/>
    <m/>
    <m/>
    <m/>
    <m/>
    <m/>
    <m/>
    <m/>
    <m/>
    <m/>
    <m/>
    <m/>
    <s v="648959,68"/>
    <s v="6142548,86"/>
    <n v="7.0335540000000005"/>
    <n v="0"/>
    <n v="0"/>
  </r>
  <r>
    <n v="411"/>
    <x v="403"/>
    <s v=""/>
    <x v="1007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5237"/>
    <n v="20.203199999999999"/>
    <n v="20.203199999999999"/>
    <n v="0"/>
    <n v="0"/>
    <n v="1"/>
    <n v="0"/>
    <n v="0"/>
    <x v="0"/>
    <x v="0"/>
    <m/>
    <m/>
    <m/>
    <m/>
    <m/>
    <m/>
    <n v="21.680603999999999"/>
    <m/>
    <m/>
    <m/>
    <m/>
    <m/>
    <m/>
    <m/>
    <m/>
    <m/>
    <m/>
    <m/>
    <s v="648959,68"/>
    <s v="6142548,86"/>
    <n v="21.680603999999999"/>
    <n v="0"/>
    <n v="0"/>
  </r>
  <r>
    <n v="411"/>
    <x v="404"/>
    <s v=""/>
    <x v="1008"/>
    <n v="2019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5238"/>
    <n v="165.3228"/>
    <n v="165.3228"/>
    <n v="0"/>
    <n v="0"/>
    <n v="1"/>
    <n v="0"/>
    <n v="0"/>
    <x v="0"/>
    <x v="0"/>
    <m/>
    <m/>
    <m/>
    <m/>
    <m/>
    <m/>
    <m/>
    <m/>
    <m/>
    <m/>
    <n v="157.73729999999998"/>
    <m/>
    <m/>
    <m/>
    <m/>
    <m/>
    <m/>
    <m/>
    <s v="649932,93"/>
    <s v="6140089,39"/>
    <n v="0"/>
    <n v="157.73729999999998"/>
    <n v="0"/>
  </r>
  <r>
    <n v="411"/>
    <x v="1303"/>
    <s v=""/>
    <x v="2958"/>
    <n v="2019"/>
    <n v="27736904"/>
    <x v="170"/>
    <x v="1299"/>
    <x v="1256"/>
    <n v="4220"/>
    <s v="Korsør"/>
    <n v="330"/>
    <n v="32"/>
    <x v="155"/>
    <m/>
    <s v="FJ"/>
    <s v="Fjernvarmeværk"/>
    <n v="353000"/>
    <n v="350030"/>
    <x v="184"/>
    <x v="0"/>
    <s v="fvv"/>
    <d v="2018-10-22T00:00:00"/>
    <m/>
    <n v="11.5"/>
    <n v="0"/>
    <n v="11.5"/>
    <x v="5239"/>
    <n v="93.261600000000001"/>
    <n v="93.261600000000001"/>
    <n v="0"/>
    <n v="0"/>
    <n v="1"/>
    <n v="0"/>
    <n v="0"/>
    <x v="0"/>
    <x v="0"/>
    <m/>
    <m/>
    <m/>
    <m/>
    <m/>
    <m/>
    <m/>
    <m/>
    <m/>
    <n v="101.268"/>
    <m/>
    <m/>
    <m/>
    <m/>
    <m/>
    <m/>
    <m/>
    <m/>
    <s v="635471,06"/>
    <s v="6136188,37"/>
    <n v="0"/>
    <n v="101.268"/>
    <n v="0"/>
  </r>
  <r>
    <n v="411"/>
    <x v="1303"/>
    <s v=""/>
    <x v="2959"/>
    <n v="2019"/>
    <n v="27736904"/>
    <x v="170"/>
    <x v="1299"/>
    <x v="1256"/>
    <n v="4220"/>
    <s v="Korsør"/>
    <n v="330"/>
    <n v="32"/>
    <x v="155"/>
    <m/>
    <s v="FJ"/>
    <s v="Fjernvarmeværk"/>
    <n v="353000"/>
    <n v="350030"/>
    <x v="8"/>
    <x v="3"/>
    <s v="fvv"/>
    <d v="2019-07-19T00:00:00"/>
    <m/>
    <n v="8"/>
    <n v="0"/>
    <n v="8"/>
    <x v="5240"/>
    <n v="8.1072000000000006"/>
    <n v="8.1072000000000006"/>
    <n v="0"/>
    <n v="0"/>
    <n v="1"/>
    <n v="0"/>
    <n v="0"/>
    <x v="0"/>
    <x v="0"/>
    <m/>
    <m/>
    <m/>
    <m/>
    <m/>
    <m/>
    <m/>
    <m/>
    <m/>
    <m/>
    <m/>
    <m/>
    <m/>
    <m/>
    <m/>
    <n v="8.1069999999999993"/>
    <m/>
    <m/>
    <s v="635471,06"/>
    <s v="6136188,37"/>
    <n v="0"/>
    <n v="8.1069999999999993"/>
    <n v="0"/>
  </r>
  <r>
    <n v="413"/>
    <x v="405"/>
    <s v=""/>
    <x v="1009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5241"/>
    <n v="0.45612000000000003"/>
    <n v="0.45612000000000003"/>
    <n v="0.34584480000000001"/>
    <n v="0.34584480000000001"/>
    <n v="0.22819876036381692"/>
    <n v="0.77180123963618308"/>
    <n v="0"/>
    <x v="0"/>
    <x v="0"/>
    <m/>
    <m/>
    <m/>
    <m/>
    <m/>
    <m/>
    <n v="0.99939193199999998"/>
    <m/>
    <m/>
    <m/>
    <m/>
    <m/>
    <m/>
    <m/>
    <m/>
    <m/>
    <m/>
    <m/>
    <s v="707639,73"/>
    <s v="6180927,81"/>
    <n v="0.99939193199999998"/>
    <n v="0"/>
    <n v="0"/>
  </r>
  <r>
    <n v="413"/>
    <x v="405"/>
    <s v=""/>
    <x v="1010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5242"/>
    <n v="1.2110399999999999"/>
    <n v="1.2110399999999999"/>
    <n v="1.00332"/>
    <n v="1.00332"/>
    <n v="0.22825352534313004"/>
    <n v="0.77174647465686996"/>
    <n v="0"/>
    <x v="0"/>
    <x v="0"/>
    <m/>
    <m/>
    <m/>
    <m/>
    <m/>
    <m/>
    <n v="2.6528396400000003"/>
    <m/>
    <m/>
    <m/>
    <m/>
    <m/>
    <m/>
    <m/>
    <m/>
    <m/>
    <m/>
    <m/>
    <s v="707639,73"/>
    <s v="6180927,81"/>
    <n v="2.6528396400000003"/>
    <n v="0"/>
    <n v="0"/>
  </r>
  <r>
    <n v="413"/>
    <x v="405"/>
    <s v=""/>
    <x v="1011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5243"/>
    <n v="1.962"/>
    <n v="1.962"/>
    <n v="1.8262799999999999"/>
    <n v="1.8262799999999999"/>
    <n v="0.22021591827330678"/>
    <n v="0.77978408172669322"/>
    <n v="0"/>
    <x v="0"/>
    <x v="0"/>
    <m/>
    <m/>
    <m/>
    <m/>
    <m/>
    <m/>
    <n v="4.45471884"/>
    <m/>
    <m/>
    <m/>
    <m/>
    <m/>
    <m/>
    <m/>
    <m/>
    <m/>
    <m/>
    <m/>
    <s v="707639,73"/>
    <s v="6180927,81"/>
    <n v="4.45471884"/>
    <n v="0"/>
    <n v="0"/>
  </r>
  <r>
    <n v="413"/>
    <x v="405"/>
    <s v=""/>
    <x v="1012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5244"/>
    <n v="0"/>
    <n v="0"/>
    <n v="0"/>
    <n v="0"/>
    <n v="1"/>
    <n v="0"/>
    <n v="0"/>
    <x v="0"/>
    <x v="0"/>
    <m/>
    <m/>
    <m/>
    <n v="2.0535575000000003E-3"/>
    <m/>
    <m/>
    <m/>
    <m/>
    <m/>
    <m/>
    <m/>
    <m/>
    <m/>
    <m/>
    <m/>
    <m/>
    <m/>
    <m/>
    <s v="707639,73"/>
    <s v="6180927,81"/>
    <n v="2.0535575000000003E-3"/>
    <n v="0"/>
    <n v="0"/>
  </r>
  <r>
    <n v="413"/>
    <x v="405"/>
    <s v=""/>
    <x v="1013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5245"/>
    <n v="58.443480000000001"/>
    <n v="58.443480000000001"/>
    <n v="0"/>
    <n v="0"/>
    <n v="1"/>
    <n v="0"/>
    <n v="0"/>
    <x v="0"/>
    <x v="0"/>
    <m/>
    <m/>
    <m/>
    <m/>
    <m/>
    <m/>
    <n v="55.463957999999998"/>
    <m/>
    <m/>
    <m/>
    <m/>
    <m/>
    <m/>
    <m/>
    <m/>
    <m/>
    <m/>
    <m/>
    <s v="707639,73"/>
    <s v="6180927,81"/>
    <n v="55.463957999999998"/>
    <n v="0"/>
    <n v="0"/>
  </r>
  <r>
    <n v="413"/>
    <x v="405"/>
    <s v=""/>
    <x v="1014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5246"/>
    <n v="65.519639999999995"/>
    <n v="65.519639999999995"/>
    <n v="0"/>
    <n v="0"/>
    <n v="1"/>
    <n v="0"/>
    <n v="0"/>
    <x v="0"/>
    <x v="0"/>
    <m/>
    <m/>
    <m/>
    <m/>
    <m/>
    <m/>
    <n v="62.179385400000001"/>
    <m/>
    <m/>
    <m/>
    <m/>
    <m/>
    <m/>
    <m/>
    <m/>
    <m/>
    <m/>
    <m/>
    <s v="707639,73"/>
    <s v="6180927,81"/>
    <n v="62.179385400000001"/>
    <n v="0"/>
    <n v="0"/>
  </r>
  <r>
    <n v="413"/>
    <x v="405"/>
    <s v=""/>
    <x v="1015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5247"/>
    <n v="17.546399999999998"/>
    <n v="17.5463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7.787599999999998"/>
    <s v="707639,73"/>
    <s v="6180927,81"/>
    <n v="0"/>
    <n v="0"/>
    <n v="17.787599999999998"/>
  </r>
  <r>
    <n v="413"/>
    <x v="1285"/>
    <s v=""/>
    <x v="2886"/>
    <n v="2019"/>
    <n v="21445711"/>
    <x v="171"/>
    <x v="1282"/>
    <x v="1239"/>
    <n v="2765"/>
    <s v="Smørum"/>
    <n v="240"/>
    <n v="4"/>
    <x v="156"/>
    <m/>
    <s v="FJ"/>
    <s v="Fjernvarmeværk"/>
    <n v="353000"/>
    <n v="350030"/>
    <x v="1462"/>
    <x v="3"/>
    <s v="fvv"/>
    <d v="2018-03-01T00:00:00"/>
    <m/>
    <n v="7.9"/>
    <n v="0"/>
    <n v="7.9"/>
    <x v="5248"/>
    <n v="19.918800000000001"/>
    <n v="19.918800000000001"/>
    <n v="0"/>
    <n v="0"/>
    <n v="1"/>
    <n v="0"/>
    <n v="0"/>
    <x v="0"/>
    <x v="0"/>
    <m/>
    <m/>
    <m/>
    <m/>
    <m/>
    <m/>
    <m/>
    <m/>
    <m/>
    <m/>
    <m/>
    <m/>
    <m/>
    <m/>
    <m/>
    <n v="19.918800000000001"/>
    <m/>
    <m/>
    <s v="706895,57"/>
    <s v="6179708,88"/>
    <n v="0"/>
    <n v="19.918800000000001"/>
    <n v="0"/>
  </r>
  <r>
    <n v="414"/>
    <x v="406"/>
    <s v=""/>
    <x v="1016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5249"/>
    <n v="12.10284"/>
    <n v="12.10284"/>
    <n v="0"/>
    <n v="0"/>
    <n v="1"/>
    <n v="0"/>
    <n v="0"/>
    <x v="0"/>
    <x v="0"/>
    <m/>
    <m/>
    <m/>
    <m/>
    <m/>
    <m/>
    <n v="11.865600000000001"/>
    <m/>
    <m/>
    <m/>
    <m/>
    <m/>
    <m/>
    <m/>
    <m/>
    <m/>
    <m/>
    <m/>
    <s v="471160"/>
    <s v="6305801"/>
    <n v="11.865600000000001"/>
    <n v="0"/>
    <n v="0"/>
  </r>
  <r>
    <n v="414"/>
    <x v="406"/>
    <s v=""/>
    <x v="1017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5250"/>
    <n v="22.255559999999999"/>
    <n v="22.255559999999999"/>
    <n v="16.922988"/>
    <n v="16.922988"/>
    <n v="0.25673441433024963"/>
    <n v="0.74326558566975032"/>
    <n v="0"/>
    <x v="0"/>
    <x v="0"/>
    <m/>
    <m/>
    <m/>
    <m/>
    <m/>
    <m/>
    <n v="43.343546400000001"/>
    <m/>
    <m/>
    <m/>
    <m/>
    <m/>
    <m/>
    <m/>
    <m/>
    <m/>
    <m/>
    <m/>
    <s v="471160"/>
    <s v="6305801"/>
    <n v="43.343546400000001"/>
    <n v="0"/>
    <n v="0"/>
  </r>
  <r>
    <n v="414"/>
    <x v="406"/>
    <s v=""/>
    <x v="1020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5251"/>
    <n v="2.5448400000000002"/>
    <n v="2.54484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2.5448400000000002"/>
    <s v="471160"/>
    <s v="6305801"/>
    <n v="0"/>
    <n v="0"/>
    <n v="2.5448400000000002"/>
  </r>
  <r>
    <n v="414"/>
    <x v="406"/>
    <s v=""/>
    <x v="1021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5252"/>
    <n v="11.502359999999999"/>
    <n v="11.502359999999999"/>
    <n v="0"/>
    <n v="0"/>
    <n v="1"/>
    <n v="0"/>
    <n v="0"/>
    <x v="0"/>
    <x v="0"/>
    <m/>
    <m/>
    <m/>
    <m/>
    <m/>
    <m/>
    <m/>
    <m/>
    <m/>
    <m/>
    <m/>
    <m/>
    <m/>
    <m/>
    <m/>
    <n v="11.502360000000001"/>
    <m/>
    <m/>
    <s v="471160"/>
    <s v="6305801"/>
    <n v="0"/>
    <n v="11.502360000000001"/>
    <n v="0"/>
  </r>
  <r>
    <n v="415"/>
    <x v="407"/>
    <s v=""/>
    <x v="1022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6467,37"/>
    <s v="6159646,92"/>
    <n v="0"/>
    <n v="0"/>
    <n v="0"/>
  </r>
  <r>
    <n v="415"/>
    <x v="407"/>
    <s v=""/>
    <x v="1023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5253"/>
    <n v="7.5600000000000001E-2"/>
    <n v="7.5600000000000001E-2"/>
    <n v="4.9680000000000002E-2"/>
    <n v="4.9680000000000002E-2"/>
    <n v="0.27195027195027194"/>
    <n v="0.72804972804972801"/>
    <n v="0"/>
    <x v="0"/>
    <x v="0"/>
    <m/>
    <m/>
    <m/>
    <m/>
    <m/>
    <m/>
    <n v="0.13899600000000001"/>
    <m/>
    <m/>
    <m/>
    <m/>
    <m/>
    <m/>
    <m/>
    <m/>
    <m/>
    <m/>
    <m/>
    <s v="696467,37"/>
    <s v="6159646,92"/>
    <n v="0.13899600000000001"/>
    <n v="0"/>
    <n v="0"/>
  </r>
  <r>
    <n v="415"/>
    <x v="407"/>
    <s v=""/>
    <x v="2887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1463"/>
    <x v="0"/>
    <s v="fvv"/>
    <d v="2018-11-01T00:00:00"/>
    <m/>
    <n v="2"/>
    <n v="0"/>
    <n v="2"/>
    <x v="5254"/>
    <n v="8.5446000000000009"/>
    <n v="8.5446000000000009"/>
    <n v="0"/>
    <n v="0"/>
    <n v="1"/>
    <n v="0"/>
    <n v="0"/>
    <x v="0"/>
    <x v="0"/>
    <m/>
    <m/>
    <m/>
    <m/>
    <m/>
    <m/>
    <n v="12.064179599999999"/>
    <m/>
    <m/>
    <m/>
    <m/>
    <m/>
    <m/>
    <m/>
    <m/>
    <m/>
    <m/>
    <m/>
    <s v="696467,37"/>
    <s v="6159646,92"/>
    <n v="12.064179599999999"/>
    <n v="0"/>
    <n v="0"/>
  </r>
  <r>
    <n v="415"/>
    <x v="408"/>
    <s v=""/>
    <x v="1024"/>
    <n v="2019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5255"/>
    <n v="3.4236"/>
    <n v="3.4236"/>
    <n v="0"/>
    <n v="0"/>
    <n v="1"/>
    <n v="0"/>
    <n v="0"/>
    <x v="0"/>
    <x v="0"/>
    <m/>
    <m/>
    <m/>
    <m/>
    <m/>
    <m/>
    <m/>
    <m/>
    <m/>
    <m/>
    <m/>
    <m/>
    <m/>
    <m/>
    <m/>
    <n v="3.9780000000000002"/>
    <m/>
    <m/>
    <s v="696596,53"/>
    <s v="6159038,41"/>
    <n v="0"/>
    <n v="3.9780000000000002"/>
    <n v="0"/>
  </r>
  <r>
    <n v="418"/>
    <x v="409"/>
    <s v=""/>
    <x v="1025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5256"/>
    <n v="1.3104"/>
    <n v="1.3104"/>
    <n v="1.0224"/>
    <n v="1.0224"/>
    <n v="0.26669011195123382"/>
    <n v="0.73330988804876618"/>
    <n v="0"/>
    <x v="0"/>
    <x v="0"/>
    <m/>
    <m/>
    <m/>
    <m/>
    <m/>
    <m/>
    <n v="2.4567840000000003"/>
    <m/>
    <m/>
    <m/>
    <m/>
    <m/>
    <m/>
    <m/>
    <m/>
    <m/>
    <m/>
    <m/>
    <s v="469825"/>
    <s v="6220680"/>
    <n v="2.4567840000000003"/>
    <n v="0"/>
    <n v="0"/>
  </r>
  <r>
    <n v="418"/>
    <x v="409"/>
    <s v=""/>
    <x v="1026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5257"/>
    <n v="0.2268"/>
    <n v="0.2268"/>
    <n v="0"/>
    <n v="0"/>
    <n v="1"/>
    <n v="0"/>
    <n v="0"/>
    <x v="0"/>
    <x v="0"/>
    <m/>
    <m/>
    <m/>
    <m/>
    <m/>
    <m/>
    <n v="0.220968"/>
    <m/>
    <m/>
    <m/>
    <m/>
    <m/>
    <m/>
    <m/>
    <m/>
    <m/>
    <m/>
    <m/>
    <s v="469825"/>
    <s v="6220680"/>
    <n v="0.220968"/>
    <n v="0"/>
    <n v="0"/>
  </r>
  <r>
    <n v="418"/>
    <x v="409"/>
    <s v=""/>
    <x v="1027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5258"/>
    <n v="42.674399999999999"/>
    <n v="42.674399999999999"/>
    <n v="29.52"/>
    <n v="29.52"/>
    <n v="0.28309208970871652"/>
    <n v="0.71690791029128342"/>
    <n v="0"/>
    <x v="0"/>
    <x v="0"/>
    <m/>
    <m/>
    <m/>
    <m/>
    <m/>
    <m/>
    <m/>
    <m/>
    <n v="75.371940000000009"/>
    <m/>
    <m/>
    <m/>
    <m/>
    <m/>
    <m/>
    <m/>
    <m/>
    <m/>
    <s v="469825"/>
    <s v="6220680"/>
    <n v="0"/>
    <n v="75.371940000000009"/>
    <n v="0"/>
  </r>
  <r>
    <n v="418"/>
    <x v="409"/>
    <s v=""/>
    <x v="1028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5259"/>
    <n v="5.5944000000000003"/>
    <n v="5.5944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1.224"/>
    <s v="469825"/>
    <s v="6220680"/>
    <n v="0"/>
    <n v="0"/>
    <n v="1.224"/>
  </r>
  <r>
    <n v="418"/>
    <x v="409"/>
    <s v=""/>
    <x v="2888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1464"/>
    <x v="0"/>
    <s v="fvv"/>
    <d v="2018-11-01T00:00:00"/>
    <m/>
    <n v="2.1"/>
    <n v="0"/>
    <n v="2.1"/>
    <x v="5260"/>
    <n v="3.6"/>
    <n v="3.6"/>
    <n v="0"/>
    <n v="0"/>
    <n v="1"/>
    <n v="0"/>
    <n v="0"/>
    <x v="0"/>
    <x v="0"/>
    <m/>
    <m/>
    <m/>
    <m/>
    <m/>
    <m/>
    <m/>
    <m/>
    <n v="3.3424749999999999"/>
    <m/>
    <m/>
    <m/>
    <m/>
    <m/>
    <m/>
    <m/>
    <m/>
    <m/>
    <s v="469825"/>
    <s v="6220680"/>
    <n v="0"/>
    <n v="3.3424749999999999"/>
    <n v="0"/>
  </r>
  <r>
    <n v="420"/>
    <x v="411"/>
    <s v=""/>
    <x v="1032"/>
    <n v="2019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5261"/>
    <n v="0.29160000000000003"/>
    <n v="0.1512"/>
    <n v="0.1404"/>
    <n v="0.1404"/>
    <n v="0.32738913229754418"/>
    <n v="0.67261086770245582"/>
    <n v="0"/>
    <x v="0"/>
    <x v="0"/>
    <m/>
    <m/>
    <m/>
    <m/>
    <m/>
    <m/>
    <n v="0.4453416"/>
    <m/>
    <m/>
    <m/>
    <m/>
    <m/>
    <m/>
    <m/>
    <m/>
    <m/>
    <m/>
    <m/>
    <s v="595910,31"/>
    <s v="6110367,91"/>
    <n v="0.4453416"/>
    <n v="0"/>
    <n v="0"/>
  </r>
  <r>
    <n v="420"/>
    <x v="411"/>
    <s v=""/>
    <x v="1033"/>
    <n v="2019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5262"/>
    <n v="6.1199999999999997E-2"/>
    <n v="6.1199999999999997E-2"/>
    <n v="0"/>
    <n v="0"/>
    <n v="1"/>
    <n v="0"/>
    <n v="0"/>
    <x v="0"/>
    <x v="0"/>
    <m/>
    <m/>
    <m/>
    <m/>
    <m/>
    <m/>
    <n v="6.9181199999999998E-2"/>
    <m/>
    <m/>
    <m/>
    <m/>
    <m/>
    <m/>
    <n v="0"/>
    <m/>
    <m/>
    <m/>
    <m/>
    <s v="595910,31"/>
    <s v="6110367,91"/>
    <n v="6.9181199999999998E-2"/>
    <n v="0"/>
    <n v="0"/>
  </r>
  <r>
    <n v="420"/>
    <x v="412"/>
    <s v=""/>
    <x v="1034"/>
    <n v="2019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5263"/>
    <n v="47.213999999999999"/>
    <n v="45.932400000000001"/>
    <n v="0"/>
    <n v="0"/>
    <n v="1"/>
    <n v="0"/>
    <n v="0"/>
    <x v="0"/>
    <x v="0"/>
    <m/>
    <m/>
    <m/>
    <m/>
    <m/>
    <m/>
    <m/>
    <m/>
    <m/>
    <n v="48.705500000000001"/>
    <m/>
    <m/>
    <m/>
    <m/>
    <m/>
    <m/>
    <m/>
    <m/>
    <s v="595580,57"/>
    <s v="6111126,84"/>
    <n v="0"/>
    <n v="48.705500000000001"/>
    <n v="0"/>
  </r>
  <r>
    <n v="421"/>
    <x v="413"/>
    <s v=""/>
    <x v="1035"/>
    <n v="2019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5264"/>
    <n v="8.5248000000000008"/>
    <n v="8.5248000000000008"/>
    <n v="0"/>
    <n v="0"/>
    <n v="1"/>
    <n v="0"/>
    <n v="0"/>
    <x v="0"/>
    <x v="0"/>
    <m/>
    <m/>
    <m/>
    <m/>
    <m/>
    <m/>
    <n v="8.6654304"/>
    <m/>
    <m/>
    <m/>
    <m/>
    <m/>
    <m/>
    <m/>
    <m/>
    <m/>
    <m/>
    <m/>
    <s v="509190,5"/>
    <s v="6260032,84"/>
    <n v="8.6654304"/>
    <n v="0"/>
    <n v="0"/>
  </r>
  <r>
    <n v="421"/>
    <x v="413"/>
    <s v=""/>
    <x v="1036"/>
    <n v="2019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5265"/>
    <n v="21.3948"/>
    <n v="21.3948"/>
    <n v="17.958600000000001"/>
    <n v="17.958600000000001"/>
    <n v="0.2399320390379884"/>
    <n v="0.76006796096201157"/>
    <n v="0"/>
    <x v="0"/>
    <x v="0"/>
    <m/>
    <m/>
    <m/>
    <m/>
    <m/>
    <m/>
    <n v="44.5851252"/>
    <m/>
    <m/>
    <m/>
    <m/>
    <m/>
    <m/>
    <m/>
    <m/>
    <m/>
    <m/>
    <m/>
    <s v="509501"/>
    <s v="6259422"/>
    <n v="44.5851252"/>
    <n v="0"/>
    <n v="0"/>
  </r>
  <r>
    <n v="421"/>
    <x v="414"/>
    <s v=""/>
    <x v="1038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5266"/>
    <n v="15.2424"/>
    <n v="15.2424"/>
    <n v="11.74464"/>
    <n v="11.74464"/>
    <n v="0.27136927269189348"/>
    <n v="0.72863072730810652"/>
    <n v="0"/>
    <x v="0"/>
    <x v="0"/>
    <m/>
    <m/>
    <m/>
    <m/>
    <m/>
    <m/>
    <n v="28.0842408"/>
    <m/>
    <m/>
    <m/>
    <m/>
    <m/>
    <m/>
    <m/>
    <m/>
    <m/>
    <m/>
    <m/>
    <s v="509501"/>
    <s v="6259422"/>
    <n v="28.0842408"/>
    <n v="0"/>
    <n v="0"/>
  </r>
  <r>
    <n v="421"/>
    <x v="414"/>
    <s v=""/>
    <x v="1039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5267"/>
    <n v="14.958"/>
    <n v="14.958"/>
    <n v="0"/>
    <n v="0"/>
    <n v="1"/>
    <n v="0"/>
    <n v="0"/>
    <x v="0"/>
    <x v="0"/>
    <m/>
    <m/>
    <m/>
    <m/>
    <m/>
    <m/>
    <m/>
    <m/>
    <m/>
    <m/>
    <m/>
    <m/>
    <n v="16.695"/>
    <m/>
    <m/>
    <m/>
    <m/>
    <m/>
    <s v="509501"/>
    <s v="6259422"/>
    <n v="0"/>
    <n v="16.695"/>
    <n v="0"/>
  </r>
  <r>
    <n v="422"/>
    <x v="416"/>
    <s v=""/>
    <x v="1041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5268"/>
    <n v="31.595687999999999"/>
    <n v="31.595687999999999"/>
    <n v="28.382400000000001"/>
    <n v="28.382400000000001"/>
    <n v="0.23919417167893781"/>
    <n v="0.76080582832106214"/>
    <n v="0"/>
    <x v="0"/>
    <x v="0"/>
    <m/>
    <m/>
    <m/>
    <m/>
    <m/>
    <m/>
    <n v="66.046107599999999"/>
    <m/>
    <m/>
    <m/>
    <m/>
    <m/>
    <m/>
    <m/>
    <m/>
    <m/>
    <m/>
    <m/>
    <s v="589219,11"/>
    <s v="6372620,37"/>
    <n v="66.046107599999999"/>
    <n v="0"/>
    <n v="0"/>
  </r>
  <r>
    <n v="422"/>
    <x v="416"/>
    <s v=""/>
    <x v="1042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5269"/>
    <n v="15.1128"/>
    <n v="15.1128"/>
    <n v="0"/>
    <n v="0"/>
    <n v="1"/>
    <n v="0"/>
    <n v="0"/>
    <x v="0"/>
    <x v="0"/>
    <m/>
    <m/>
    <m/>
    <m/>
    <m/>
    <m/>
    <m/>
    <m/>
    <m/>
    <m/>
    <m/>
    <m/>
    <m/>
    <m/>
    <m/>
    <n v="15.1128"/>
    <m/>
    <m/>
    <s v="589219,11"/>
    <s v="6372620,37"/>
    <n v="0"/>
    <n v="15.1128"/>
    <n v="0"/>
  </r>
  <r>
    <n v="422"/>
    <x v="416"/>
    <s v=""/>
    <x v="1043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5270"/>
    <n v="16.383600000000001"/>
    <n v="16.3836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6.386479999999999"/>
    <s v="589219,11"/>
    <s v="6372620,37"/>
    <n v="0"/>
    <n v="0"/>
    <n v="16.386479999999999"/>
  </r>
  <r>
    <n v="422"/>
    <x v="416"/>
    <s v=""/>
    <x v="2889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1465"/>
    <x v="0"/>
    <s v="fvv"/>
    <d v="2000-01-01T00:00:00"/>
    <m/>
    <n v="10"/>
    <n v="0"/>
    <n v="11"/>
    <x v="5271"/>
    <n v="13.1112"/>
    <n v="13.1112"/>
    <n v="0"/>
    <n v="0"/>
    <n v="1"/>
    <n v="0"/>
    <n v="0"/>
    <x v="0"/>
    <x v="0"/>
    <m/>
    <m/>
    <m/>
    <m/>
    <m/>
    <m/>
    <n v="12.326014800000001"/>
    <m/>
    <m/>
    <m/>
    <m/>
    <m/>
    <m/>
    <m/>
    <m/>
    <m/>
    <m/>
    <m/>
    <s v="589219,11"/>
    <s v="6372620,37"/>
    <n v="12.326014800000001"/>
    <n v="0"/>
    <n v="0"/>
  </r>
  <r>
    <n v="423"/>
    <x v="417"/>
    <s v=""/>
    <x v="1044"/>
    <n v="2019"/>
    <n v="26203562"/>
    <x v="71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4173"/>
    <n v="0.313"/>
    <n v="0.313"/>
    <n v="0"/>
    <n v="0"/>
    <n v="1"/>
    <n v="0"/>
    <n v="0"/>
    <x v="0"/>
    <x v="0"/>
    <m/>
    <m/>
    <m/>
    <m/>
    <m/>
    <m/>
    <n v="0.3405204"/>
    <m/>
    <m/>
    <m/>
    <m/>
    <m/>
    <m/>
    <m/>
    <m/>
    <m/>
    <m/>
    <m/>
    <s v="472359,54"/>
    <s v="6266254,12"/>
    <n v="0.3405204"/>
    <n v="0"/>
    <n v="0"/>
  </r>
  <r>
    <n v="423"/>
    <x v="418"/>
    <s v=""/>
    <x v="1045"/>
    <n v="2019"/>
    <n v="26203562"/>
    <x v="71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5272"/>
    <n v="0.436"/>
    <n v="0.436"/>
    <n v="0"/>
    <n v="0"/>
    <n v="1"/>
    <n v="0"/>
    <n v="0"/>
    <x v="0"/>
    <x v="0"/>
    <m/>
    <m/>
    <m/>
    <m/>
    <m/>
    <m/>
    <n v="0.47349720000000001"/>
    <m/>
    <m/>
    <m/>
    <m/>
    <m/>
    <m/>
    <m/>
    <m/>
    <m/>
    <m/>
    <m/>
    <s v="474615"/>
    <s v="6259110"/>
    <n v="0.47349720000000001"/>
    <n v="0"/>
    <n v="0"/>
  </r>
  <r>
    <n v="423"/>
    <x v="419"/>
    <s v=""/>
    <x v="1046"/>
    <n v="2019"/>
    <n v="26203562"/>
    <x v="71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5273"/>
    <n v="1.08E-3"/>
    <n v="1.08E-3"/>
    <n v="0"/>
    <n v="0"/>
    <n v="1"/>
    <n v="0"/>
    <n v="0"/>
    <x v="0"/>
    <x v="0"/>
    <m/>
    <m/>
    <m/>
    <n v="1.25545E-3"/>
    <m/>
    <m/>
    <m/>
    <m/>
    <m/>
    <m/>
    <m/>
    <m/>
    <m/>
    <m/>
    <m/>
    <m/>
    <m/>
    <m/>
    <s v="477397,88"/>
    <s v="6254844,8"/>
    <n v="1.25545E-3"/>
    <n v="0"/>
    <n v="0"/>
  </r>
  <r>
    <n v="423"/>
    <x v="420"/>
    <s v=""/>
    <x v="1047"/>
    <n v="2019"/>
    <n v="26203562"/>
    <x v="71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5274"/>
    <n v="18.864000000000001"/>
    <n v="18.864000000000001"/>
    <n v="0"/>
    <n v="0"/>
    <n v="1"/>
    <n v="0"/>
    <n v="0"/>
    <x v="0"/>
    <x v="0"/>
    <m/>
    <m/>
    <m/>
    <m/>
    <m/>
    <m/>
    <n v="18.493912799999997"/>
    <m/>
    <m/>
    <m/>
    <m/>
    <m/>
    <m/>
    <m/>
    <m/>
    <m/>
    <m/>
    <m/>
    <s v="474219"/>
    <s v="6260739"/>
    <n v="18.493912799999997"/>
    <n v="0"/>
    <n v="0"/>
  </r>
  <r>
    <n v="423"/>
    <x v="421"/>
    <s v=""/>
    <x v="1048"/>
    <n v="2019"/>
    <n v="26203562"/>
    <x v="71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405,14"/>
    <s v="6259927,28"/>
    <n v="0"/>
    <n v="0"/>
    <n v="0"/>
  </r>
  <r>
    <n v="423"/>
    <x v="422"/>
    <s v=""/>
    <x v="1049"/>
    <n v="2019"/>
    <n v="26203562"/>
    <x v="71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4148,58"/>
    <s v="6262610,39"/>
    <n v="0"/>
    <n v="0"/>
    <n v="0"/>
  </r>
  <r>
    <n v="423"/>
    <x v="422"/>
    <s v=""/>
    <x v="2960"/>
    <n v="2019"/>
    <n v="26203562"/>
    <x v="719"/>
    <x v="420"/>
    <x v="419"/>
    <n v="7600"/>
    <s v="Struer"/>
    <n v="671"/>
    <n v="172"/>
    <x v="70"/>
    <m/>
    <s v="FJ"/>
    <s v="Fjernvarmeværk"/>
    <n v="353000"/>
    <n v="350030"/>
    <x v="16"/>
    <x v="0"/>
    <s v="fvv"/>
    <d v="2019-12-01T00:00:00"/>
    <m/>
    <n v="5.0999999999999996"/>
    <n v="0"/>
    <n v="4.7"/>
    <x v="5275"/>
    <n v="4.2000000000000003E-2"/>
    <n v="4.2000000000000003E-2"/>
    <n v="0"/>
    <n v="0"/>
    <n v="1"/>
    <n v="0"/>
    <n v="0"/>
    <x v="0"/>
    <x v="0"/>
    <m/>
    <m/>
    <m/>
    <n v="4.8137539999999999E-2"/>
    <m/>
    <m/>
    <n v="0"/>
    <m/>
    <m/>
    <m/>
    <m/>
    <m/>
    <m/>
    <m/>
    <m/>
    <m/>
    <m/>
    <m/>
    <s v="474148,58"/>
    <s v="6262610,39"/>
    <n v="4.8137539999999999E-2"/>
    <n v="0"/>
    <n v="0"/>
  </r>
  <r>
    <n v="423"/>
    <x v="423"/>
    <s v=""/>
    <x v="1050"/>
    <n v="2019"/>
    <n v="26203562"/>
    <x v="71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5276"/>
    <n v="2.0000000000000001E-4"/>
    <n v="2.0000000000000001E-4"/>
    <n v="0"/>
    <n v="0"/>
    <n v="1"/>
    <n v="0"/>
    <n v="0"/>
    <x v="0"/>
    <x v="0"/>
    <m/>
    <m/>
    <m/>
    <m/>
    <m/>
    <m/>
    <m/>
    <m/>
    <m/>
    <m/>
    <m/>
    <m/>
    <m/>
    <m/>
    <m/>
    <m/>
    <m/>
    <n v="2.0159999999999999E-4"/>
    <s v="474610,8"/>
    <s v="6255902,82"/>
    <n v="0"/>
    <n v="0"/>
    <n v="2.0159999999999999E-4"/>
  </r>
  <r>
    <n v="426"/>
    <x v="424"/>
    <s v=""/>
    <x v="1051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5277"/>
    <n v="34.182000000000002"/>
    <n v="34.182000000000002"/>
    <n v="25.174800000000001"/>
    <n v="25.174800000000001"/>
    <n v="0.27820053897378755"/>
    <n v="0.7217994610262124"/>
    <n v="0"/>
    <x v="0"/>
    <x v="0"/>
    <m/>
    <m/>
    <m/>
    <m/>
    <m/>
    <m/>
    <n v="61.434100965600003"/>
    <m/>
    <m/>
    <m/>
    <m/>
    <m/>
    <m/>
    <m/>
    <m/>
    <m/>
    <m/>
    <m/>
    <s v="549899,25"/>
    <s v="6305186,35"/>
    <n v="61.434100965600003"/>
    <n v="0"/>
    <n v="0"/>
  </r>
  <r>
    <n v="426"/>
    <x v="424"/>
    <s v=""/>
    <x v="1052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5278"/>
    <n v="2.052E-2"/>
    <n v="2.052E-2"/>
    <n v="0"/>
    <n v="0"/>
    <n v="1"/>
    <n v="0"/>
    <n v="0"/>
    <x v="0"/>
    <x v="0"/>
    <m/>
    <m/>
    <m/>
    <n v="2.4965520000000001E-2"/>
    <m/>
    <m/>
    <m/>
    <m/>
    <m/>
    <m/>
    <m/>
    <m/>
    <m/>
    <m/>
    <m/>
    <m/>
    <m/>
    <m/>
    <s v="549899,25"/>
    <s v="6305186,35"/>
    <n v="2.4965520000000001E-2"/>
    <n v="0"/>
    <n v="0"/>
  </r>
  <r>
    <n v="426"/>
    <x v="424"/>
    <s v=""/>
    <x v="1053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5279"/>
    <n v="6.2675999999999998"/>
    <n v="6.2675999999999998"/>
    <n v="0"/>
    <n v="0"/>
    <n v="1"/>
    <n v="0"/>
    <n v="0"/>
    <x v="0"/>
    <x v="0"/>
    <m/>
    <m/>
    <m/>
    <m/>
    <m/>
    <m/>
    <n v="6.3235864929600005"/>
    <m/>
    <m/>
    <m/>
    <m/>
    <m/>
    <m/>
    <m/>
    <m/>
    <m/>
    <m/>
    <m/>
    <s v="549899,25"/>
    <s v="6305186,35"/>
    <n v="6.3235864929600005"/>
    <n v="0"/>
    <n v="0"/>
  </r>
  <r>
    <n v="426"/>
    <x v="424"/>
    <s v=""/>
    <x v="1054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5280"/>
    <n v="36.172800000000002"/>
    <n v="36.172800000000002"/>
    <n v="0"/>
    <n v="0"/>
    <n v="1"/>
    <n v="0"/>
    <n v="0"/>
    <x v="0"/>
    <x v="0"/>
    <m/>
    <m/>
    <m/>
    <n v="0"/>
    <m/>
    <m/>
    <n v="36.80614112472"/>
    <m/>
    <m/>
    <m/>
    <m/>
    <m/>
    <m/>
    <m/>
    <m/>
    <m/>
    <m/>
    <m/>
    <s v="549899,25"/>
    <s v="6305186,35"/>
    <n v="36.80614112472"/>
    <n v="0"/>
    <n v="0"/>
  </r>
  <r>
    <n v="426"/>
    <x v="424"/>
    <s v=""/>
    <x v="1055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5281"/>
    <n v="72.590400000000002"/>
    <n v="72.590400000000002"/>
    <n v="55.000799999999998"/>
    <n v="55.000799999999998"/>
    <n v="0.27080112985553373"/>
    <n v="0.72919887014446627"/>
    <n v="0"/>
    <x v="0"/>
    <x v="0"/>
    <m/>
    <m/>
    <m/>
    <m/>
    <m/>
    <m/>
    <n v="134.02898289000001"/>
    <m/>
    <m/>
    <m/>
    <m/>
    <m/>
    <m/>
    <m/>
    <m/>
    <m/>
    <m/>
    <m/>
    <s v="549899,25"/>
    <s v="6305186,35"/>
    <n v="134.02898289000001"/>
    <n v="0"/>
    <n v="0"/>
  </r>
  <r>
    <n v="426"/>
    <x v="424"/>
    <s v=""/>
    <x v="1056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5282"/>
    <n v="70.3476"/>
    <n v="70.3476"/>
    <n v="53.035200000000003"/>
    <n v="53.035200000000003"/>
    <n v="0.27475841646816185"/>
    <n v="0.72524158353183821"/>
    <n v="0"/>
    <x v="0"/>
    <x v="0"/>
    <m/>
    <m/>
    <m/>
    <m/>
    <m/>
    <m/>
    <n v="128.01718852560001"/>
    <m/>
    <m/>
    <m/>
    <m/>
    <m/>
    <m/>
    <m/>
    <m/>
    <m/>
    <m/>
    <m/>
    <s v="549899,25"/>
    <s v="6305186,35"/>
    <n v="128.01718852560001"/>
    <n v="0"/>
    <n v="0"/>
  </r>
  <r>
    <n v="426"/>
    <x v="424"/>
    <s v=""/>
    <x v="2961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1495"/>
    <x v="4"/>
    <s v="fvv"/>
    <d v="2019-10-01T00:00:00"/>
    <m/>
    <n v="2.6"/>
    <n v="0"/>
    <n v="7.3"/>
    <x v="5283"/>
    <n v="26.435196000000001"/>
    <n v="26.43519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7.9883999999999995"/>
    <s v="549899,25"/>
    <s v="6305186,35"/>
    <n v="0"/>
    <n v="0"/>
    <n v="7.9883999999999995"/>
  </r>
  <r>
    <n v="429"/>
    <x v="425"/>
    <s v=""/>
    <x v="1057"/>
    <n v="2019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5284"/>
    <n v="0.76788000000000001"/>
    <n v="0.76788000000000001"/>
    <n v="0"/>
    <n v="0"/>
    <n v="1"/>
    <n v="0"/>
    <n v="0"/>
    <x v="0"/>
    <x v="0"/>
    <m/>
    <m/>
    <m/>
    <n v="0.83971669999999998"/>
    <m/>
    <m/>
    <m/>
    <m/>
    <m/>
    <m/>
    <m/>
    <m/>
    <m/>
    <m/>
    <m/>
    <m/>
    <m/>
    <m/>
    <s v="501102"/>
    <s v="6228857"/>
    <n v="0.83971669999999998"/>
    <n v="0"/>
    <n v="0"/>
  </r>
  <r>
    <n v="429"/>
    <x v="425"/>
    <s v=""/>
    <x v="1058"/>
    <n v="2019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5285"/>
    <n v="7.1928000000000001"/>
    <n v="7.1928000000000001"/>
    <n v="0"/>
    <n v="0"/>
    <n v="1"/>
    <n v="0"/>
    <n v="0"/>
    <x v="0"/>
    <x v="0"/>
    <m/>
    <m/>
    <m/>
    <m/>
    <m/>
    <m/>
    <n v="6.6573144000000006"/>
    <m/>
    <m/>
    <m/>
    <m/>
    <m/>
    <m/>
    <m/>
    <m/>
    <m/>
    <m/>
    <m/>
    <s v="499879,11"/>
    <s v="6229520,04"/>
    <n v="6.6573144000000006"/>
    <n v="0"/>
    <n v="0"/>
  </r>
  <r>
    <n v="429"/>
    <x v="426"/>
    <s v=""/>
    <x v="1060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5286"/>
    <n v="0.1152"/>
    <n v="0.1152"/>
    <n v="0"/>
    <n v="0"/>
    <n v="1"/>
    <n v="0"/>
    <n v="0"/>
    <x v="0"/>
    <x v="0"/>
    <m/>
    <m/>
    <m/>
    <n v="0.129132"/>
    <m/>
    <m/>
    <m/>
    <m/>
    <m/>
    <m/>
    <m/>
    <m/>
    <m/>
    <m/>
    <m/>
    <m/>
    <m/>
    <m/>
    <s v="499879,11"/>
    <s v="6229520,04"/>
    <n v="0.129132"/>
    <n v="0"/>
    <n v="0"/>
  </r>
  <r>
    <n v="429"/>
    <x v="426"/>
    <s v=""/>
    <x v="2962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116"/>
    <x v="0"/>
    <s v="fvv"/>
    <d v="2019-04-01T00:00:00"/>
    <m/>
    <n v="7.5"/>
    <n v="0"/>
    <n v="8.6"/>
    <x v="5287"/>
    <n v="13.8636"/>
    <n v="13.8636"/>
    <n v="0"/>
    <n v="0"/>
    <n v="1"/>
    <n v="0"/>
    <n v="0"/>
    <x v="0"/>
    <x v="0"/>
    <m/>
    <m/>
    <m/>
    <m/>
    <m/>
    <m/>
    <n v="13.4603964"/>
    <m/>
    <m/>
    <m/>
    <m/>
    <m/>
    <m/>
    <m/>
    <m/>
    <m/>
    <m/>
    <m/>
    <s v="499879,11"/>
    <s v="6229520,04"/>
    <n v="13.4603964"/>
    <n v="0"/>
    <n v="0"/>
  </r>
  <r>
    <n v="430"/>
    <x v="427"/>
    <s v=""/>
    <x v="1061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5288"/>
    <n v="4.66092"/>
    <n v="4.66092"/>
    <n v="0"/>
    <n v="0"/>
    <n v="1"/>
    <n v="0"/>
    <n v="0"/>
    <x v="0"/>
    <x v="0"/>
    <m/>
    <m/>
    <m/>
    <m/>
    <m/>
    <m/>
    <m/>
    <m/>
    <m/>
    <m/>
    <n v="4.7409999999999997"/>
    <m/>
    <m/>
    <m/>
    <m/>
    <m/>
    <m/>
    <m/>
    <s v="644145,2"/>
    <s v="6169860,42"/>
    <n v="0"/>
    <n v="4.7409999999999997"/>
    <n v="0"/>
  </r>
  <r>
    <n v="430"/>
    <x v="427"/>
    <s v=""/>
    <x v="1062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644145,2"/>
    <s v="6169860,42"/>
    <n v="0"/>
    <n v="0"/>
    <n v="0"/>
  </r>
  <r>
    <n v="430"/>
    <x v="427"/>
    <s v=""/>
    <x v="1063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44145,2"/>
    <s v="6169860,42"/>
    <n v="0"/>
    <n v="0"/>
    <n v="0"/>
  </r>
  <r>
    <n v="430"/>
    <x v="427"/>
    <s v=""/>
    <x v="1065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5289"/>
    <n v="30.929400000000001"/>
    <n v="30.929400000000001"/>
    <n v="0"/>
    <n v="0"/>
    <n v="1"/>
    <n v="0"/>
    <n v="0"/>
    <x v="0"/>
    <x v="0"/>
    <m/>
    <m/>
    <m/>
    <m/>
    <m/>
    <m/>
    <m/>
    <m/>
    <m/>
    <m/>
    <n v="30.7525464"/>
    <m/>
    <m/>
    <m/>
    <m/>
    <m/>
    <m/>
    <m/>
    <s v="644145,2"/>
    <s v="6169860,42"/>
    <n v="0"/>
    <n v="30.7525464"/>
    <n v="0"/>
  </r>
  <r>
    <n v="430"/>
    <x v="427"/>
    <s v=""/>
    <x v="1066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5290"/>
    <n v="17.207999999999998"/>
    <n v="17.207999999999998"/>
    <n v="0"/>
    <n v="0"/>
    <n v="1"/>
    <n v="0"/>
    <n v="0"/>
    <x v="0"/>
    <x v="0"/>
    <m/>
    <m/>
    <m/>
    <m/>
    <m/>
    <m/>
    <m/>
    <m/>
    <m/>
    <m/>
    <m/>
    <m/>
    <m/>
    <m/>
    <m/>
    <n v="17.21"/>
    <m/>
    <m/>
    <s v="644145,2"/>
    <s v="6169860,42"/>
    <n v="0"/>
    <n v="17.21"/>
    <n v="0"/>
  </r>
  <r>
    <n v="431"/>
    <x v="428"/>
    <s v=""/>
    <x v="1067"/>
    <n v="2019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5291"/>
    <n v="2.5300799999999999"/>
    <n v="2.5300799999999999"/>
    <n v="0"/>
    <n v="0"/>
    <n v="1"/>
    <n v="0"/>
    <n v="0"/>
    <x v="0"/>
    <x v="0"/>
    <m/>
    <m/>
    <m/>
    <n v="0"/>
    <m/>
    <m/>
    <m/>
    <m/>
    <m/>
    <m/>
    <m/>
    <m/>
    <m/>
    <n v="3.1562860000000001"/>
    <m/>
    <m/>
    <m/>
    <m/>
    <s v="602619,01"/>
    <s v="6102845,41"/>
    <n v="0"/>
    <n v="3.1562860000000001"/>
    <n v="0"/>
  </r>
  <r>
    <n v="431"/>
    <x v="428"/>
    <s v=""/>
    <x v="1068"/>
    <n v="2019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5292"/>
    <n v="0.66347999999999996"/>
    <n v="0.66347999999999996"/>
    <n v="0"/>
    <n v="0"/>
    <n v="1"/>
    <n v="0"/>
    <n v="0"/>
    <x v="0"/>
    <x v="0"/>
    <m/>
    <m/>
    <m/>
    <n v="0"/>
    <m/>
    <m/>
    <m/>
    <m/>
    <m/>
    <m/>
    <m/>
    <m/>
    <m/>
    <n v="0.74019399999999991"/>
    <m/>
    <m/>
    <m/>
    <m/>
    <s v="602619,01"/>
    <s v="6102845,41"/>
    <n v="0"/>
    <n v="0.74019399999999991"/>
    <n v="0"/>
  </r>
  <r>
    <n v="431"/>
    <x v="429"/>
    <s v=""/>
    <x v="1069"/>
    <n v="2019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5293"/>
    <n v="1.7856000000000001"/>
    <n v="1.7856000000000001"/>
    <n v="0"/>
    <n v="0"/>
    <n v="1"/>
    <n v="0"/>
    <n v="0"/>
    <x v="0"/>
    <x v="0"/>
    <m/>
    <m/>
    <m/>
    <n v="0"/>
    <m/>
    <m/>
    <m/>
    <m/>
    <m/>
    <m/>
    <m/>
    <m/>
    <m/>
    <n v="2.217495"/>
    <m/>
    <m/>
    <m/>
    <m/>
    <s v="601408,16"/>
    <s v="6102070,2"/>
    <n v="0"/>
    <n v="2.217495"/>
    <n v="0"/>
  </r>
  <r>
    <n v="431"/>
    <x v="429"/>
    <s v=""/>
    <x v="1070"/>
    <n v="2019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5294"/>
    <n v="3.4272"/>
    <n v="3.4272"/>
    <n v="0"/>
    <n v="0"/>
    <n v="1"/>
    <n v="0"/>
    <n v="0"/>
    <x v="0"/>
    <x v="0"/>
    <m/>
    <m/>
    <m/>
    <n v="0"/>
    <m/>
    <m/>
    <m/>
    <m/>
    <m/>
    <m/>
    <m/>
    <m/>
    <m/>
    <n v="4.0995359999999996"/>
    <m/>
    <m/>
    <m/>
    <m/>
    <s v="601408,16"/>
    <s v="6102070,2"/>
    <n v="0"/>
    <n v="4.0995359999999996"/>
    <n v="0"/>
  </r>
  <r>
    <n v="431"/>
    <x v="430"/>
    <s v=""/>
    <x v="1071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5295"/>
    <n v="11.334528000000001"/>
    <n v="11.334528000000001"/>
    <n v="9.6134400000000007"/>
    <n v="9.6134400000000007"/>
    <n v="0.24376292760787344"/>
    <n v="0.75623707239212656"/>
    <n v="0"/>
    <x v="0"/>
    <x v="0"/>
    <m/>
    <m/>
    <m/>
    <m/>
    <m/>
    <m/>
    <n v="23.249080799999998"/>
    <m/>
    <m/>
    <m/>
    <m/>
    <m/>
    <m/>
    <m/>
    <m/>
    <m/>
    <m/>
    <m/>
    <s v="600750,16"/>
    <s v="6104933,18"/>
    <n v="23.249080799999998"/>
    <n v="0"/>
    <n v="0"/>
  </r>
  <r>
    <n v="431"/>
    <x v="430"/>
    <s v=""/>
    <x v="1072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5296"/>
    <n v="8.2941479999999999"/>
    <n v="8.2941479999999999"/>
    <n v="7.2345600000000001"/>
    <n v="7.2345600000000001"/>
    <n v="0.24452134553656446"/>
    <n v="0.75547865446343554"/>
    <n v="0"/>
    <x v="0"/>
    <x v="0"/>
    <m/>
    <m/>
    <m/>
    <m/>
    <m/>
    <m/>
    <n v="16.959967199999998"/>
    <m/>
    <m/>
    <m/>
    <m/>
    <m/>
    <m/>
    <m/>
    <m/>
    <m/>
    <m/>
    <m/>
    <s v="600750,16"/>
    <s v="6104933,18"/>
    <n v="16.959967199999998"/>
    <n v="0"/>
    <n v="0"/>
  </r>
  <r>
    <n v="431"/>
    <x v="430"/>
    <s v=""/>
    <x v="1073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5297"/>
    <n v="13.290407999999999"/>
    <n v="13.290407999999999"/>
    <n v="12.21012"/>
    <n v="12.21012"/>
    <n v="0.23656179109733919"/>
    <n v="0.76343820890266079"/>
    <n v="0"/>
    <x v="0"/>
    <x v="0"/>
    <m/>
    <m/>
    <m/>
    <m/>
    <m/>
    <m/>
    <n v="28.090774799999998"/>
    <m/>
    <m/>
    <m/>
    <m/>
    <m/>
    <m/>
    <m/>
    <m/>
    <m/>
    <m/>
    <m/>
    <s v="600750,16"/>
    <s v="6104933,18"/>
    <n v="28.090774799999998"/>
    <n v="0"/>
    <n v="0"/>
  </r>
  <r>
    <n v="431"/>
    <x v="430"/>
    <s v=""/>
    <x v="1074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5298"/>
    <n v="58.399920000000002"/>
    <n v="58.399920000000002"/>
    <n v="0"/>
    <n v="0"/>
    <n v="1"/>
    <n v="0"/>
    <n v="0"/>
    <x v="0"/>
    <x v="0"/>
    <m/>
    <m/>
    <m/>
    <m/>
    <m/>
    <m/>
    <n v="57.110159699999997"/>
    <m/>
    <m/>
    <m/>
    <m/>
    <m/>
    <m/>
    <m/>
    <m/>
    <m/>
    <m/>
    <m/>
    <s v="600750,16"/>
    <s v="6104933,18"/>
    <n v="57.110159699999997"/>
    <n v="0"/>
    <n v="0"/>
  </r>
  <r>
    <n v="431"/>
    <x v="430"/>
    <s v=""/>
    <x v="1075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5299"/>
    <n v="85.694040000000001"/>
    <n v="85.694040000000001"/>
    <n v="0"/>
    <n v="0"/>
    <n v="1"/>
    <n v="0"/>
    <n v="0"/>
    <x v="0"/>
    <x v="0"/>
    <m/>
    <m/>
    <m/>
    <m/>
    <m/>
    <m/>
    <n v="83.801480400000003"/>
    <m/>
    <m/>
    <m/>
    <m/>
    <m/>
    <m/>
    <m/>
    <m/>
    <m/>
    <m/>
    <m/>
    <s v="600750,16"/>
    <s v="6104933,18"/>
    <n v="83.801480400000003"/>
    <n v="0"/>
    <n v="0"/>
  </r>
  <r>
    <n v="431"/>
    <x v="430"/>
    <s v=""/>
    <x v="1076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5300"/>
    <n v="75.035160000000005"/>
    <n v="75.03516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75.035160000000005"/>
    <s v="600750,16"/>
    <s v="6104933,18"/>
    <n v="0"/>
    <n v="0"/>
    <n v="75.035160000000005"/>
  </r>
  <r>
    <n v="433"/>
    <x v="431"/>
    <s v=""/>
    <x v="1077"/>
    <n v="2019"/>
    <n v="33054521"/>
    <x v="184"/>
    <x v="429"/>
    <x v="427"/>
    <n v="5700"/>
    <s v="Svendborg"/>
    <n v="479"/>
    <n v="87"/>
    <x v="166"/>
    <m/>
    <s v="ER"/>
    <s v="Erhvervsværk"/>
    <n v="382120"/>
    <n v="383900"/>
    <x v="328"/>
    <x v="8"/>
    <s v="pev"/>
    <d v="1999-05-01T00:00:00"/>
    <m/>
    <n v="20"/>
    <n v="4.5"/>
    <n v="13.8"/>
    <x v="5301"/>
    <n v="381.81240000000003"/>
    <n v="380.36412000000001"/>
    <n v="101.60757719999999"/>
    <n v="86.368921200000003"/>
    <n v="0.33592508273383248"/>
    <n v="0.66279584399600266"/>
    <n v="1.2790732701648544E-3"/>
    <x v="29"/>
    <x v="0"/>
    <m/>
    <m/>
    <m/>
    <m/>
    <m/>
    <m/>
    <n v="2.2628231999999997"/>
    <n v="529.88436460000003"/>
    <m/>
    <n v="2.1929799999999999"/>
    <m/>
    <n v="31.710339999999999"/>
    <m/>
    <m/>
    <m/>
    <m/>
    <m/>
    <m/>
    <s v="600750,16"/>
    <s v="6104933,18"/>
    <n v="240.80454727"/>
    <n v="325.33972053000002"/>
    <n v="0"/>
  </r>
  <r>
    <n v="433"/>
    <x v="431"/>
    <s v=""/>
    <x v="1078"/>
    <n v="2019"/>
    <n v="33054521"/>
    <x v="184"/>
    <x v="429"/>
    <x v="427"/>
    <n v="5700"/>
    <s v="Svendborg"/>
    <n v="479"/>
    <n v="87"/>
    <x v="166"/>
    <m/>
    <s v="ER"/>
    <s v="Erhvervsværk"/>
    <n v="382120"/>
    <n v="383900"/>
    <x v="17"/>
    <x v="5"/>
    <s v="pel"/>
    <d v="1999-05-01T00:00:00"/>
    <m/>
    <n v="0.76"/>
    <n v="0.3"/>
    <n v="0"/>
    <x v="5302"/>
    <n v="0"/>
    <n v="0"/>
    <n v="0"/>
    <n v="0"/>
    <n v="0"/>
    <n v="1"/>
    <n v="0"/>
    <x v="0"/>
    <x v="0"/>
    <m/>
    <m/>
    <m/>
    <n v="1.7683910000000001E-2"/>
    <m/>
    <m/>
    <m/>
    <m/>
    <m/>
    <m/>
    <m/>
    <m/>
    <m/>
    <m/>
    <m/>
    <m/>
    <m/>
    <m/>
    <s v="600750,16"/>
    <s v="6104933,18"/>
    <n v="1.7683910000000001E-2"/>
    <n v="0"/>
    <n v="0"/>
  </r>
  <r>
    <n v="434"/>
    <x v="432"/>
    <s v=""/>
    <x v="1079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1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2963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1496"/>
    <x v="3"/>
    <s v="fvv"/>
    <d v="2019-05-13T00:00:00"/>
    <m/>
    <n v="17"/>
    <n v="0"/>
    <n v="17"/>
    <x v="5303"/>
    <n v="28.047599999999999"/>
    <n v="28.047599999999999"/>
    <n v="0"/>
    <n v="0"/>
    <n v="1"/>
    <n v="0"/>
    <n v="0"/>
    <x v="0"/>
    <x v="0"/>
    <m/>
    <m/>
    <m/>
    <m/>
    <m/>
    <m/>
    <m/>
    <m/>
    <m/>
    <m/>
    <m/>
    <m/>
    <m/>
    <m/>
    <m/>
    <n v="28.047599999999999"/>
    <m/>
    <m/>
    <s v="590389,43"/>
    <s v="6353880,87"/>
    <n v="0"/>
    <n v="28.047599999999999"/>
    <n v="0"/>
  </r>
  <r>
    <n v="436"/>
    <x v="433"/>
    <s v=""/>
    <x v="2964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1496"/>
    <x v="3"/>
    <s v="fvv"/>
    <d v="2019-05-13T00:00:00"/>
    <m/>
    <n v="17"/>
    <n v="0"/>
    <n v="1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9,43"/>
    <s v="6353880,87"/>
    <n v="0"/>
    <n v="0"/>
    <n v="0"/>
  </r>
  <r>
    <n v="436"/>
    <x v="433"/>
    <s v=""/>
    <x v="1083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5304"/>
    <n v="105.14879999999999"/>
    <n v="105.14879999999999"/>
    <n v="72.842399999999998"/>
    <n v="70.0488"/>
    <n v="0.30210596029366998"/>
    <n v="0.69789403970633002"/>
    <n v="0"/>
    <x v="0"/>
    <x v="0"/>
    <m/>
    <m/>
    <m/>
    <m/>
    <m/>
    <m/>
    <n v="174.02635800000002"/>
    <m/>
    <m/>
    <m/>
    <m/>
    <m/>
    <m/>
    <m/>
    <m/>
    <m/>
    <m/>
    <n v="0"/>
    <s v="590389,43"/>
    <s v="6353880,87"/>
    <n v="174.02635800000002"/>
    <n v="0"/>
    <n v="0"/>
  </r>
  <r>
    <n v="436"/>
    <x v="433"/>
    <s v=""/>
    <x v="1085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5304"/>
    <n v="105.14879999999999"/>
    <n v="105.14879999999999"/>
    <n v="72.842399999999998"/>
    <n v="70.0488"/>
    <n v="0.30210596029366998"/>
    <n v="0.69789403970633002"/>
    <n v="0"/>
    <x v="0"/>
    <x v="0"/>
    <m/>
    <m/>
    <m/>
    <m/>
    <m/>
    <m/>
    <n v="174.02635800000002"/>
    <m/>
    <m/>
    <m/>
    <m/>
    <m/>
    <m/>
    <m/>
    <m/>
    <n v="0"/>
    <m/>
    <m/>
    <s v="590389,43"/>
    <s v="6353880,87"/>
    <n v="174.02635800000002"/>
    <n v="0"/>
    <n v="0"/>
  </r>
  <r>
    <n v="436"/>
    <x v="433"/>
    <s v=""/>
    <x v="1086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5305"/>
    <n v="0"/>
    <n v="0"/>
    <n v="0"/>
    <n v="0"/>
    <n v="1"/>
    <n v="0"/>
    <n v="0"/>
    <x v="0"/>
    <x v="0"/>
    <m/>
    <m/>
    <m/>
    <n v="1.4706699999999999E-3"/>
    <m/>
    <m/>
    <m/>
    <m/>
    <m/>
    <m/>
    <m/>
    <m/>
    <m/>
    <m/>
    <m/>
    <m/>
    <m/>
    <m/>
    <s v="590389,43"/>
    <s v="6353880,87"/>
    <n v="1.4706699999999999E-3"/>
    <n v="0"/>
    <n v="0"/>
  </r>
  <r>
    <n v="436"/>
    <x v="433"/>
    <s v=""/>
    <x v="1087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5306"/>
    <n v="20.192399999999999"/>
    <n v="20.192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0.4696"/>
    <s v="590389,43"/>
    <s v="6353880,87"/>
    <n v="0"/>
    <n v="0"/>
    <n v="20.4696"/>
  </r>
  <r>
    <n v="436"/>
    <x v="433"/>
    <s v=""/>
    <x v="1088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5307"/>
    <n v="17.388000000000002"/>
    <n v="17.388000000000002"/>
    <n v="0"/>
    <n v="0"/>
    <n v="1"/>
    <n v="0"/>
    <n v="0"/>
    <x v="0"/>
    <x v="0"/>
    <m/>
    <m/>
    <m/>
    <m/>
    <m/>
    <m/>
    <m/>
    <m/>
    <m/>
    <m/>
    <m/>
    <m/>
    <m/>
    <m/>
    <m/>
    <n v="17.388000000000002"/>
    <m/>
    <m/>
    <s v="590389,43"/>
    <s v="6353880,87"/>
    <n v="0"/>
    <n v="17.388000000000002"/>
    <n v="0"/>
  </r>
  <r>
    <n v="436"/>
    <x v="433"/>
    <s v=""/>
    <x v="1089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5308"/>
    <n v="17.553599999999999"/>
    <n v="17.553599999999999"/>
    <n v="0"/>
    <n v="0"/>
    <n v="1"/>
    <n v="0"/>
    <n v="0"/>
    <x v="0"/>
    <x v="0"/>
    <m/>
    <m/>
    <m/>
    <m/>
    <m/>
    <m/>
    <n v="16.743949199999999"/>
    <m/>
    <m/>
    <m/>
    <m/>
    <m/>
    <m/>
    <m/>
    <m/>
    <m/>
    <m/>
    <m/>
    <s v="590389,43"/>
    <s v="6353880,87"/>
    <n v="16.743949199999999"/>
    <n v="0"/>
    <n v="0"/>
  </r>
  <r>
    <n v="438"/>
    <x v="441"/>
    <s v=""/>
    <x v="1107"/>
    <n v="2019"/>
    <n v="35602313"/>
    <x v="69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5309"/>
    <n v="58.338999999999999"/>
    <n v="58.338999999999999"/>
    <n v="0"/>
    <n v="0"/>
    <n v="1"/>
    <n v="0"/>
    <n v="0"/>
    <x v="0"/>
    <x v="0"/>
    <m/>
    <m/>
    <m/>
    <m/>
    <m/>
    <m/>
    <m/>
    <m/>
    <m/>
    <n v="0"/>
    <n v="56.014000000000003"/>
    <n v="0"/>
    <n v="0"/>
    <m/>
    <m/>
    <m/>
    <m/>
    <m/>
    <s v="555686,23"/>
    <s v="6087072,99"/>
    <n v="0"/>
    <n v="56.014000000000003"/>
    <n v="0"/>
  </r>
  <r>
    <n v="439"/>
    <x v="442"/>
    <s v=""/>
    <x v="1108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5310"/>
    <n v="1.2416400000000001"/>
    <n v="1.2416400000000001"/>
    <n v="0.82440000000000002"/>
    <n v="0.81521999999999994"/>
    <n v="0.27385795911107724"/>
    <n v="0.72614204088892276"/>
    <n v="0"/>
    <x v="0"/>
    <x v="0"/>
    <m/>
    <m/>
    <m/>
    <m/>
    <m/>
    <m/>
    <n v="2.2669416"/>
    <m/>
    <m/>
    <m/>
    <m/>
    <m/>
    <m/>
    <m/>
    <m/>
    <m/>
    <m/>
    <m/>
    <s v="544372,69"/>
    <s v="6318214,71"/>
    <n v="2.2669416"/>
    <n v="0"/>
    <n v="0"/>
  </r>
  <r>
    <n v="439"/>
    <x v="442"/>
    <s v=""/>
    <x v="1109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5311"/>
    <n v="6.4360799999999996"/>
    <n v="6.4360799999999996"/>
    <n v="0"/>
    <n v="0"/>
    <n v="1"/>
    <n v="0"/>
    <n v="0"/>
    <x v="0"/>
    <x v="0"/>
    <m/>
    <m/>
    <m/>
    <m/>
    <m/>
    <m/>
    <n v="6.8622443999999998"/>
    <m/>
    <m/>
    <m/>
    <m/>
    <m/>
    <m/>
    <m/>
    <m/>
    <m/>
    <m/>
    <m/>
    <s v="544372,69"/>
    <s v="6318214,71"/>
    <n v="6.8622443999999998"/>
    <n v="0"/>
    <n v="0"/>
  </r>
  <r>
    <n v="439"/>
    <x v="442"/>
    <s v=""/>
    <x v="1110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5312"/>
    <n v="12.927960000000001"/>
    <n v="12.927960000000001"/>
    <n v="0"/>
    <n v="0"/>
    <n v="1"/>
    <n v="0"/>
    <n v="0"/>
    <x v="0"/>
    <x v="0"/>
    <m/>
    <m/>
    <m/>
    <m/>
    <m/>
    <m/>
    <m/>
    <m/>
    <m/>
    <m/>
    <m/>
    <m/>
    <n v="13.1852"/>
    <m/>
    <m/>
    <m/>
    <m/>
    <m/>
    <s v="544372,69"/>
    <s v="6318214,71"/>
    <n v="0"/>
    <n v="13.1852"/>
    <n v="0"/>
  </r>
  <r>
    <n v="439"/>
    <x v="442"/>
    <s v=""/>
    <x v="2965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1497"/>
    <x v="3"/>
    <s v="fvv"/>
    <d v="2019-01-29T00:00:00"/>
    <m/>
    <n v="2.9"/>
    <n v="0"/>
    <n v="2.9"/>
    <x v="5313"/>
    <n v="6.7863600000000002"/>
    <n v="6.7863600000000002"/>
    <n v="0"/>
    <n v="0"/>
    <n v="1"/>
    <n v="0"/>
    <n v="0"/>
    <x v="0"/>
    <x v="0"/>
    <m/>
    <m/>
    <m/>
    <m/>
    <m/>
    <m/>
    <m/>
    <m/>
    <m/>
    <m/>
    <m/>
    <m/>
    <m/>
    <m/>
    <m/>
    <n v="7.4440799999999996"/>
    <m/>
    <m/>
    <s v="544372,69"/>
    <s v="6318214,71"/>
    <n v="0"/>
    <n v="7.4440799999999996"/>
    <n v="0"/>
  </r>
  <r>
    <n v="443"/>
    <x v="443"/>
    <s v=""/>
    <x v="1111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5314"/>
    <n v="29.6172"/>
    <n v="29.6172"/>
    <n v="0"/>
    <n v="0"/>
    <n v="1"/>
    <n v="0"/>
    <n v="0"/>
    <x v="0"/>
    <x v="0"/>
    <m/>
    <m/>
    <m/>
    <m/>
    <m/>
    <m/>
    <n v="29.717265599999998"/>
    <m/>
    <m/>
    <m/>
    <m/>
    <m/>
    <m/>
    <m/>
    <m/>
    <m/>
    <m/>
    <m/>
    <s v="482681"/>
    <s v="6313740"/>
    <n v="29.717265599999998"/>
    <n v="0"/>
    <n v="0"/>
  </r>
  <r>
    <n v="443"/>
    <x v="443"/>
    <s v=""/>
    <x v="1112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5315"/>
    <n v="68.497200000000007"/>
    <n v="68.497200000000007"/>
    <n v="0"/>
    <n v="0"/>
    <n v="1"/>
    <n v="0"/>
    <n v="0"/>
    <x v="0"/>
    <x v="0"/>
    <m/>
    <m/>
    <m/>
    <m/>
    <m/>
    <m/>
    <m/>
    <m/>
    <m/>
    <m/>
    <m/>
    <m/>
    <m/>
    <m/>
    <n v="68.497199999999992"/>
    <m/>
    <m/>
    <m/>
    <s v="482681"/>
    <s v="6313740"/>
    <n v="0"/>
    <n v="68.497199999999992"/>
    <n v="0"/>
  </r>
  <r>
    <n v="443"/>
    <x v="443"/>
    <s v=""/>
    <x v="1113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5316"/>
    <n v="126.1836"/>
    <n v="126.1836"/>
    <n v="0"/>
    <n v="0"/>
    <n v="1"/>
    <n v="0"/>
    <n v="0"/>
    <x v="0"/>
    <x v="0"/>
    <m/>
    <m/>
    <m/>
    <m/>
    <m/>
    <m/>
    <m/>
    <m/>
    <m/>
    <n v="129.42699999999999"/>
    <m/>
    <m/>
    <m/>
    <m/>
    <m/>
    <m/>
    <m/>
    <m/>
    <s v="482681"/>
    <s v="6313740"/>
    <n v="0"/>
    <n v="129.42699999999999"/>
    <n v="0"/>
  </r>
  <r>
    <n v="443"/>
    <x v="443"/>
    <s v=""/>
    <x v="1114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9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5317"/>
    <n v="11.188800000000001"/>
    <n v="11.188800000000001"/>
    <n v="0"/>
    <n v="0"/>
    <n v="1"/>
    <n v="0"/>
    <n v="0"/>
    <x v="0"/>
    <x v="0"/>
    <m/>
    <m/>
    <m/>
    <m/>
    <m/>
    <m/>
    <n v="11.1342924"/>
    <m/>
    <m/>
    <m/>
    <m/>
    <m/>
    <m/>
    <m/>
    <m/>
    <m/>
    <m/>
    <m/>
    <s v="480861"/>
    <s v="6312658"/>
    <n v="11.1342924"/>
    <n v="0"/>
    <n v="0"/>
  </r>
  <r>
    <n v="443"/>
    <x v="445"/>
    <s v=""/>
    <x v="1116"/>
    <n v="2019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5318"/>
    <n v="2.6280000000000001"/>
    <n v="2.6280000000000001"/>
    <n v="0"/>
    <n v="0"/>
    <n v="1"/>
    <n v="0"/>
    <n v="0"/>
    <x v="0"/>
    <x v="0"/>
    <m/>
    <m/>
    <m/>
    <n v="0"/>
    <m/>
    <n v="0"/>
    <n v="2.5592292000000003"/>
    <m/>
    <m/>
    <m/>
    <m/>
    <m/>
    <m/>
    <m/>
    <m/>
    <m/>
    <m/>
    <m/>
    <s v="481976"/>
    <s v="6313361"/>
    <n v="2.5592292000000003"/>
    <n v="0"/>
    <n v="0"/>
  </r>
  <r>
    <n v="443"/>
    <x v="445"/>
    <s v=""/>
    <x v="1117"/>
    <n v="2019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5319"/>
    <n v="0.2016"/>
    <n v="0.2016"/>
    <n v="0.12959999999999999"/>
    <n v="0.12959999999999999"/>
    <n v="0.25536261491317669"/>
    <n v="0.74463738508682331"/>
    <n v="0"/>
    <x v="0"/>
    <x v="0"/>
    <m/>
    <m/>
    <m/>
    <m/>
    <m/>
    <m/>
    <n v="0.39473279999999999"/>
    <m/>
    <m/>
    <m/>
    <m/>
    <m/>
    <m/>
    <m/>
    <m/>
    <m/>
    <m/>
    <m/>
    <s v="481976"/>
    <s v="6313361"/>
    <n v="0.39473279999999999"/>
    <n v="0"/>
    <n v="0"/>
  </r>
  <r>
    <n v="443"/>
    <x v="446"/>
    <s v=""/>
    <x v="1118"/>
    <n v="2019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5320"/>
    <n v="0.2412"/>
    <n v="0.2412"/>
    <n v="0.18720000000000001"/>
    <n v="0.18720000000000001"/>
    <n v="0.23096121230506184"/>
    <n v="0.76903878769493816"/>
    <n v="0"/>
    <x v="0"/>
    <x v="0"/>
    <m/>
    <m/>
    <m/>
    <m/>
    <m/>
    <m/>
    <n v="0.52216560000000001"/>
    <m/>
    <m/>
    <m/>
    <m/>
    <m/>
    <m/>
    <m/>
    <m/>
    <m/>
    <m/>
    <m/>
    <s v="470391,88"/>
    <s v="6321996,25"/>
    <n v="0.52216560000000001"/>
    <n v="0"/>
    <n v="0"/>
  </r>
  <r>
    <n v="443"/>
    <x v="446"/>
    <s v=""/>
    <x v="1119"/>
    <n v="2019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4556"/>
    <n v="1.7999999999999999E-2"/>
    <n v="1.7999999999999999E-2"/>
    <n v="0"/>
    <n v="0"/>
    <n v="1"/>
    <n v="0"/>
    <n v="0"/>
    <x v="0"/>
    <x v="0"/>
    <m/>
    <m/>
    <m/>
    <m/>
    <m/>
    <m/>
    <n v="1.9404000000000001E-2"/>
    <m/>
    <m/>
    <m/>
    <m/>
    <m/>
    <m/>
    <m/>
    <m/>
    <m/>
    <m/>
    <m/>
    <s v="470391,88"/>
    <s v="6321996,25"/>
    <n v="1.9404000000000001E-2"/>
    <n v="0"/>
    <n v="0"/>
  </r>
  <r>
    <n v="443"/>
    <x v="447"/>
    <s v=""/>
    <x v="1120"/>
    <n v="2019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5321"/>
    <n v="0.17280000000000001"/>
    <n v="0.17280000000000001"/>
    <n v="0.12959999999999999"/>
    <n v="0.12959999999999999"/>
    <n v="0.23751558696039426"/>
    <n v="0.76248441303960579"/>
    <n v="0"/>
    <x v="0"/>
    <x v="0"/>
    <m/>
    <m/>
    <m/>
    <m/>
    <m/>
    <m/>
    <n v="0.36376560000000002"/>
    <m/>
    <m/>
    <m/>
    <m/>
    <m/>
    <m/>
    <m/>
    <m/>
    <m/>
    <m/>
    <m/>
    <s v="483384,22"/>
    <s v="6318781,91"/>
    <n v="0.36376560000000002"/>
    <n v="0"/>
    <n v="0"/>
  </r>
  <r>
    <n v="443"/>
    <x v="447"/>
    <s v=""/>
    <x v="1121"/>
    <n v="2019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3384,22"/>
    <s v="6318781,91"/>
    <n v="0"/>
    <n v="0"/>
    <n v="0"/>
  </r>
  <r>
    <n v="444"/>
    <x v="448"/>
    <s v=""/>
    <x v="1122"/>
    <n v="2019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5322"/>
    <n v="35.549999999999997"/>
    <n v="32.5152"/>
    <n v="0"/>
    <n v="0"/>
    <n v="1"/>
    <n v="0"/>
    <n v="0"/>
    <x v="0"/>
    <x v="0"/>
    <m/>
    <m/>
    <m/>
    <m/>
    <m/>
    <m/>
    <m/>
    <m/>
    <m/>
    <n v="36.003500000000003"/>
    <m/>
    <m/>
    <m/>
    <m/>
    <m/>
    <m/>
    <m/>
    <m/>
    <s v="590380"/>
    <s v="6245903"/>
    <n v="0"/>
    <n v="36.003500000000003"/>
    <n v="0"/>
  </r>
  <r>
    <n v="444"/>
    <x v="448"/>
    <s v=""/>
    <x v="1123"/>
    <n v="2019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5323"/>
    <n v="55.772640000000003"/>
    <n v="54.223559999999999"/>
    <n v="44.10792"/>
    <n v="43.150320000000001"/>
    <n v="0.25282633543797645"/>
    <n v="0.7471736645620235"/>
    <n v="0"/>
    <x v="0"/>
    <x v="0"/>
    <m/>
    <m/>
    <m/>
    <m/>
    <m/>
    <m/>
    <n v="5.4502668000000005"/>
    <m/>
    <n v="104.84805299999999"/>
    <m/>
    <m/>
    <m/>
    <m/>
    <m/>
    <m/>
    <m/>
    <m/>
    <m/>
    <s v="549085"/>
    <s v="6239709"/>
    <n v="5.4502668000000005"/>
    <n v="104.84805299999999"/>
    <n v="0"/>
  </r>
  <r>
    <n v="445"/>
    <x v="449"/>
    <s v=""/>
    <x v="1125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5324"/>
    <n v="5.4359999999999999E-2"/>
    <n v="5.4359999999999999E-2"/>
    <n v="0"/>
    <n v="0"/>
    <n v="1"/>
    <n v="0"/>
    <n v="0"/>
    <x v="0"/>
    <x v="0"/>
    <m/>
    <m/>
    <m/>
    <m/>
    <m/>
    <m/>
    <n v="5.7816000000000005E-3"/>
    <m/>
    <n v="4.6391000000000002E-2"/>
    <m/>
    <m/>
    <m/>
    <m/>
    <m/>
    <m/>
    <m/>
    <m/>
    <m/>
    <s v="549085"/>
    <s v="6239709"/>
    <n v="5.7816000000000005E-3"/>
    <n v="4.6391000000000002E-2"/>
    <n v="0"/>
  </r>
  <r>
    <n v="445"/>
    <x v="449"/>
    <s v=""/>
    <x v="1126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5325"/>
    <n v="0.14471999999999999"/>
    <n v="0.14471999999999999"/>
    <n v="0"/>
    <n v="0"/>
    <n v="1"/>
    <n v="0"/>
    <n v="0"/>
    <x v="0"/>
    <x v="0"/>
    <m/>
    <m/>
    <m/>
    <m/>
    <m/>
    <m/>
    <n v="0.13824359999999999"/>
    <m/>
    <m/>
    <m/>
    <m/>
    <m/>
    <m/>
    <m/>
    <m/>
    <m/>
    <m/>
    <m/>
    <s v="549085"/>
    <s v="6239709"/>
    <n v="0.13824359999999999"/>
    <n v="0"/>
    <n v="0"/>
  </r>
  <r>
    <n v="446"/>
    <x v="450"/>
    <s v=""/>
    <x v="1127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5326"/>
    <n v="6.8472"/>
    <n v="6.8472"/>
    <n v="3.8736000000000002"/>
    <n v="3.8736000000000002"/>
    <n v="0.29447173442922647"/>
    <n v="0.70552826557077353"/>
    <n v="0"/>
    <x v="0"/>
    <x v="0"/>
    <m/>
    <m/>
    <m/>
    <m/>
    <m/>
    <m/>
    <n v="11.626243200000001"/>
    <m/>
    <m/>
    <m/>
    <m/>
    <m/>
    <m/>
    <m/>
    <m/>
    <m/>
    <m/>
    <m/>
    <s v="457454"/>
    <s v="6227450"/>
    <n v="11.626243200000001"/>
    <n v="0"/>
    <n v="0"/>
  </r>
  <r>
    <n v="446"/>
    <x v="450"/>
    <s v=""/>
    <x v="1128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5327"/>
    <n v="3.4091999999999998"/>
    <n v="3.4091999999999998"/>
    <n v="0"/>
    <n v="0"/>
    <n v="1"/>
    <n v="0"/>
    <n v="0"/>
    <x v="0"/>
    <x v="0"/>
    <m/>
    <m/>
    <m/>
    <m/>
    <m/>
    <m/>
    <n v="3.3423984"/>
    <m/>
    <m/>
    <m/>
    <m/>
    <m/>
    <m/>
    <m/>
    <m/>
    <m/>
    <m/>
    <m/>
    <s v="457454"/>
    <s v="6227450"/>
    <n v="3.3423984"/>
    <n v="0"/>
    <n v="0"/>
  </r>
  <r>
    <n v="446"/>
    <x v="450"/>
    <s v=""/>
    <x v="1129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5328"/>
    <n v="7.218"/>
    <n v="7.218"/>
    <n v="0"/>
    <n v="0"/>
    <n v="1"/>
    <n v="0"/>
    <n v="0"/>
    <x v="0"/>
    <x v="0"/>
    <m/>
    <m/>
    <m/>
    <m/>
    <m/>
    <m/>
    <m/>
    <m/>
    <m/>
    <m/>
    <m/>
    <m/>
    <m/>
    <m/>
    <m/>
    <n v="7.218"/>
    <m/>
    <m/>
    <s v="457454"/>
    <s v="6227450"/>
    <n v="0"/>
    <n v="7.218"/>
    <n v="0"/>
  </r>
  <r>
    <n v="446"/>
    <x v="450"/>
    <s v=""/>
    <x v="2966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12"/>
    <x v="4"/>
    <s v="fvv"/>
    <d v="2019-01-01T00:00:00"/>
    <m/>
    <n v="1.4"/>
    <n v="0"/>
    <n v="1.2"/>
    <x v="5329"/>
    <n v="16.948799999999999"/>
    <n v="16.948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5.1048"/>
    <s v="457454"/>
    <s v="6227450"/>
    <n v="0"/>
    <n v="0"/>
    <n v="5.1048"/>
  </r>
  <r>
    <n v="448"/>
    <x v="451"/>
    <s v=""/>
    <x v="1130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5330"/>
    <n v="15.314399999999999"/>
    <n v="15.314399999999999"/>
    <n v="0"/>
    <n v="0"/>
    <n v="1"/>
    <n v="0"/>
    <n v="0"/>
    <x v="0"/>
    <x v="0"/>
    <m/>
    <m/>
    <m/>
    <m/>
    <m/>
    <m/>
    <n v="14.588521199999999"/>
    <m/>
    <m/>
    <m/>
    <m/>
    <m/>
    <m/>
    <m/>
    <m/>
    <m/>
    <m/>
    <m/>
    <s v="504538"/>
    <s v="6116395"/>
    <n v="14.588521199999999"/>
    <n v="0"/>
    <n v="0"/>
  </r>
  <r>
    <n v="448"/>
    <x v="451"/>
    <s v=""/>
    <x v="1131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5331"/>
    <n v="14.4468"/>
    <n v="14.4468"/>
    <n v="9.9540000000000006"/>
    <n v="9.9540000000000006"/>
    <n v="0.29342920393453981"/>
    <n v="0.70657079606546014"/>
    <n v="0"/>
    <x v="0"/>
    <x v="0"/>
    <m/>
    <m/>
    <m/>
    <m/>
    <m/>
    <m/>
    <n v="24.617181599999999"/>
    <m/>
    <m/>
    <m/>
    <m/>
    <m/>
    <m/>
    <m/>
    <m/>
    <m/>
    <m/>
    <m/>
    <s v="504538"/>
    <s v="6116395"/>
    <n v="24.617181599999999"/>
    <n v="0"/>
    <n v="0"/>
  </r>
  <r>
    <n v="448"/>
    <x v="451"/>
    <s v=""/>
    <x v="1132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5332"/>
    <n v="0"/>
    <n v="0"/>
    <n v="0"/>
    <n v="0"/>
    <n v="1"/>
    <n v="0"/>
    <n v="0"/>
    <x v="0"/>
    <x v="0"/>
    <m/>
    <m/>
    <m/>
    <n v="7.6761800000000008E-4"/>
    <m/>
    <m/>
    <m/>
    <m/>
    <m/>
    <m/>
    <m/>
    <m/>
    <m/>
    <m/>
    <m/>
    <m/>
    <m/>
    <m/>
    <s v="504538"/>
    <s v="6116395"/>
    <n v="7.6761800000000008E-4"/>
    <n v="0"/>
    <n v="0"/>
  </r>
  <r>
    <n v="448"/>
    <x v="451"/>
    <s v=""/>
    <x v="1133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5333"/>
    <n v="37.295999999999999"/>
    <n v="37.295999999999999"/>
    <n v="0"/>
    <n v="0"/>
    <n v="1"/>
    <n v="0"/>
    <n v="0"/>
    <x v="0"/>
    <x v="0"/>
    <m/>
    <m/>
    <m/>
    <m/>
    <m/>
    <m/>
    <m/>
    <m/>
    <m/>
    <m/>
    <m/>
    <m/>
    <m/>
    <m/>
    <m/>
    <n v="37.295999999999999"/>
    <m/>
    <m/>
    <s v="504538"/>
    <s v="6116395"/>
    <n v="0"/>
    <n v="37.295999999999999"/>
    <n v="0"/>
  </r>
  <r>
    <n v="448"/>
    <x v="451"/>
    <s v=""/>
    <x v="1134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5334"/>
    <n v="5.8331520000000001"/>
    <n v="5.833152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.9133671999999997"/>
    <s v="504538"/>
    <s v="6116395"/>
    <n v="0"/>
    <n v="0"/>
    <n v="5.9133671999999997"/>
  </r>
  <r>
    <n v="448"/>
    <x v="451"/>
    <s v=""/>
    <x v="2890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1466"/>
    <x v="0"/>
    <s v="fvv"/>
    <d v="2016-08-01T00:00:00"/>
    <m/>
    <n v="4.4000000000000004"/>
    <n v="0"/>
    <n v="4.4000000000000004"/>
    <x v="5330"/>
    <n v="15.314399999999999"/>
    <n v="15.314399999999999"/>
    <n v="0"/>
    <n v="0"/>
    <n v="1"/>
    <n v="0"/>
    <n v="0"/>
    <x v="0"/>
    <x v="0"/>
    <m/>
    <m/>
    <m/>
    <m/>
    <m/>
    <m/>
    <n v="14.588521199999999"/>
    <m/>
    <m/>
    <m/>
    <m/>
    <m/>
    <m/>
    <m/>
    <m/>
    <m/>
    <m/>
    <m/>
    <s v="504538"/>
    <s v="6116395"/>
    <n v="14.588521199999999"/>
    <n v="0"/>
    <n v="0"/>
  </r>
  <r>
    <n v="449"/>
    <x v="452"/>
    <s v=""/>
    <x v="1135"/>
    <n v="2019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5335"/>
    <n v="47.526479999999999"/>
    <n v="47.16648"/>
    <n v="0"/>
    <n v="0"/>
    <n v="1"/>
    <n v="0"/>
    <n v="0"/>
    <x v="0"/>
    <x v="0"/>
    <m/>
    <m/>
    <m/>
    <m/>
    <m/>
    <m/>
    <m/>
    <m/>
    <m/>
    <m/>
    <n v="42.430103000000003"/>
    <m/>
    <m/>
    <m/>
    <m/>
    <m/>
    <m/>
    <m/>
    <s v="576444"/>
    <s v="6131555"/>
    <n v="0"/>
    <n v="42.430103000000003"/>
    <n v="0"/>
  </r>
  <r>
    <n v="449"/>
    <x v="452"/>
    <s v=""/>
    <x v="1136"/>
    <n v="2019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5336"/>
    <n v="0.68349599999999999"/>
    <n v="0.68349599999999999"/>
    <n v="0"/>
    <n v="0"/>
    <n v="1"/>
    <n v="0"/>
    <n v="0"/>
    <x v="0"/>
    <x v="0"/>
    <m/>
    <m/>
    <m/>
    <m/>
    <m/>
    <m/>
    <n v="0.83120399999999994"/>
    <m/>
    <m/>
    <m/>
    <m/>
    <m/>
    <m/>
    <m/>
    <m/>
    <m/>
    <m/>
    <m/>
    <s v="576444"/>
    <s v="6131555"/>
    <n v="0.83120399999999994"/>
    <n v="0"/>
    <n v="0"/>
  </r>
  <r>
    <n v="449"/>
    <x v="453"/>
    <s v=""/>
    <x v="1137"/>
    <n v="2019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5337"/>
    <n v="24.25752"/>
    <n v="24.25752"/>
    <n v="0"/>
    <n v="0"/>
    <n v="1"/>
    <n v="0"/>
    <n v="0"/>
    <x v="0"/>
    <x v="0"/>
    <m/>
    <m/>
    <m/>
    <m/>
    <m/>
    <m/>
    <m/>
    <m/>
    <m/>
    <m/>
    <m/>
    <m/>
    <m/>
    <m/>
    <m/>
    <n v="24.25752"/>
    <m/>
    <m/>
    <s v="576144,78"/>
    <s v="6131879,87"/>
    <n v="0"/>
    <n v="24.25752"/>
    <n v="0"/>
  </r>
  <r>
    <n v="450"/>
    <x v="454"/>
    <s v=""/>
    <x v="1138"/>
    <n v="2019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1426"/>
    <n v="5.7600000000000004E-3"/>
    <n v="5.7600000000000004E-3"/>
    <n v="6.8400000000000004E-4"/>
    <n v="6.8400000000000004E-4"/>
    <n v="0.29090909090909089"/>
    <n v="0.70909090909090911"/>
    <n v="0"/>
    <x v="0"/>
    <x v="0"/>
    <m/>
    <m/>
    <m/>
    <m/>
    <m/>
    <m/>
    <n v="9.9000000000000008E-3"/>
    <m/>
    <m/>
    <m/>
    <m/>
    <m/>
    <m/>
    <m/>
    <m/>
    <m/>
    <m/>
    <m/>
    <s v="575039,1"/>
    <s v="6134094,31"/>
    <n v="9.9000000000000008E-3"/>
    <n v="0"/>
    <n v="0"/>
  </r>
  <r>
    <n v="450"/>
    <x v="454"/>
    <s v=""/>
    <x v="1139"/>
    <n v="2019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3143"/>
    <n v="17.305199999999999"/>
    <n v="17.305199999999999"/>
    <n v="0"/>
    <n v="0"/>
    <n v="1"/>
    <n v="0"/>
    <n v="0"/>
    <x v="0"/>
    <x v="0"/>
    <m/>
    <m/>
    <m/>
    <m/>
    <m/>
    <m/>
    <n v="19.017900000000001"/>
    <m/>
    <m/>
    <m/>
    <m/>
    <m/>
    <m/>
    <m/>
    <m/>
    <m/>
    <m/>
    <m/>
    <s v="575039,1"/>
    <s v="6134094,31"/>
    <n v="19.017900000000001"/>
    <n v="0"/>
    <n v="0"/>
  </r>
  <r>
    <n v="451"/>
    <x v="455"/>
    <s v=""/>
    <x v="1140"/>
    <n v="2019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5338"/>
    <n v="6.7680000000000004E-2"/>
    <n v="6.7680000000000004E-2"/>
    <n v="0"/>
    <n v="0"/>
    <n v="1"/>
    <n v="0"/>
    <n v="0"/>
    <x v="0"/>
    <x v="0"/>
    <m/>
    <m/>
    <m/>
    <n v="6.7680000000000004E-2"/>
    <m/>
    <m/>
    <m/>
    <m/>
    <m/>
    <m/>
    <m/>
    <m/>
    <m/>
    <m/>
    <m/>
    <m/>
    <m/>
    <m/>
    <s v="570311,25"/>
    <s v="6216709,5"/>
    <n v="6.7680000000000004E-2"/>
    <n v="0"/>
    <n v="0"/>
  </r>
  <r>
    <n v="451"/>
    <x v="455"/>
    <s v=""/>
    <x v="1141"/>
    <n v="2019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5339"/>
    <n v="16.524000000000001"/>
    <n v="15.95736"/>
    <n v="0"/>
    <n v="0"/>
    <n v="1"/>
    <n v="0"/>
    <n v="0"/>
    <x v="0"/>
    <x v="0"/>
    <m/>
    <m/>
    <m/>
    <m/>
    <m/>
    <m/>
    <n v="16.257977999999998"/>
    <m/>
    <m/>
    <m/>
    <m/>
    <m/>
    <m/>
    <m/>
    <m/>
    <m/>
    <m/>
    <m/>
    <s v="567207,89"/>
    <s v="6361257,55"/>
    <n v="16.257977999999998"/>
    <n v="0"/>
    <n v="0"/>
  </r>
  <r>
    <n v="460"/>
    <x v="456"/>
    <s v=""/>
    <x v="1143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5340"/>
    <n v="37.175040000000003"/>
    <n v="37.175040000000003"/>
    <n v="35.306640000000002"/>
    <n v="34.73028"/>
    <n v="0.23193654663138807"/>
    <n v="0.76806345336861193"/>
    <n v="0"/>
    <x v="0"/>
    <x v="0"/>
    <m/>
    <m/>
    <m/>
    <m/>
    <m/>
    <m/>
    <n v="80.140539599999997"/>
    <m/>
    <m/>
    <m/>
    <m/>
    <m/>
    <m/>
    <m/>
    <m/>
    <m/>
    <m/>
    <m/>
    <s v="567207,89"/>
    <s v="6361257,55"/>
    <n v="80.140539599999997"/>
    <n v="0"/>
    <n v="0"/>
  </r>
  <r>
    <n v="460"/>
    <x v="456"/>
    <s v=""/>
    <x v="1145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5341"/>
    <n v="9.7948799999999991"/>
    <n v="9.7948799999999991"/>
    <n v="0"/>
    <n v="0"/>
    <n v="1"/>
    <n v="0"/>
    <n v="0"/>
    <x v="0"/>
    <x v="0"/>
    <m/>
    <m/>
    <m/>
    <m/>
    <m/>
    <m/>
    <m/>
    <m/>
    <m/>
    <m/>
    <m/>
    <m/>
    <m/>
    <m/>
    <m/>
    <n v="9.7948799999999991"/>
    <m/>
    <m/>
    <s v="567207,89"/>
    <s v="6361257,55"/>
    <n v="0"/>
    <n v="9.7948799999999991"/>
    <n v="0"/>
  </r>
  <r>
    <n v="460"/>
    <x v="456"/>
    <s v=""/>
    <x v="1147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5342"/>
    <n v="4.6011600000000001"/>
    <n v="4.6011600000000001"/>
    <n v="0"/>
    <n v="0"/>
    <n v="1"/>
    <n v="0"/>
    <n v="0"/>
    <x v="0"/>
    <x v="0"/>
    <m/>
    <m/>
    <m/>
    <m/>
    <m/>
    <m/>
    <m/>
    <m/>
    <m/>
    <m/>
    <m/>
    <m/>
    <m/>
    <m/>
    <m/>
    <n v="4.6011600000000001"/>
    <m/>
    <m/>
    <s v="567207,89"/>
    <s v="6361257,55"/>
    <n v="0"/>
    <n v="4.6011600000000001"/>
    <n v="0"/>
  </r>
  <r>
    <n v="462"/>
    <x v="457"/>
    <s v=""/>
    <x v="1148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5343"/>
    <n v="0.378"/>
    <n v="0.378"/>
    <n v="0"/>
    <n v="0"/>
    <n v="1"/>
    <n v="0"/>
    <n v="0"/>
    <x v="0"/>
    <x v="0"/>
    <m/>
    <m/>
    <m/>
    <n v="0"/>
    <m/>
    <m/>
    <n v="0.37778400000000001"/>
    <m/>
    <m/>
    <m/>
    <m/>
    <m/>
    <m/>
    <m/>
    <m/>
    <m/>
    <m/>
    <m/>
    <s v="491938"/>
    <s v="6088062"/>
    <n v="0.37778400000000001"/>
    <n v="0"/>
    <n v="0"/>
  </r>
  <r>
    <n v="462"/>
    <x v="457"/>
    <s v=""/>
    <x v="1149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91938"/>
    <s v="6088062"/>
    <n v="0"/>
    <n v="0"/>
    <n v="0"/>
  </r>
  <r>
    <n v="462"/>
    <x v="457"/>
    <s v=""/>
    <x v="1150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491938"/>
    <s v="6088062"/>
    <n v="1.7935000000000002E-4"/>
    <n v="0"/>
    <n v="0"/>
  </r>
  <r>
    <n v="462"/>
    <x v="458"/>
    <s v=""/>
    <x v="1151"/>
    <n v="2019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5344"/>
    <n v="32.46"/>
    <n v="32.46"/>
    <n v="0"/>
    <n v="0"/>
    <n v="1"/>
    <n v="0"/>
    <n v="0"/>
    <x v="0"/>
    <x v="0"/>
    <m/>
    <m/>
    <m/>
    <m/>
    <m/>
    <m/>
    <n v="32.460357600000002"/>
    <m/>
    <m/>
    <m/>
    <m/>
    <m/>
    <m/>
    <m/>
    <m/>
    <m/>
    <m/>
    <m/>
    <s v="490913,9"/>
    <s v="6086971,9"/>
    <n v="32.460357600000002"/>
    <n v="0"/>
    <n v="0"/>
  </r>
  <r>
    <n v="462"/>
    <x v="458"/>
    <s v=""/>
    <x v="1152"/>
    <n v="2019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5345"/>
    <n v="24.907"/>
    <n v="24.907"/>
    <n v="0"/>
    <n v="0"/>
    <n v="1"/>
    <n v="0"/>
    <n v="0"/>
    <x v="0"/>
    <x v="0"/>
    <m/>
    <m/>
    <m/>
    <m/>
    <m/>
    <m/>
    <n v="24.907370400000001"/>
    <m/>
    <m/>
    <m/>
    <m/>
    <m/>
    <m/>
    <m/>
    <m/>
    <m/>
    <m/>
    <m/>
    <s v="490913,9"/>
    <s v="6086971,9"/>
    <n v="24.907370400000001"/>
    <n v="0"/>
    <n v="0"/>
  </r>
  <r>
    <n v="462"/>
    <x v="459"/>
    <s v=""/>
    <x v="1153"/>
    <n v="2019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5346"/>
    <n v="128.92599999999999"/>
    <n v="128.92599999999999"/>
    <n v="0"/>
    <n v="0"/>
    <n v="1"/>
    <n v="0"/>
    <n v="0"/>
    <x v="0"/>
    <x v="0"/>
    <m/>
    <m/>
    <m/>
    <m/>
    <m/>
    <m/>
    <n v="124.14196080000001"/>
    <m/>
    <m/>
    <m/>
    <m/>
    <m/>
    <m/>
    <m/>
    <m/>
    <m/>
    <m/>
    <m/>
    <s v="490521,51"/>
    <s v="6087023,57"/>
    <n v="124.14196080000001"/>
    <n v="0"/>
    <n v="0"/>
  </r>
  <r>
    <n v="462"/>
    <x v="1286"/>
    <s v=""/>
    <x v="2891"/>
    <n v="2019"/>
    <n v="36421312"/>
    <x v="198"/>
    <x v="1283"/>
    <x v="1240"/>
    <n v="6270"/>
    <s v="Tønder"/>
    <n v="550"/>
    <n v="115"/>
    <x v="177"/>
    <m/>
    <s v="FJ"/>
    <s v="Fjernvarmeværk"/>
    <n v="353000"/>
    <n v="350030"/>
    <x v="658"/>
    <x v="10"/>
    <s v="kvt"/>
    <d v="2018-06-01T00:00:00"/>
    <m/>
    <n v="0.5"/>
    <n v="0.1"/>
    <n v="2"/>
    <x v="5347"/>
    <n v="48.768999999999998"/>
    <n v="48.768999999999998"/>
    <n v="0.20420279999999999"/>
    <n v="0"/>
    <n v="1.0062624024332563"/>
    <n v="-6.2624024332562644E-3"/>
    <n v="0"/>
    <x v="0"/>
    <x v="0"/>
    <m/>
    <m/>
    <m/>
    <m/>
    <m/>
    <m/>
    <n v="24.232744799999999"/>
    <m/>
    <m/>
    <m/>
    <m/>
    <m/>
    <m/>
    <m/>
    <m/>
    <m/>
    <m/>
    <n v="0"/>
    <s v="491290,06"/>
    <s v="6089629,9"/>
    <n v="24.232744799999999"/>
    <n v="0"/>
    <n v="0"/>
  </r>
  <r>
    <n v="462"/>
    <x v="1286"/>
    <s v=""/>
    <x v="2892"/>
    <n v="2019"/>
    <n v="36421312"/>
    <x v="198"/>
    <x v="1283"/>
    <x v="1240"/>
    <n v="6270"/>
    <s v="Tønder"/>
    <n v="550"/>
    <n v="115"/>
    <x v="177"/>
    <m/>
    <s v="FJ"/>
    <s v="Fjernvarmeværk"/>
    <n v="353000"/>
    <n v="350030"/>
    <x v="1327"/>
    <x v="10"/>
    <s v="kvt"/>
    <d v="2018-06-01T00:00:00"/>
    <m/>
    <n v="0.5"/>
    <n v="0.1"/>
    <n v="2"/>
    <x v="5348"/>
    <n v="48.28"/>
    <n v="48.28"/>
    <n v="0.31653360000000003"/>
    <n v="0"/>
    <n v="0.95369474618966943"/>
    <n v="4.6305253810330571E-2"/>
    <n v="0"/>
    <x v="0"/>
    <x v="0"/>
    <m/>
    <m/>
    <m/>
    <m/>
    <m/>
    <m/>
    <n v="25.312082399999998"/>
    <m/>
    <m/>
    <m/>
    <m/>
    <m/>
    <m/>
    <m/>
    <m/>
    <m/>
    <m/>
    <n v="0"/>
    <s v="491290,06"/>
    <s v="6089629,9"/>
    <n v="25.312082399999998"/>
    <n v="0"/>
    <n v="0"/>
  </r>
  <r>
    <n v="463"/>
    <x v="460"/>
    <s v=""/>
    <x v="1154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5349"/>
    <n v="6.8399999999999997E-3"/>
    <n v="6.8399999999999997E-3"/>
    <n v="0"/>
    <n v="0"/>
    <n v="1"/>
    <n v="0"/>
    <n v="0"/>
    <x v="0"/>
    <x v="0"/>
    <m/>
    <m/>
    <m/>
    <m/>
    <m/>
    <m/>
    <n v="6.1380000000000002E-3"/>
    <m/>
    <m/>
    <m/>
    <m/>
    <m/>
    <m/>
    <m/>
    <m/>
    <m/>
    <m/>
    <m/>
    <s v="530353,5"/>
    <s v="6190486,3"/>
    <n v="6.1380000000000002E-3"/>
    <n v="0"/>
    <n v="0"/>
  </r>
  <r>
    <n v="463"/>
    <x v="460"/>
    <s v=""/>
    <x v="1155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5350"/>
    <n v="1.3679999999999999E-2"/>
    <n v="1.3679999999999999E-2"/>
    <n v="0"/>
    <n v="0"/>
    <n v="1"/>
    <n v="0"/>
    <n v="0"/>
    <x v="0"/>
    <x v="0"/>
    <m/>
    <m/>
    <m/>
    <m/>
    <m/>
    <m/>
    <n v="1.2276E-2"/>
    <m/>
    <m/>
    <m/>
    <m/>
    <m/>
    <m/>
    <m/>
    <m/>
    <m/>
    <m/>
    <m/>
    <s v="530353,5"/>
    <s v="6190486,3"/>
    <n v="1.2276E-2"/>
    <n v="0"/>
    <n v="0"/>
  </r>
  <r>
    <n v="463"/>
    <x v="460"/>
    <s v=""/>
    <x v="1156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5351"/>
    <n v="2.7719999999999998"/>
    <n v="2.7719999999999998"/>
    <n v="0"/>
    <n v="0"/>
    <n v="1"/>
    <n v="0"/>
    <n v="0"/>
    <x v="0"/>
    <x v="0"/>
    <m/>
    <m/>
    <m/>
    <m/>
    <m/>
    <m/>
    <n v="2.5818011999999997"/>
    <m/>
    <m/>
    <m/>
    <m/>
    <m/>
    <m/>
    <m/>
    <m/>
    <m/>
    <m/>
    <m/>
    <s v="530353,5"/>
    <s v="6190486,3"/>
    <n v="2.5818011999999997"/>
    <n v="0"/>
    <n v="0"/>
  </r>
  <r>
    <n v="463"/>
    <x v="460"/>
    <s v=""/>
    <x v="1157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5352"/>
    <n v="43.196399999999997"/>
    <n v="43.196399999999997"/>
    <n v="39.078000000000003"/>
    <n v="39.078000000000003"/>
    <n v="0.23846887994034918"/>
    <n v="0.76153112005965085"/>
    <n v="0"/>
    <x v="0"/>
    <x v="0"/>
    <m/>
    <m/>
    <m/>
    <m/>
    <m/>
    <m/>
    <n v="90.570308399999988"/>
    <m/>
    <m/>
    <m/>
    <m/>
    <m/>
    <m/>
    <m/>
    <m/>
    <m/>
    <m/>
    <m/>
    <s v="530353,5"/>
    <s v="6190486,3"/>
    <n v="90.570308399999988"/>
    <n v="0"/>
    <n v="0"/>
  </r>
  <r>
    <n v="463"/>
    <x v="460"/>
    <s v=""/>
    <x v="1158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5353"/>
    <n v="21.78"/>
    <n v="21.78"/>
    <n v="0"/>
    <n v="0"/>
    <n v="1"/>
    <n v="0"/>
    <n v="0"/>
    <x v="0"/>
    <x v="0"/>
    <m/>
    <m/>
    <m/>
    <m/>
    <m/>
    <m/>
    <m/>
    <m/>
    <m/>
    <m/>
    <m/>
    <m/>
    <n v="23.467500000000001"/>
    <m/>
    <m/>
    <m/>
    <m/>
    <m/>
    <s v="530353,5"/>
    <s v="6190486,3"/>
    <n v="0"/>
    <n v="23.467500000000001"/>
    <n v="0"/>
  </r>
  <r>
    <n v="463"/>
    <x v="461"/>
    <s v=""/>
    <x v="1160"/>
    <n v="2019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5354"/>
    <n v="7.3727999999999998"/>
    <n v="7.3727999999999998"/>
    <n v="0"/>
    <n v="0"/>
    <n v="1"/>
    <n v="0"/>
    <n v="0"/>
    <x v="0"/>
    <x v="0"/>
    <m/>
    <m/>
    <m/>
    <m/>
    <m/>
    <m/>
    <m/>
    <m/>
    <m/>
    <m/>
    <m/>
    <m/>
    <m/>
    <m/>
    <m/>
    <n v="7.3727999999999998"/>
    <m/>
    <m/>
    <s v="530745,91"/>
    <s v="6190185,85"/>
    <n v="0"/>
    <n v="7.3727999999999998"/>
    <n v="0"/>
  </r>
  <r>
    <n v="463"/>
    <x v="461"/>
    <s v=""/>
    <x v="1161"/>
    <n v="2019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5355"/>
    <n v="13.118399999999999"/>
    <n v="13.118399999999999"/>
    <n v="0"/>
    <n v="0"/>
    <n v="1"/>
    <n v="0"/>
    <n v="0"/>
    <x v="0"/>
    <x v="0"/>
    <m/>
    <m/>
    <m/>
    <m/>
    <m/>
    <m/>
    <m/>
    <m/>
    <m/>
    <m/>
    <m/>
    <m/>
    <m/>
    <m/>
    <m/>
    <n v="13.118399999999999"/>
    <m/>
    <m/>
    <s v="530745,91"/>
    <s v="6190185,85"/>
    <n v="0"/>
    <n v="13.118399999999999"/>
    <n v="0"/>
  </r>
  <r>
    <n v="465"/>
    <x v="462"/>
    <s v=""/>
    <x v="1163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5356"/>
    <n v="36.530999999999999"/>
    <n v="36.311999999999998"/>
    <n v="0"/>
    <n v="0"/>
    <n v="1"/>
    <n v="0"/>
    <n v="0"/>
    <x v="0"/>
    <x v="0"/>
    <m/>
    <m/>
    <m/>
    <m/>
    <m/>
    <m/>
    <m/>
    <m/>
    <m/>
    <m/>
    <n v="35.470199999999998"/>
    <m/>
    <m/>
    <m/>
    <m/>
    <m/>
    <m/>
    <m/>
    <s v="536861,71"/>
    <s v="6189755,69"/>
    <n v="0"/>
    <n v="35.470199999999998"/>
    <n v="0"/>
  </r>
  <r>
    <n v="465"/>
    <x v="462"/>
    <s v=""/>
    <x v="1164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36861,71"/>
    <s v="6189755,69"/>
    <n v="1.7935E-2"/>
    <n v="0"/>
    <n v="0"/>
  </r>
  <r>
    <n v="465"/>
    <x v="462"/>
    <s v=""/>
    <x v="1165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5357"/>
    <n v="64.012"/>
    <n v="63.628"/>
    <n v="0"/>
    <n v="0"/>
    <n v="1"/>
    <n v="0"/>
    <n v="0"/>
    <x v="0"/>
    <x v="0"/>
    <m/>
    <m/>
    <m/>
    <m/>
    <m/>
    <m/>
    <m/>
    <m/>
    <m/>
    <m/>
    <n v="60.384900000000002"/>
    <m/>
    <m/>
    <m/>
    <m/>
    <m/>
    <m/>
    <m/>
    <s v="536861,71"/>
    <s v="6189755,69"/>
    <n v="0"/>
    <n v="60.384900000000002"/>
    <n v="0"/>
  </r>
  <r>
    <n v="466"/>
    <x v="463"/>
    <s v=""/>
    <x v="1166"/>
    <n v="2019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5358"/>
    <n v="87.21"/>
    <n v="87.21"/>
    <n v="0"/>
    <n v="0"/>
    <n v="1"/>
    <n v="0"/>
    <n v="0"/>
    <x v="0"/>
    <x v="0"/>
    <m/>
    <m/>
    <m/>
    <m/>
    <m/>
    <m/>
    <m/>
    <m/>
    <m/>
    <m/>
    <n v="80.510100000000008"/>
    <m/>
    <m/>
    <m/>
    <m/>
    <m/>
    <m/>
    <m/>
    <s v="458021"/>
    <s v="6237509"/>
    <n v="0"/>
    <n v="80.510100000000008"/>
    <n v="0"/>
  </r>
  <r>
    <n v="466"/>
    <x v="464"/>
    <s v=""/>
    <x v="1167"/>
    <n v="2019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5359"/>
    <n v="0.16344"/>
    <n v="0.16344"/>
    <n v="0"/>
    <n v="0"/>
    <n v="1"/>
    <n v="0"/>
    <n v="0"/>
    <x v="0"/>
    <x v="0"/>
    <m/>
    <m/>
    <m/>
    <m/>
    <m/>
    <m/>
    <m/>
    <m/>
    <m/>
    <m/>
    <m/>
    <m/>
    <m/>
    <n v="1.40998"/>
    <m/>
    <m/>
    <m/>
    <m/>
    <s v="458005"/>
    <s v="6236933"/>
    <n v="0"/>
    <n v="1.40998"/>
    <n v="0"/>
  </r>
  <r>
    <n v="469"/>
    <x v="465"/>
    <s v=""/>
    <x v="1168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5360"/>
    <n v="7.4555999999999996"/>
    <n v="7.4555999999999996"/>
    <n v="0"/>
    <n v="0"/>
    <n v="1"/>
    <n v="0"/>
    <n v="0"/>
    <x v="0"/>
    <x v="0"/>
    <m/>
    <m/>
    <m/>
    <m/>
    <m/>
    <m/>
    <m/>
    <m/>
    <m/>
    <m/>
    <m/>
    <m/>
    <m/>
    <m/>
    <m/>
    <n v="7.4556000000000004"/>
    <m/>
    <m/>
    <s v="576089,73"/>
    <s v="6326689,04"/>
    <n v="0"/>
    <n v="7.4556000000000004"/>
    <n v="0"/>
  </r>
  <r>
    <n v="469"/>
    <x v="465"/>
    <s v=""/>
    <x v="1171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5361"/>
    <n v="31.3308"/>
    <n v="31.3308"/>
    <n v="0"/>
    <n v="0"/>
    <n v="1"/>
    <n v="0"/>
    <n v="0"/>
    <x v="0"/>
    <x v="0"/>
    <m/>
    <m/>
    <m/>
    <m/>
    <m/>
    <m/>
    <m/>
    <m/>
    <m/>
    <n v="34.611499999999999"/>
    <m/>
    <m/>
    <n v="0.63"/>
    <m/>
    <m/>
    <m/>
    <m/>
    <m/>
    <s v="576089,73"/>
    <s v="6326689,04"/>
    <n v="0"/>
    <n v="35.241500000000002"/>
    <n v="0"/>
  </r>
  <r>
    <n v="473"/>
    <x v="466"/>
    <s v=""/>
    <x v="1172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5362"/>
    <n v="75.837599999999995"/>
    <n v="75.837599999999995"/>
    <n v="0"/>
    <n v="0"/>
    <n v="1"/>
    <n v="0"/>
    <n v="0"/>
    <x v="0"/>
    <x v="0"/>
    <m/>
    <m/>
    <m/>
    <m/>
    <m/>
    <m/>
    <n v="74.579551199999997"/>
    <m/>
    <m/>
    <m/>
    <m/>
    <m/>
    <m/>
    <m/>
    <m/>
    <m/>
    <m/>
    <m/>
    <s v="517817,45"/>
    <s v="6142367,11"/>
    <n v="74.579551199999997"/>
    <n v="0"/>
    <n v="0"/>
  </r>
  <r>
    <n v="473"/>
    <x v="466"/>
    <s v=""/>
    <x v="1175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5363"/>
    <n v="6.336E-2"/>
    <n v="6.336E-2"/>
    <n v="4.3560000000000001E-2"/>
    <n v="4.3560000000000001E-2"/>
    <n v="0.2656924609764198"/>
    <n v="0.73430753902358026"/>
    <n v="0"/>
    <x v="0"/>
    <x v="0"/>
    <m/>
    <m/>
    <m/>
    <m/>
    <m/>
    <m/>
    <n v="0.11923560000000001"/>
    <m/>
    <m/>
    <m/>
    <m/>
    <m/>
    <m/>
    <m/>
    <m/>
    <m/>
    <m/>
    <m/>
    <s v="517817,45"/>
    <s v="6142367,11"/>
    <n v="0.11923560000000001"/>
    <n v="0"/>
    <n v="0"/>
  </r>
  <r>
    <n v="473"/>
    <x v="467"/>
    <s v=""/>
    <x v="1176"/>
    <n v="2019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5364"/>
    <n v="0.39600000000000002"/>
    <n v="0.39600000000000002"/>
    <n v="0"/>
    <n v="0"/>
    <n v="1"/>
    <n v="0"/>
    <n v="0"/>
    <x v="0"/>
    <x v="0"/>
    <m/>
    <m/>
    <m/>
    <m/>
    <m/>
    <m/>
    <n v="0.40233600000000003"/>
    <m/>
    <m/>
    <m/>
    <m/>
    <m/>
    <m/>
    <m/>
    <m/>
    <m/>
    <m/>
    <m/>
    <s v="518742,42"/>
    <s v="6142113,03"/>
    <n v="0.40233600000000003"/>
    <n v="0"/>
    <n v="0"/>
  </r>
  <r>
    <n v="475"/>
    <x v="468"/>
    <s v=""/>
    <x v="1177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5365"/>
    <n v="123.4152"/>
    <n v="123.4152"/>
    <n v="0"/>
    <n v="0"/>
    <n v="1"/>
    <n v="0"/>
    <n v="0"/>
    <x v="0"/>
    <x v="0"/>
    <m/>
    <m/>
    <m/>
    <m/>
    <m/>
    <m/>
    <m/>
    <m/>
    <m/>
    <m/>
    <n v="125.55"/>
    <m/>
    <m/>
    <m/>
    <m/>
    <m/>
    <m/>
    <m/>
    <s v="508674"/>
    <s v="6147053"/>
    <n v="0"/>
    <n v="125.55"/>
    <n v="0"/>
  </r>
  <r>
    <n v="475"/>
    <x v="468"/>
    <s v=""/>
    <x v="1178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5365"/>
    <n v="123.4152"/>
    <n v="123.4152"/>
    <n v="0"/>
    <n v="0"/>
    <n v="1"/>
    <n v="0"/>
    <n v="0"/>
    <x v="0"/>
    <x v="0"/>
    <m/>
    <m/>
    <m/>
    <m/>
    <m/>
    <m/>
    <m/>
    <m/>
    <m/>
    <m/>
    <n v="125.55"/>
    <m/>
    <m/>
    <m/>
    <m/>
    <m/>
    <m/>
    <m/>
    <s v="508674"/>
    <s v="6147053"/>
    <n v="0"/>
    <n v="125.55"/>
    <n v="0"/>
  </r>
  <r>
    <n v="475"/>
    <x v="468"/>
    <s v=""/>
    <x v="2967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1498"/>
    <x v="4"/>
    <s v="fvv"/>
    <d v="2013-02-01T00:00:00"/>
    <m/>
    <n v="0.2"/>
    <n v="0"/>
    <n v="0.5"/>
    <x v="5366"/>
    <n v="6.6113999999999997"/>
    <n v="6.611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2150000000000001"/>
    <s v="508674"/>
    <s v="6147053"/>
    <n v="0"/>
    <n v="0"/>
    <n v="1.2150000000000001"/>
  </r>
  <r>
    <n v="475"/>
    <x v="468"/>
    <s v=""/>
    <x v="2968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1499"/>
    <x v="4"/>
    <s v="fvv"/>
    <d v="2013-02-01T00:00:00"/>
    <m/>
    <n v="0.2"/>
    <n v="0"/>
    <n v="0.5"/>
    <x v="5366"/>
    <n v="6.6113999999999997"/>
    <n v="6.611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2150000000000001"/>
    <s v="508674"/>
    <s v="6147053"/>
    <n v="0"/>
    <n v="0"/>
    <n v="1.2150000000000001"/>
  </r>
  <r>
    <n v="475"/>
    <x v="469"/>
    <s v=""/>
    <x v="1180"/>
    <n v="2019"/>
    <n v="57301414"/>
    <x v="698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5367"/>
    <n v="0.38879999999999998"/>
    <n v="0.38879999999999998"/>
    <n v="0"/>
    <n v="0"/>
    <n v="1"/>
    <n v="0"/>
    <n v="0"/>
    <x v="0"/>
    <x v="0"/>
    <m/>
    <m/>
    <m/>
    <m/>
    <m/>
    <m/>
    <n v="0.4464108"/>
    <m/>
    <m/>
    <m/>
    <m/>
    <m/>
    <m/>
    <m/>
    <m/>
    <m/>
    <m/>
    <m/>
    <s v="510935,91"/>
    <s v="6146997,2"/>
    <n v="0.4464108"/>
    <n v="0"/>
    <n v="0"/>
  </r>
  <r>
    <n v="475"/>
    <x v="469"/>
    <s v=""/>
    <x v="1181"/>
    <n v="2019"/>
    <n v="57301414"/>
    <x v="698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5368"/>
    <n v="91.2744"/>
    <n v="91.2744"/>
    <n v="0"/>
    <n v="0"/>
    <n v="1"/>
    <n v="0"/>
    <n v="0"/>
    <x v="0"/>
    <x v="0"/>
    <m/>
    <m/>
    <m/>
    <m/>
    <m/>
    <m/>
    <m/>
    <m/>
    <m/>
    <n v="96.802000000000007"/>
    <m/>
    <m/>
    <m/>
    <m/>
    <m/>
    <m/>
    <m/>
    <m/>
    <s v="510935,91"/>
    <s v="6146997,2"/>
    <n v="0"/>
    <n v="96.802000000000007"/>
    <n v="0"/>
  </r>
  <r>
    <n v="475"/>
    <x v="470"/>
    <s v=""/>
    <x v="1182"/>
    <n v="2019"/>
    <n v="57301414"/>
    <x v="698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5369"/>
    <n v="0.72360000000000002"/>
    <n v="0.72360000000000002"/>
    <n v="0"/>
    <n v="0"/>
    <n v="1"/>
    <n v="0"/>
    <n v="0"/>
    <x v="0"/>
    <x v="0"/>
    <m/>
    <m/>
    <m/>
    <m/>
    <m/>
    <m/>
    <n v="1.0044143999999999"/>
    <m/>
    <m/>
    <m/>
    <m/>
    <m/>
    <m/>
    <m/>
    <m/>
    <m/>
    <m/>
    <m/>
    <s v="507851"/>
    <s v="6147432"/>
    <n v="1.0044143999999999"/>
    <n v="0"/>
    <n v="0"/>
  </r>
  <r>
    <n v="481"/>
    <x v="471"/>
    <s v=""/>
    <x v="1183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21"/>
    <n v="0"/>
    <n v="0"/>
    <n v="0"/>
    <n v="0"/>
    <n v="1"/>
    <n v="0"/>
    <n v="0"/>
    <x v="0"/>
    <x v="0"/>
    <m/>
    <n v="0"/>
    <m/>
    <m/>
    <m/>
    <n v="0"/>
    <m/>
    <m/>
    <m/>
    <m/>
    <n v="0"/>
    <n v="0"/>
    <m/>
    <m/>
    <m/>
    <m/>
    <m/>
    <m/>
    <s v="701707,28"/>
    <s v="6150777,72"/>
    <n v="0"/>
    <n v="0"/>
    <n v="0"/>
  </r>
  <r>
    <n v="481"/>
    <x v="471"/>
    <s v=""/>
    <x v="1184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5370"/>
    <n v="1512.9144899999999"/>
    <n v="1512.9144899999999"/>
    <n v="374.77368000000001"/>
    <n v="325.83484800000002"/>
    <n v="0.32345935360948275"/>
    <n v="0.67654064639051725"/>
    <n v="0"/>
    <x v="0"/>
    <x v="0"/>
    <m/>
    <n v="1.1910450000000001"/>
    <m/>
    <n v="1.0761E-2"/>
    <m/>
    <n v="9.1079999999999998E-3"/>
    <m/>
    <m/>
    <m/>
    <m/>
    <n v="2216.9271600000002"/>
    <n v="120.50892"/>
    <m/>
    <m/>
    <m/>
    <m/>
    <m/>
    <m/>
    <s v="701707,28"/>
    <s v="6150777,72"/>
    <n v="1.210914"/>
    <n v="2337.4360800000004"/>
    <n v="0"/>
  </r>
  <r>
    <n v="481"/>
    <x v="471"/>
    <s v=""/>
    <x v="1185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5371"/>
    <n v="26.507999999999999"/>
    <n v="26.507999999999999"/>
    <n v="0"/>
    <n v="0"/>
    <n v="1"/>
    <n v="0"/>
    <n v="0"/>
    <x v="0"/>
    <x v="0"/>
    <m/>
    <m/>
    <m/>
    <n v="0"/>
    <m/>
    <n v="0"/>
    <m/>
    <m/>
    <n v="29.452999999999999"/>
    <m/>
    <m/>
    <m/>
    <m/>
    <m/>
    <m/>
    <m/>
    <m/>
    <m/>
    <s v="702461,49"/>
    <s v="6159598,27"/>
    <n v="0"/>
    <n v="29.452999999999999"/>
    <n v="0"/>
  </r>
  <r>
    <n v="481"/>
    <x v="472"/>
    <s v=""/>
    <x v="1188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3180"/>
    <n v="0.25700000000000001"/>
    <n v="0.25700000000000001"/>
    <n v="0"/>
    <n v="0"/>
    <n v="1"/>
    <n v="0"/>
    <n v="0"/>
    <x v="0"/>
    <x v="0"/>
    <m/>
    <m/>
    <m/>
    <n v="0.30130800000000002"/>
    <m/>
    <n v="0"/>
    <m/>
    <m/>
    <m/>
    <m/>
    <m/>
    <m/>
    <m/>
    <n v="0"/>
    <m/>
    <m/>
    <m/>
    <m/>
    <s v="702461,49"/>
    <s v="6159598,27"/>
    <n v="0.30130800000000002"/>
    <n v="0"/>
    <n v="0"/>
  </r>
  <r>
    <n v="481"/>
    <x v="472"/>
    <s v=""/>
    <x v="1189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5372"/>
    <n v="95.251999999999995"/>
    <n v="92.819000000000003"/>
    <n v="81.944999999999993"/>
    <n v="81.944999999999993"/>
    <n v="0.23313508089189122"/>
    <n v="0.76686491910810872"/>
    <n v="0"/>
    <x v="0"/>
    <x v="0"/>
    <m/>
    <m/>
    <m/>
    <m/>
    <m/>
    <m/>
    <m/>
    <m/>
    <n v="204.285"/>
    <m/>
    <m/>
    <m/>
    <m/>
    <m/>
    <m/>
    <m/>
    <m/>
    <m/>
    <s v="702461,49"/>
    <s v="6159598,27"/>
    <n v="0"/>
    <n v="204.285"/>
    <n v="0"/>
  </r>
  <r>
    <n v="482"/>
    <x v="473"/>
    <s v=""/>
    <x v="1190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n v="0"/>
    <m/>
    <m/>
    <m/>
    <m/>
    <s v="459248,58"/>
    <s v="6244459,7"/>
    <n v="0"/>
    <n v="0"/>
    <n v="0"/>
  </r>
  <r>
    <n v="482"/>
    <x v="473"/>
    <s v=""/>
    <x v="1191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5373"/>
    <n v="0.37080000000000002"/>
    <n v="0.37080000000000002"/>
    <n v="0"/>
    <n v="0"/>
    <n v="1"/>
    <n v="0"/>
    <n v="0"/>
    <x v="0"/>
    <x v="0"/>
    <m/>
    <m/>
    <m/>
    <n v="0.38304000000000005"/>
    <m/>
    <m/>
    <m/>
    <m/>
    <m/>
    <m/>
    <m/>
    <m/>
    <m/>
    <n v="0"/>
    <m/>
    <m/>
    <m/>
    <m/>
    <s v="459248,58"/>
    <s v="6244459,7"/>
    <n v="0.38304000000000005"/>
    <n v="0"/>
    <n v="0"/>
  </r>
  <r>
    <n v="482"/>
    <x v="473"/>
    <s v=""/>
    <x v="1192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5374"/>
    <n v="53.1"/>
    <n v="53.1"/>
    <n v="0"/>
    <n v="0"/>
    <n v="1"/>
    <n v="0"/>
    <n v="0"/>
    <x v="0"/>
    <x v="0"/>
    <m/>
    <m/>
    <m/>
    <m/>
    <m/>
    <m/>
    <m/>
    <m/>
    <m/>
    <m/>
    <n v="49.867199999999997"/>
    <m/>
    <m/>
    <m/>
    <m/>
    <m/>
    <m/>
    <m/>
    <s v="459248,58"/>
    <s v="6244459,7"/>
    <n v="0"/>
    <n v="49.867199999999997"/>
    <n v="0"/>
  </r>
  <r>
    <n v="484"/>
    <x v="474"/>
    <s v=""/>
    <x v="1193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5375"/>
    <n v="0.17920800000000001"/>
    <n v="0.17708399999999999"/>
    <n v="0"/>
    <n v="0"/>
    <n v="1"/>
    <n v="0"/>
    <n v="0"/>
    <x v="0"/>
    <x v="0"/>
    <m/>
    <n v="0.17934"/>
    <m/>
    <m/>
    <m/>
    <m/>
    <m/>
    <m/>
    <m/>
    <m/>
    <m/>
    <m/>
    <m/>
    <m/>
    <m/>
    <m/>
    <m/>
    <m/>
    <s v="545762,14"/>
    <s v="6349398,66"/>
    <n v="0.17934"/>
    <n v="0"/>
    <n v="0"/>
  </r>
  <r>
    <n v="484"/>
    <x v="474"/>
    <s v=""/>
    <x v="1194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762,14"/>
    <s v="6349398,66"/>
    <n v="0"/>
    <n v="0"/>
    <n v="0"/>
  </r>
  <r>
    <n v="484"/>
    <x v="474"/>
    <s v=""/>
    <x v="2893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511"/>
    <x v="0"/>
    <s v="fvv"/>
    <d v="2018-10-01T00:00:00"/>
    <m/>
    <n v="1"/>
    <n v="0"/>
    <n v="1"/>
    <x v="5376"/>
    <n v="13.303152000000001"/>
    <n v="13.142916"/>
    <n v="0"/>
    <n v="0"/>
    <n v="1"/>
    <n v="0"/>
    <n v="0"/>
    <x v="0"/>
    <x v="0"/>
    <m/>
    <m/>
    <m/>
    <m/>
    <m/>
    <m/>
    <m/>
    <m/>
    <m/>
    <m/>
    <m/>
    <m/>
    <n v="13.303126067499999"/>
    <m/>
    <m/>
    <m/>
    <m/>
    <m/>
    <s v="545762,14"/>
    <s v="6349398,66"/>
    <n v="0"/>
    <n v="13.303126067499999"/>
    <n v="0"/>
  </r>
  <r>
    <n v="486"/>
    <x v="475"/>
    <s v=""/>
    <x v="1196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5377"/>
    <n v="51.456240000000001"/>
    <n v="49.052411999999997"/>
    <n v="0"/>
    <n v="0"/>
    <n v="1"/>
    <n v="0"/>
    <n v="0"/>
    <x v="0"/>
    <x v="0"/>
    <m/>
    <m/>
    <m/>
    <m/>
    <m/>
    <m/>
    <m/>
    <m/>
    <m/>
    <m/>
    <n v="46.15992"/>
    <m/>
    <m/>
    <m/>
    <m/>
    <m/>
    <m/>
    <m/>
    <s v="458289,71"/>
    <s v="6291223,73"/>
    <n v="0"/>
    <n v="46.15992"/>
    <n v="0"/>
  </r>
  <r>
    <n v="486"/>
    <x v="475"/>
    <s v=""/>
    <x v="1197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5378"/>
    <n v="3.0528E-2"/>
    <n v="2.9340000000000001E-2"/>
    <n v="0"/>
    <n v="0"/>
    <n v="1"/>
    <n v="0"/>
    <n v="0"/>
    <x v="0"/>
    <x v="0"/>
    <m/>
    <m/>
    <m/>
    <n v="3.8022199999999999E-2"/>
    <m/>
    <m/>
    <m/>
    <m/>
    <m/>
    <m/>
    <m/>
    <m/>
    <m/>
    <m/>
    <m/>
    <m/>
    <m/>
    <m/>
    <s v="458289,71"/>
    <s v="6291223,73"/>
    <n v="3.8022199999999999E-2"/>
    <n v="0"/>
    <n v="0"/>
  </r>
  <r>
    <n v="486"/>
    <x v="475"/>
    <s v=""/>
    <x v="1198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5379"/>
    <n v="1.6199999999999999E-2"/>
    <n v="1.602E-2"/>
    <n v="0"/>
    <n v="0"/>
    <n v="1"/>
    <n v="0"/>
    <n v="0"/>
    <x v="0"/>
    <x v="0"/>
    <m/>
    <m/>
    <m/>
    <n v="0"/>
    <m/>
    <m/>
    <n v="1.9839600000000002E-2"/>
    <m/>
    <m/>
    <m/>
    <m/>
    <m/>
    <m/>
    <m/>
    <m/>
    <m/>
    <m/>
    <m/>
    <s v="487240,18"/>
    <s v="6259219,84"/>
    <n v="1.9839600000000002E-2"/>
    <n v="0"/>
    <n v="0"/>
  </r>
  <r>
    <n v="490"/>
    <x v="476"/>
    <s v=""/>
    <x v="1200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5379"/>
    <n v="1.6199999999999999E-2"/>
    <n v="1.602E-2"/>
    <n v="0"/>
    <n v="0"/>
    <n v="1"/>
    <n v="0"/>
    <n v="0"/>
    <x v="0"/>
    <x v="0"/>
    <m/>
    <m/>
    <m/>
    <n v="0"/>
    <m/>
    <m/>
    <n v="1.9839600000000002E-2"/>
    <m/>
    <m/>
    <m/>
    <m/>
    <m/>
    <m/>
    <m/>
    <m/>
    <m/>
    <m/>
    <m/>
    <s v="487240,18"/>
    <s v="6259219,84"/>
    <n v="1.9839600000000002E-2"/>
    <n v="0"/>
    <n v="0"/>
  </r>
  <r>
    <n v="490"/>
    <x v="476"/>
    <s v=""/>
    <x v="1201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5380"/>
    <n v="14.994899999999999"/>
    <n v="14.804460000000001"/>
    <n v="11.03058"/>
    <n v="11.03058"/>
    <n v="0.27509392919659165"/>
    <n v="0.7249060708034083"/>
    <n v="0"/>
    <x v="0"/>
    <x v="0"/>
    <m/>
    <m/>
    <m/>
    <m/>
    <m/>
    <m/>
    <n v="27.254145600000001"/>
    <m/>
    <m/>
    <m/>
    <m/>
    <m/>
    <m/>
    <m/>
    <m/>
    <m/>
    <m/>
    <m/>
    <s v="487240,18"/>
    <s v="6259219,84"/>
    <n v="27.254145600000001"/>
    <n v="0"/>
    <n v="0"/>
  </r>
  <r>
    <n v="490"/>
    <x v="476"/>
    <s v=""/>
    <x v="1202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5381"/>
    <n v="14.994899999999999"/>
    <n v="14.804460000000001"/>
    <n v="11.03058"/>
    <n v="11.03058"/>
    <n v="0.27509372934237786"/>
    <n v="0.72490627065762214"/>
    <n v="0"/>
    <x v="0"/>
    <x v="0"/>
    <m/>
    <m/>
    <m/>
    <m/>
    <m/>
    <m/>
    <n v="27.254165400000002"/>
    <m/>
    <m/>
    <m/>
    <m/>
    <m/>
    <m/>
    <m/>
    <m/>
    <m/>
    <m/>
    <m/>
    <s v="487240,18"/>
    <s v="6259219,84"/>
    <n v="27.254165400000002"/>
    <n v="0"/>
    <n v="0"/>
  </r>
  <r>
    <n v="490"/>
    <x v="476"/>
    <s v=""/>
    <x v="1203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5382"/>
    <n v="93.020399999999995"/>
    <n v="91.838880000000003"/>
    <n v="73.477080000000001"/>
    <n v="73.477080000000001"/>
    <n v="0.26923577551719335"/>
    <n v="0.73076422448280665"/>
    <n v="0"/>
    <x v="0"/>
    <x v="0"/>
    <m/>
    <m/>
    <m/>
    <m/>
    <m/>
    <m/>
    <n v="0.50695920000000005"/>
    <m/>
    <n v="172.24199999999999"/>
    <m/>
    <m/>
    <m/>
    <m/>
    <m/>
    <m/>
    <m/>
    <m/>
    <m/>
    <s v="487240,18"/>
    <s v="6259219,84"/>
    <n v="0.50695920000000005"/>
    <n v="172.24199999999999"/>
    <n v="0"/>
  </r>
  <r>
    <n v="490"/>
    <x v="476"/>
    <s v=""/>
    <x v="1204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5383"/>
    <n v="9.2005199999999991"/>
    <n v="9.08352"/>
    <n v="0"/>
    <n v="0"/>
    <n v="1"/>
    <n v="0"/>
    <n v="0"/>
    <x v="0"/>
    <x v="0"/>
    <m/>
    <m/>
    <m/>
    <m/>
    <m/>
    <m/>
    <m/>
    <m/>
    <m/>
    <m/>
    <m/>
    <m/>
    <m/>
    <m/>
    <m/>
    <m/>
    <m/>
    <n v="1.8008028"/>
    <s v="487240,18"/>
    <s v="6259219,84"/>
    <n v="0"/>
    <n v="0"/>
    <n v="1.8008028"/>
  </r>
  <r>
    <n v="490"/>
    <x v="476"/>
    <s v=""/>
    <x v="2894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29"/>
    <x v="2"/>
    <s v="fvv"/>
    <d v="2018-02-01T00:00:00"/>
    <m/>
    <n v="15"/>
    <n v="0"/>
    <n v="15"/>
    <x v="5384"/>
    <n v="9.2300400000000007"/>
    <n v="9.1126799999999992"/>
    <n v="0"/>
    <n v="0"/>
    <n v="1"/>
    <n v="0"/>
    <n v="0"/>
    <x v="0"/>
    <x v="0"/>
    <m/>
    <m/>
    <m/>
    <m/>
    <m/>
    <m/>
    <m/>
    <m/>
    <m/>
    <m/>
    <m/>
    <m/>
    <m/>
    <m/>
    <m/>
    <m/>
    <m/>
    <n v="9.5724"/>
    <s v="487240,18"/>
    <s v="6259219,84"/>
    <n v="0"/>
    <n v="0"/>
    <n v="9.5724"/>
  </r>
  <r>
    <n v="490"/>
    <x v="477"/>
    <s v=""/>
    <x v="1205"/>
    <n v="2019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5385"/>
    <n v="0.19439999999999999"/>
    <n v="0.19044"/>
    <n v="0.12275999999999999"/>
    <n v="0.122346"/>
    <n v="0.2837624802942722"/>
    <n v="0.7162375197057278"/>
    <n v="0"/>
    <x v="0"/>
    <x v="0"/>
    <m/>
    <m/>
    <m/>
    <m/>
    <m/>
    <m/>
    <n v="0.34254000000000001"/>
    <m/>
    <m/>
    <m/>
    <m/>
    <m/>
    <m/>
    <m/>
    <m/>
    <m/>
    <m/>
    <m/>
    <s v="492071,35"/>
    <s v="6256408,64"/>
    <n v="0.34254000000000001"/>
    <n v="0"/>
    <n v="0"/>
  </r>
  <r>
    <n v="490"/>
    <x v="477"/>
    <s v=""/>
    <x v="1206"/>
    <n v="2019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5386"/>
    <n v="7.5599999999999999E-3"/>
    <n v="7.4088000000000001E-3"/>
    <n v="0"/>
    <n v="0"/>
    <n v="1"/>
    <n v="0"/>
    <n v="0"/>
    <x v="0"/>
    <x v="0"/>
    <m/>
    <m/>
    <m/>
    <m/>
    <m/>
    <m/>
    <n v="1.21572E-2"/>
    <m/>
    <m/>
    <m/>
    <m/>
    <m/>
    <m/>
    <m/>
    <m/>
    <m/>
    <m/>
    <m/>
    <s v="492071,35"/>
    <s v="6256408,64"/>
    <n v="1.21572E-2"/>
    <n v="0"/>
    <n v="0"/>
  </r>
  <r>
    <n v="492"/>
    <x v="478"/>
    <s v=""/>
    <x v="1207"/>
    <n v="2019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5387"/>
    <n v="1.1160000000000001"/>
    <n v="1.1160000000000001"/>
    <n v="0"/>
    <n v="0"/>
    <n v="1"/>
    <n v="0"/>
    <n v="0"/>
    <x v="0"/>
    <x v="0"/>
    <m/>
    <m/>
    <m/>
    <n v="1.3237000000000001"/>
    <m/>
    <m/>
    <m/>
    <m/>
    <m/>
    <m/>
    <m/>
    <m/>
    <m/>
    <m/>
    <m/>
    <m/>
    <m/>
    <m/>
    <s v="589112"/>
    <s v="6260866"/>
    <n v="1.3237000000000001"/>
    <n v="0"/>
    <n v="0"/>
  </r>
  <r>
    <n v="492"/>
    <x v="479"/>
    <s v=""/>
    <x v="1208"/>
    <n v="2019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5388"/>
    <n v="39.070799999999998"/>
    <n v="39.070799999999998"/>
    <n v="0"/>
    <n v="0"/>
    <n v="1"/>
    <n v="0"/>
    <n v="0"/>
    <x v="0"/>
    <x v="0"/>
    <m/>
    <m/>
    <m/>
    <m/>
    <m/>
    <m/>
    <m/>
    <m/>
    <m/>
    <m/>
    <n v="37.990499999999997"/>
    <m/>
    <m/>
    <m/>
    <m/>
    <m/>
    <m/>
    <m/>
    <s v="588990"/>
    <s v="6261309"/>
    <n v="0"/>
    <n v="37.990499999999997"/>
    <n v="0"/>
  </r>
  <r>
    <n v="492"/>
    <x v="479"/>
    <s v=""/>
    <x v="2895"/>
    <n v="2019"/>
    <n v="70555018"/>
    <x v="210"/>
    <x v="477"/>
    <x v="475"/>
    <n v="8961"/>
    <s v="Allingåbro"/>
    <n v="707"/>
    <n v="221"/>
    <x v="188"/>
    <m/>
    <s v="FJ"/>
    <s v="Fjernvarmeværk"/>
    <n v="353000"/>
    <n v="350030"/>
    <x v="1467"/>
    <x v="3"/>
    <s v="fvv"/>
    <d v="2017-06-01T00:00:00"/>
    <m/>
    <n v="4.3"/>
    <n v="0"/>
    <n v="4.3"/>
    <x v="5389"/>
    <n v="11.516400000000001"/>
    <n v="11.516400000000001"/>
    <n v="0"/>
    <n v="0"/>
    <n v="1"/>
    <n v="0"/>
    <n v="0"/>
    <x v="0"/>
    <x v="0"/>
    <m/>
    <m/>
    <m/>
    <m/>
    <m/>
    <m/>
    <m/>
    <m/>
    <m/>
    <m/>
    <m/>
    <m/>
    <m/>
    <m/>
    <m/>
    <n v="11.516399999999999"/>
    <m/>
    <m/>
    <s v="588990"/>
    <s v="6261309"/>
    <n v="0"/>
    <n v="11.516399999999999"/>
    <n v="0"/>
  </r>
  <r>
    <n v="493"/>
    <x v="480"/>
    <s v=""/>
    <x v="1209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5215"/>
    <n v="1.8E-3"/>
    <n v="1.8E-3"/>
    <n v="0"/>
    <n v="0"/>
    <n v="1"/>
    <n v="0"/>
    <n v="0"/>
    <x v="0"/>
    <x v="0"/>
    <m/>
    <m/>
    <m/>
    <m/>
    <m/>
    <m/>
    <n v="1.7819999999999999E-3"/>
    <m/>
    <m/>
    <m/>
    <m/>
    <m/>
    <m/>
    <m/>
    <m/>
    <m/>
    <m/>
    <m/>
    <s v="518458"/>
    <s v="6123492"/>
    <n v="1.7819999999999999E-3"/>
    <n v="0"/>
    <n v="0"/>
  </r>
  <r>
    <n v="493"/>
    <x v="480"/>
    <s v=""/>
    <x v="1210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5390"/>
    <n v="37.371600000000001"/>
    <n v="36.997199999999999"/>
    <n v="0"/>
    <n v="0"/>
    <n v="1"/>
    <n v="0"/>
    <n v="0"/>
    <x v="0"/>
    <x v="0"/>
    <m/>
    <m/>
    <m/>
    <m/>
    <m/>
    <m/>
    <n v="35.064612000000004"/>
    <m/>
    <m/>
    <m/>
    <m/>
    <m/>
    <m/>
    <m/>
    <m/>
    <m/>
    <m/>
    <m/>
    <s v="518458"/>
    <s v="6123492"/>
    <n v="35.064612000000004"/>
    <n v="0"/>
    <n v="0"/>
  </r>
  <r>
    <n v="493"/>
    <x v="480"/>
    <s v=""/>
    <x v="1211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5391"/>
    <n v="0"/>
    <n v="0"/>
    <n v="0"/>
    <n v="0"/>
    <n v="1"/>
    <n v="0"/>
    <n v="0"/>
    <x v="0"/>
    <x v="0"/>
    <m/>
    <m/>
    <m/>
    <n v="3.5869999999999997E-6"/>
    <m/>
    <m/>
    <m/>
    <m/>
    <m/>
    <m/>
    <m/>
    <m/>
    <m/>
    <m/>
    <m/>
    <m/>
    <m/>
    <m/>
    <s v="518458"/>
    <s v="6123492"/>
    <n v="3.5869999999999997E-6"/>
    <n v="0"/>
    <n v="0"/>
  </r>
  <r>
    <n v="493"/>
    <x v="481"/>
    <s v=""/>
    <x v="1212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5392"/>
    <n v="1.8E-3"/>
    <n v="1.8E-3"/>
    <n v="0"/>
    <n v="0"/>
    <n v="1"/>
    <n v="0"/>
    <n v="0"/>
    <x v="0"/>
    <x v="0"/>
    <m/>
    <m/>
    <m/>
    <n v="0"/>
    <m/>
    <m/>
    <n v="1.8611999999999999E-3"/>
    <m/>
    <m/>
    <m/>
    <m/>
    <m/>
    <m/>
    <m/>
    <m/>
    <m/>
    <m/>
    <m/>
    <s v="519682,87"/>
    <s v="6121737,75"/>
    <n v="1.8611999999999999E-3"/>
    <n v="0"/>
    <n v="0"/>
  </r>
  <r>
    <n v="493"/>
    <x v="481"/>
    <s v=""/>
    <x v="1213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5393"/>
    <n v="10.123200000000001"/>
    <n v="10.022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0.295999999999999"/>
    <s v="519682,87"/>
    <s v="6121737,75"/>
    <n v="0"/>
    <n v="0"/>
    <n v="10.295999999999999"/>
  </r>
  <r>
    <n v="493"/>
    <x v="481"/>
    <s v=""/>
    <x v="1214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5394"/>
    <n v="4.0571999999999999"/>
    <n v="4.0140000000000002"/>
    <n v="3.4649999999999999"/>
    <n v="3.4545599999999999"/>
    <n v="0.23942788844147525"/>
    <n v="0.76057211155852478"/>
    <n v="0"/>
    <x v="0"/>
    <x v="0"/>
    <m/>
    <m/>
    <m/>
    <m/>
    <m/>
    <m/>
    <n v="8.4726972000000007"/>
    <m/>
    <m/>
    <m/>
    <m/>
    <m/>
    <m/>
    <m/>
    <m/>
    <m/>
    <m/>
    <m/>
    <s v="519682,87"/>
    <s v="6121737,75"/>
    <n v="8.4726972000000007"/>
    <n v="0"/>
    <n v="0"/>
  </r>
  <r>
    <n v="493"/>
    <x v="481"/>
    <s v=""/>
    <x v="1215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5395"/>
    <n v="1.3535999999999999"/>
    <n v="1.3391999999999999"/>
    <n v="1.1339999999999999"/>
    <n v="1.1304000000000001"/>
    <n v="0.23234918622169326"/>
    <n v="0.76765081377830668"/>
    <n v="0"/>
    <x v="0"/>
    <x v="0"/>
    <m/>
    <m/>
    <m/>
    <m/>
    <m/>
    <m/>
    <n v="2.9128571999999999"/>
    <m/>
    <m/>
    <m/>
    <m/>
    <m/>
    <m/>
    <m/>
    <m/>
    <m/>
    <m/>
    <m/>
    <s v="519682,87"/>
    <s v="6121737,75"/>
    <n v="2.9128571999999999"/>
    <n v="0"/>
    <n v="0"/>
  </r>
  <r>
    <n v="493"/>
    <x v="481"/>
    <s v=""/>
    <x v="1216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5396"/>
    <n v="0.82440000000000002"/>
    <n v="0.81359999999999999"/>
    <n v="0.70920000000000005"/>
    <n v="0.70704"/>
    <n v="0.22627474694776117"/>
    <n v="0.77372525305223883"/>
    <n v="0"/>
    <x v="0"/>
    <x v="0"/>
    <m/>
    <m/>
    <m/>
    <m/>
    <m/>
    <m/>
    <n v="1.8216791999999999"/>
    <m/>
    <m/>
    <m/>
    <m/>
    <m/>
    <m/>
    <m/>
    <m/>
    <m/>
    <m/>
    <m/>
    <s v="519682,87"/>
    <s v="6121737,75"/>
    <n v="1.8216791999999999"/>
    <n v="0"/>
    <n v="0"/>
  </r>
  <r>
    <n v="493"/>
    <x v="481"/>
    <s v=""/>
    <x v="1217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5391"/>
    <n v="0"/>
    <n v="0"/>
    <n v="0"/>
    <n v="0"/>
    <n v="1"/>
    <n v="0"/>
    <n v="0"/>
    <x v="0"/>
    <x v="0"/>
    <m/>
    <m/>
    <m/>
    <n v="3.5869999999999997E-6"/>
    <m/>
    <m/>
    <m/>
    <m/>
    <m/>
    <m/>
    <m/>
    <m/>
    <m/>
    <m/>
    <m/>
    <m/>
    <m/>
    <m/>
    <s v="519682,87"/>
    <s v="6121737,75"/>
    <n v="3.5869999999999997E-6"/>
    <n v="0"/>
    <n v="0"/>
  </r>
  <r>
    <n v="493"/>
    <x v="482"/>
    <s v=""/>
    <x v="1218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5397"/>
    <n v="68.796000000000006"/>
    <n v="68.104799999999997"/>
    <n v="0"/>
    <n v="0"/>
    <n v="1"/>
    <n v="0"/>
    <n v="0"/>
    <x v="0"/>
    <x v="0"/>
    <m/>
    <m/>
    <m/>
    <m/>
    <m/>
    <m/>
    <n v="64.269295200000002"/>
    <m/>
    <m/>
    <m/>
    <m/>
    <m/>
    <m/>
    <m/>
    <m/>
    <m/>
    <m/>
    <m/>
    <s v="518531"/>
    <s v="6121358"/>
    <n v="64.269295200000002"/>
    <n v="0"/>
    <n v="0"/>
  </r>
  <r>
    <n v="493"/>
    <x v="482"/>
    <s v=""/>
    <x v="1219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5398"/>
    <n v="21.5352"/>
    <n v="21.5352"/>
    <n v="0"/>
    <n v="0"/>
    <n v="1"/>
    <n v="0"/>
    <n v="0"/>
    <x v="0"/>
    <x v="0"/>
    <m/>
    <m/>
    <m/>
    <m/>
    <m/>
    <m/>
    <m/>
    <m/>
    <m/>
    <m/>
    <m/>
    <m/>
    <m/>
    <m/>
    <m/>
    <n v="21.5352"/>
    <m/>
    <m/>
    <s v="518531"/>
    <s v="6121358"/>
    <n v="0"/>
    <n v="21.5352"/>
    <n v="0"/>
  </r>
  <r>
    <n v="493"/>
    <x v="482"/>
    <s v=""/>
    <x v="1220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5399"/>
    <n v="51.9696"/>
    <n v="51.9696"/>
    <n v="0"/>
    <n v="0"/>
    <n v="1"/>
    <n v="0"/>
    <n v="0"/>
    <x v="0"/>
    <x v="0"/>
    <m/>
    <m/>
    <m/>
    <m/>
    <m/>
    <m/>
    <m/>
    <m/>
    <m/>
    <m/>
    <m/>
    <m/>
    <m/>
    <m/>
    <m/>
    <n v="51.9696"/>
    <m/>
    <m/>
    <s v="518531"/>
    <s v="6121358"/>
    <n v="0"/>
    <n v="51.9696"/>
    <n v="0"/>
  </r>
  <r>
    <n v="495"/>
    <x v="483"/>
    <s v=""/>
    <x v="1221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5400"/>
    <n v="47.688839999999999"/>
    <n v="47.688839999999999"/>
    <n v="0"/>
    <n v="0"/>
    <n v="1"/>
    <n v="0"/>
    <n v="0"/>
    <x v="0"/>
    <x v="0"/>
    <m/>
    <m/>
    <m/>
    <m/>
    <m/>
    <m/>
    <n v="47.675984400000004"/>
    <m/>
    <m/>
    <m/>
    <m/>
    <m/>
    <m/>
    <m/>
    <m/>
    <m/>
    <m/>
    <m/>
    <s v="556797,54"/>
    <s v="6357207,13"/>
    <n v="47.675984400000004"/>
    <n v="0"/>
    <n v="0"/>
  </r>
  <r>
    <n v="495"/>
    <x v="483"/>
    <s v=""/>
    <x v="1222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5401"/>
    <n v="13.1364"/>
    <n v="13.1364"/>
    <n v="0"/>
    <n v="0"/>
    <n v="1"/>
    <n v="0"/>
    <n v="0"/>
    <x v="0"/>
    <x v="0"/>
    <m/>
    <m/>
    <m/>
    <m/>
    <m/>
    <m/>
    <n v="13.681404000000001"/>
    <m/>
    <m/>
    <m/>
    <m/>
    <m/>
    <m/>
    <m/>
    <m/>
    <m/>
    <m/>
    <m/>
    <s v="556797,54"/>
    <s v="6357207,13"/>
    <n v="13.681404000000001"/>
    <n v="0"/>
    <n v="0"/>
  </r>
  <r>
    <n v="495"/>
    <x v="483"/>
    <s v=""/>
    <x v="1223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9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5402"/>
    <n v="18.5472"/>
    <n v="18.543600000000001"/>
    <n v="0"/>
    <n v="0"/>
    <n v="1"/>
    <n v="0"/>
    <n v="0"/>
    <x v="0"/>
    <x v="0"/>
    <m/>
    <m/>
    <m/>
    <m/>
    <m/>
    <m/>
    <m/>
    <m/>
    <m/>
    <m/>
    <m/>
    <m/>
    <m/>
    <m/>
    <m/>
    <n v="18.5472"/>
    <m/>
    <m/>
    <s v="557107,47"/>
    <s v="6358051,71"/>
    <n v="0"/>
    <n v="18.5472"/>
    <n v="0"/>
  </r>
  <r>
    <n v="497"/>
    <x v="485"/>
    <s v=""/>
    <x v="1227"/>
    <n v="2019"/>
    <n v="11899412"/>
    <x v="213"/>
    <x v="483"/>
    <x v="481"/>
    <n v="3500"/>
    <s v="Værløse"/>
    <n v="190"/>
    <n v="18"/>
    <x v="19"/>
    <m/>
    <s v="FJ"/>
    <s v="Fjernvarmeværk"/>
    <n v="353000"/>
    <n v="350030"/>
    <x v="16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7"/>
    <x v="485"/>
    <s v=""/>
    <x v="1228"/>
    <n v="2019"/>
    <n v="11899412"/>
    <x v="213"/>
    <x v="483"/>
    <x v="481"/>
    <n v="3500"/>
    <s v="Værløse"/>
    <n v="190"/>
    <n v="18"/>
    <x v="19"/>
    <m/>
    <s v="FJ"/>
    <s v="Fjernvarmeværk"/>
    <n v="353000"/>
    <n v="350030"/>
    <x v="13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9"/>
    <x v="486"/>
    <s v=""/>
    <x v="1229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5403"/>
    <n v="0.12959999999999999"/>
    <n v="0.12959999999999999"/>
    <n v="0"/>
    <n v="0"/>
    <n v="1"/>
    <n v="0"/>
    <n v="0"/>
    <x v="0"/>
    <x v="0"/>
    <m/>
    <m/>
    <m/>
    <n v="3.5870000000000003E-3"/>
    <m/>
    <m/>
    <m/>
    <m/>
    <m/>
    <m/>
    <m/>
    <m/>
    <m/>
    <n v="0.15180000000000002"/>
    <m/>
    <m/>
    <m/>
    <m/>
    <s v="522775,38"/>
    <s v="6102282,87"/>
    <n v="3.5870000000000003E-3"/>
    <n v="0.15180000000000002"/>
    <n v="0"/>
  </r>
  <r>
    <n v="499"/>
    <x v="488"/>
    <s v=""/>
    <x v="1237"/>
    <n v="2019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4421"/>
    <n v="2.1600000000000001E-2"/>
    <n v="2.1600000000000001E-2"/>
    <n v="0"/>
    <n v="0"/>
    <n v="1"/>
    <n v="0"/>
    <n v="0"/>
    <x v="0"/>
    <x v="0"/>
    <m/>
    <n v="0"/>
    <m/>
    <n v="2.5109000000000003E-2"/>
    <m/>
    <m/>
    <m/>
    <m/>
    <m/>
    <m/>
    <m/>
    <m/>
    <m/>
    <m/>
    <m/>
    <m/>
    <m/>
    <m/>
    <s v="526668,39"/>
    <s v="6098667,96"/>
    <n v="2.5109000000000003E-2"/>
    <n v="0"/>
    <n v="0"/>
  </r>
  <r>
    <n v="499"/>
    <x v="488"/>
    <s v=""/>
    <x v="2896"/>
    <n v="2019"/>
    <n v="36152710"/>
    <x v="214"/>
    <x v="486"/>
    <x v="484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5404"/>
    <n v="0.30599999999999999"/>
    <n v="0.30599999999999999"/>
    <n v="0"/>
    <n v="0"/>
    <n v="1"/>
    <n v="0"/>
    <n v="0"/>
    <x v="0"/>
    <x v="0"/>
    <m/>
    <m/>
    <m/>
    <m/>
    <m/>
    <m/>
    <m/>
    <m/>
    <m/>
    <m/>
    <m/>
    <m/>
    <n v="0.35"/>
    <m/>
    <m/>
    <m/>
    <m/>
    <m/>
    <s v="526668,39"/>
    <s v="6098667,96"/>
    <n v="0"/>
    <n v="0.35"/>
    <n v="0"/>
  </r>
  <r>
    <n v="499"/>
    <x v="489"/>
    <s v=""/>
    <x v="1238"/>
    <n v="2019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5897,03"/>
    <s v="6100440,47"/>
    <n v="0"/>
    <n v="0"/>
    <n v="0"/>
  </r>
  <r>
    <n v="499"/>
    <x v="491"/>
    <s v=""/>
    <x v="1241"/>
    <n v="2019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292"/>
    <n v="9.7199999999999995E-3"/>
    <n v="9.7199999999999995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7789"/>
    <s v="6097272"/>
    <n v="1.0761E-2"/>
    <n v="0"/>
    <n v="0"/>
  </r>
  <r>
    <n v="499"/>
    <x v="492"/>
    <s v=""/>
    <x v="1242"/>
    <n v="2019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5405"/>
    <n v="1.1520000000000001E-2"/>
    <n v="1.1520000000000001E-2"/>
    <n v="0"/>
    <n v="0"/>
    <n v="1"/>
    <n v="0"/>
    <n v="0"/>
    <x v="0"/>
    <x v="0"/>
    <m/>
    <m/>
    <m/>
    <n v="1.32719E-2"/>
    <m/>
    <m/>
    <m/>
    <m/>
    <m/>
    <m/>
    <m/>
    <m/>
    <m/>
    <m/>
    <m/>
    <m/>
    <m/>
    <m/>
    <s v="527148,78"/>
    <s v="6095589,52"/>
    <n v="1.32719E-2"/>
    <n v="0"/>
    <n v="0"/>
  </r>
  <r>
    <n v="499"/>
    <x v="492"/>
    <s v=""/>
    <x v="2897"/>
    <n v="2019"/>
    <n v="36152710"/>
    <x v="214"/>
    <x v="490"/>
    <x v="488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1154"/>
    <n v="0.39600000000000002"/>
    <n v="0.39600000000000002"/>
    <n v="0"/>
    <n v="0"/>
    <n v="1"/>
    <n v="0"/>
    <n v="0"/>
    <x v="0"/>
    <x v="0"/>
    <m/>
    <m/>
    <m/>
    <m/>
    <m/>
    <m/>
    <m/>
    <m/>
    <m/>
    <m/>
    <m/>
    <m/>
    <n v="0.4375"/>
    <m/>
    <m/>
    <m/>
    <m/>
    <m/>
    <s v="527148,78"/>
    <s v="6095589,52"/>
    <n v="0"/>
    <n v="0.4375"/>
    <n v="0"/>
  </r>
  <r>
    <n v="499"/>
    <x v="493"/>
    <s v=""/>
    <x v="1243"/>
    <n v="2019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5406"/>
    <n v="2.7E-2"/>
    <n v="2.7E-2"/>
    <n v="0"/>
    <n v="0"/>
    <n v="1"/>
    <n v="0"/>
    <n v="0"/>
    <x v="0"/>
    <x v="0"/>
    <m/>
    <m/>
    <m/>
    <n v="0"/>
    <m/>
    <m/>
    <m/>
    <m/>
    <m/>
    <m/>
    <m/>
    <m/>
    <m/>
    <n v="3.0870000000000002E-2"/>
    <m/>
    <m/>
    <m/>
    <m/>
    <s v="527217"/>
    <s v="6101111"/>
    <n v="0"/>
    <n v="3.0870000000000002E-2"/>
    <n v="0"/>
  </r>
  <r>
    <n v="499"/>
    <x v="494"/>
    <s v=""/>
    <x v="1244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5407"/>
    <n v="370.65600000000001"/>
    <n v="370.65600000000001"/>
    <n v="0"/>
    <n v="0"/>
    <n v="1"/>
    <n v="0"/>
    <n v="0"/>
    <x v="0"/>
    <x v="0"/>
    <m/>
    <m/>
    <m/>
    <m/>
    <m/>
    <m/>
    <m/>
    <m/>
    <m/>
    <m/>
    <n v="333.48869999999999"/>
    <m/>
    <m/>
    <m/>
    <m/>
    <m/>
    <m/>
    <m/>
    <s v="524319,08"/>
    <s v="6103133,66"/>
    <n v="0"/>
    <n v="333.48869999999999"/>
    <n v="0"/>
  </r>
  <r>
    <n v="499"/>
    <x v="494"/>
    <s v=""/>
    <x v="1245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5408"/>
    <n v="396.33120000000002"/>
    <n v="396.33120000000002"/>
    <n v="0"/>
    <n v="0"/>
    <n v="1"/>
    <n v="0"/>
    <n v="0"/>
    <x v="0"/>
    <x v="0"/>
    <m/>
    <m/>
    <m/>
    <m/>
    <m/>
    <m/>
    <m/>
    <m/>
    <m/>
    <m/>
    <n v="353.41859999999997"/>
    <m/>
    <m/>
    <m/>
    <m/>
    <m/>
    <m/>
    <m/>
    <s v="524319,08"/>
    <s v="6103133,66"/>
    <n v="0"/>
    <n v="353.41859999999997"/>
    <n v="0"/>
  </r>
  <r>
    <n v="499"/>
    <x v="494"/>
    <s v=""/>
    <x v="1246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319,08"/>
    <s v="6103133,66"/>
    <n v="0"/>
    <n v="0"/>
    <n v="0"/>
  </r>
  <r>
    <n v="499"/>
    <x v="495"/>
    <s v=""/>
    <x v="1247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5409"/>
    <n v="69.577200000000005"/>
    <n v="69.577200000000005"/>
    <n v="0"/>
    <n v="0"/>
    <n v="1"/>
    <n v="0"/>
    <n v="0"/>
    <x v="0"/>
    <x v="0"/>
    <m/>
    <m/>
    <m/>
    <m/>
    <m/>
    <m/>
    <m/>
    <m/>
    <m/>
    <n v="37.395499999999998"/>
    <m/>
    <n v="34.85"/>
    <n v="4.25"/>
    <m/>
    <m/>
    <m/>
    <m/>
    <m/>
    <s v="527212,24"/>
    <s v="6095600,57"/>
    <n v="0"/>
    <n v="76.495499999999993"/>
    <n v="0"/>
  </r>
  <r>
    <n v="499"/>
    <x v="495"/>
    <s v=""/>
    <x v="1248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5410"/>
    <n v="81.100800000000007"/>
    <n v="81.100800000000007"/>
    <n v="0"/>
    <n v="0"/>
    <n v="1"/>
    <n v="0"/>
    <n v="0"/>
    <x v="0"/>
    <x v="0"/>
    <m/>
    <m/>
    <m/>
    <m/>
    <m/>
    <m/>
    <m/>
    <m/>
    <m/>
    <n v="42.238500000000002"/>
    <m/>
    <n v="40.664000000000001"/>
    <n v="5.95"/>
    <m/>
    <m/>
    <m/>
    <m/>
    <m/>
    <s v="527212,24"/>
    <s v="6095600,57"/>
    <n v="0"/>
    <n v="88.852500000000006"/>
    <n v="0"/>
  </r>
  <r>
    <n v="499"/>
    <x v="495"/>
    <s v=""/>
    <x v="1249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5411"/>
    <n v="91.861199999999997"/>
    <n v="91.861199999999997"/>
    <n v="0"/>
    <n v="0"/>
    <n v="1"/>
    <n v="0"/>
    <n v="0"/>
    <x v="0"/>
    <x v="0"/>
    <m/>
    <m/>
    <m/>
    <m/>
    <m/>
    <m/>
    <m/>
    <m/>
    <m/>
    <n v="42.238500000000002"/>
    <m/>
    <n v="47.6"/>
    <n v="11.118"/>
    <m/>
    <m/>
    <m/>
    <m/>
    <m/>
    <s v="527212,24"/>
    <s v="6095600,57"/>
    <n v="0"/>
    <n v="100.95650000000001"/>
    <n v="0"/>
  </r>
  <r>
    <n v="503"/>
    <x v="496"/>
    <s v=""/>
    <x v="1250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5412"/>
    <n v="487.78066799999999"/>
    <n v="485.81737199999998"/>
    <n v="96.555239999999998"/>
    <n v="80.970659999999995"/>
    <n v="0.62488858331412045"/>
    <n v="0.37258610300470008"/>
    <n v="2.5253136811794752E-3"/>
    <x v="0"/>
    <x v="0"/>
    <m/>
    <m/>
    <m/>
    <n v="0.53087600000000001"/>
    <m/>
    <m/>
    <m/>
    <n v="642.22006519999991"/>
    <m/>
    <m/>
    <m/>
    <m/>
    <m/>
    <m/>
    <m/>
    <m/>
    <m/>
    <m/>
    <s v="571795,75"/>
    <s v="6232017,5"/>
    <n v="289.52990533999997"/>
    <n v="353.22103585999997"/>
    <n v="0"/>
  </r>
  <r>
    <n v="503"/>
    <x v="496"/>
    <s v=""/>
    <x v="1251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5413"/>
    <n v="474.23293200000001"/>
    <n v="472.32414"/>
    <n v="93.873491999999999"/>
    <n v="78.721739999999997"/>
    <n v="0.62488854981785047"/>
    <n v="0.37258610336251863"/>
    <n v="2.5253468196309026E-3"/>
    <x v="0"/>
    <x v="0"/>
    <m/>
    <m/>
    <m/>
    <n v="0.19333930000000002"/>
    <m/>
    <m/>
    <m/>
    <n v="654.43766500000004"/>
    <m/>
    <m/>
    <m/>
    <m/>
    <m/>
    <m/>
    <m/>
    <m/>
    <m/>
    <m/>
    <s v="571795,75"/>
    <s v="6232017,5"/>
    <n v="294.69028854999999"/>
    <n v="359.94071575000004"/>
    <n v="0"/>
  </r>
  <r>
    <n v="503"/>
    <x v="496"/>
    <s v=""/>
    <x v="1252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5414"/>
    <n v="1228.4892"/>
    <n v="1223.5445279999999"/>
    <n v="280.39352400000001"/>
    <n v="235.136304"/>
    <n v="0.44868866499309479"/>
    <n v="0.549498063623856"/>
    <n v="1.8132713830492087E-3"/>
    <x v="0"/>
    <x v="0"/>
    <m/>
    <m/>
    <m/>
    <n v="4.1279196000000002"/>
    <m/>
    <m/>
    <m/>
    <n v="1359.3392498000001"/>
    <m/>
    <m/>
    <m/>
    <m/>
    <m/>
    <m/>
    <m/>
    <m/>
    <m/>
    <m/>
    <s v="571795,75"/>
    <s v="6232017,5"/>
    <n v="615.83058201000006"/>
    <n v="747.63658739000005"/>
    <n v="0"/>
  </r>
  <r>
    <n v="503"/>
    <x v="497"/>
    <s v=""/>
    <x v="1253"/>
    <n v="2019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5415"/>
    <n v="6.70932"/>
    <n v="6.70932"/>
    <n v="0"/>
    <n v="0"/>
    <n v="1"/>
    <n v="0"/>
    <n v="0"/>
    <x v="0"/>
    <x v="0"/>
    <m/>
    <m/>
    <m/>
    <n v="7.1201949999999998"/>
    <m/>
    <n v="6.8625000000000001E-5"/>
    <m/>
    <m/>
    <m/>
    <m/>
    <m/>
    <m/>
    <m/>
    <m/>
    <m/>
    <m/>
    <m/>
    <m/>
    <s v="575312"/>
    <s v="6223544,5"/>
    <n v="7.1202636249999998"/>
    <n v="0"/>
    <n v="0"/>
  </r>
  <r>
    <n v="503"/>
    <x v="497"/>
    <s v=""/>
    <x v="1254"/>
    <n v="2019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9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5416"/>
    <n v="0.29376000000000002"/>
    <n v="0.29376000000000002"/>
    <n v="0"/>
    <n v="0"/>
    <n v="1"/>
    <n v="0"/>
    <n v="0"/>
    <x v="0"/>
    <x v="0"/>
    <m/>
    <m/>
    <m/>
    <n v="0.44249231999999999"/>
    <m/>
    <m/>
    <m/>
    <m/>
    <m/>
    <m/>
    <m/>
    <m/>
    <m/>
    <m/>
    <m/>
    <m/>
    <m/>
    <m/>
    <s v="567781"/>
    <s v="6211313"/>
    <n v="0.44249231999999999"/>
    <n v="0"/>
    <n v="0"/>
  </r>
  <r>
    <n v="503"/>
    <x v="499"/>
    <s v=""/>
    <x v="1256"/>
    <n v="2019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5417"/>
    <n v="0.38844000000000001"/>
    <n v="0.38844000000000001"/>
    <n v="0"/>
    <n v="0"/>
    <n v="1"/>
    <n v="0"/>
    <n v="0"/>
    <x v="0"/>
    <x v="0"/>
    <m/>
    <m/>
    <m/>
    <n v="0.51584646999999995"/>
    <m/>
    <m/>
    <m/>
    <m/>
    <m/>
    <m/>
    <m/>
    <m/>
    <m/>
    <m/>
    <m/>
    <m/>
    <m/>
    <m/>
    <s v="575340,69"/>
    <s v="6228871"/>
    <n v="0.51584646999999995"/>
    <n v="0"/>
    <n v="0"/>
  </r>
  <r>
    <n v="503"/>
    <x v="499"/>
    <s v=""/>
    <x v="1257"/>
    <n v="2019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1"/>
    <s v=""/>
    <x v="1259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5418"/>
    <n v="0.70920000000000005"/>
    <n v="0.70920000000000005"/>
    <n v="0"/>
    <n v="0"/>
    <n v="1"/>
    <n v="0"/>
    <n v="0"/>
    <x v="0"/>
    <x v="0"/>
    <m/>
    <m/>
    <m/>
    <n v="1.2687219000000001"/>
    <m/>
    <m/>
    <m/>
    <m/>
    <m/>
    <m/>
    <m/>
    <m/>
    <m/>
    <m/>
    <m/>
    <m/>
    <m/>
    <m/>
    <s v="570837,12"/>
    <s v="6219494"/>
    <n v="1.2687219000000001"/>
    <n v="0"/>
    <n v="0"/>
  </r>
  <r>
    <n v="503"/>
    <x v="501"/>
    <s v=""/>
    <x v="1260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5419"/>
    <n v="1.3136399999999999"/>
    <n v="1.3136399999999999"/>
    <n v="0"/>
    <n v="0"/>
    <n v="1"/>
    <n v="0"/>
    <n v="0"/>
    <x v="0"/>
    <x v="0"/>
    <m/>
    <m/>
    <m/>
    <n v="1.55152098"/>
    <m/>
    <m/>
    <m/>
    <m/>
    <m/>
    <m/>
    <m/>
    <m/>
    <m/>
    <m/>
    <m/>
    <m/>
    <m/>
    <m/>
    <s v="572856,81"/>
    <s v="6221868,5"/>
    <n v="1.55152098"/>
    <n v="0"/>
    <n v="0"/>
  </r>
  <r>
    <n v="503"/>
    <x v="502"/>
    <s v=""/>
    <x v="1264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9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2540"/>
    <n v="6.8399999999999997E-3"/>
    <n v="6.8399999999999997E-3"/>
    <n v="0"/>
    <n v="0"/>
    <n v="1"/>
    <n v="0"/>
    <n v="0"/>
    <x v="0"/>
    <x v="0"/>
    <m/>
    <m/>
    <m/>
    <n v="8.2500999999999998E-3"/>
    <m/>
    <m/>
    <m/>
    <m/>
    <m/>
    <m/>
    <m/>
    <m/>
    <m/>
    <m/>
    <m/>
    <m/>
    <m/>
    <m/>
    <s v="574922"/>
    <s v="6218701"/>
    <n v="8.2500999999999998E-3"/>
    <n v="0"/>
    <n v="0"/>
  </r>
  <r>
    <n v="503"/>
    <x v="504"/>
    <s v=""/>
    <x v="1269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5420"/>
    <n v="2.5167600000000001"/>
    <n v="2.5167600000000001"/>
    <n v="0"/>
    <n v="0"/>
    <n v="1"/>
    <n v="0"/>
    <n v="0"/>
    <x v="0"/>
    <x v="0"/>
    <m/>
    <m/>
    <m/>
    <n v="2.7858794200000001"/>
    <m/>
    <m/>
    <m/>
    <m/>
    <m/>
    <m/>
    <m/>
    <m/>
    <m/>
    <m/>
    <m/>
    <m/>
    <m/>
    <m/>
    <s v="570393,44"/>
    <s v="6224747,5"/>
    <n v="2.7858794200000001"/>
    <n v="0"/>
    <n v="0"/>
  </r>
  <r>
    <n v="503"/>
    <x v="504"/>
    <s v=""/>
    <x v="1270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9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5421"/>
    <n v="0.14904000000000001"/>
    <n v="0.14904000000000001"/>
    <n v="0"/>
    <n v="0"/>
    <n v="1"/>
    <n v="0"/>
    <n v="0"/>
    <x v="0"/>
    <x v="0"/>
    <m/>
    <m/>
    <m/>
    <n v="0.38409596000000001"/>
    <m/>
    <m/>
    <m/>
    <m/>
    <m/>
    <m/>
    <m/>
    <m/>
    <m/>
    <m/>
    <m/>
    <m/>
    <m/>
    <m/>
    <s v="575069,56"/>
    <s v="6213211"/>
    <n v="0.38409596000000001"/>
    <n v="0"/>
    <n v="0"/>
  </r>
  <r>
    <n v="503"/>
    <x v="506"/>
    <s v=""/>
    <x v="1273"/>
    <n v="2019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556,82"/>
    <s v="6218500,5"/>
    <n v="0"/>
    <n v="0"/>
    <n v="0"/>
  </r>
  <r>
    <n v="503"/>
    <x v="507"/>
    <s v=""/>
    <x v="1274"/>
    <n v="2019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090,56"/>
    <s v="6234926,5"/>
    <n v="0"/>
    <n v="0"/>
    <n v="0"/>
  </r>
  <r>
    <n v="503"/>
    <x v="509"/>
    <s v=""/>
    <x v="1276"/>
    <n v="2019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9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5422"/>
    <n v="120.5802"/>
    <n v="120.5802"/>
    <n v="0"/>
    <n v="0"/>
    <n v="1"/>
    <n v="0"/>
    <n v="0"/>
    <x v="0"/>
    <x v="0"/>
    <m/>
    <m/>
    <m/>
    <m/>
    <m/>
    <m/>
    <m/>
    <m/>
    <m/>
    <n v="127.861"/>
    <m/>
    <m/>
    <m/>
    <m/>
    <m/>
    <m/>
    <m/>
    <m/>
    <s v="567483"/>
    <s v="6211672,5"/>
    <n v="0"/>
    <n v="127.861"/>
    <n v="0"/>
  </r>
  <r>
    <n v="503"/>
    <x v="511"/>
    <s v=""/>
    <x v="1278"/>
    <n v="2019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5423"/>
    <n v="1.0620000000000001"/>
    <n v="1.0620000000000001"/>
    <n v="0.52559999999999996"/>
    <n v="0.52559999999999996"/>
    <n v="0.29802696049543198"/>
    <n v="0.70197303950456802"/>
    <n v="0"/>
    <x v="0"/>
    <x v="0"/>
    <m/>
    <m/>
    <m/>
    <m/>
    <m/>
    <m/>
    <m/>
    <m/>
    <n v="1.7817180000000001"/>
    <m/>
    <m/>
    <m/>
    <m/>
    <m/>
    <m/>
    <m/>
    <m/>
    <m/>
    <s v="567062,94"/>
    <s v="6219141"/>
    <n v="0"/>
    <n v="1.7817180000000001"/>
    <n v="0"/>
  </r>
  <r>
    <n v="503"/>
    <x v="512"/>
    <s v=""/>
    <x v="1279"/>
    <n v="2019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5424"/>
    <n v="117.50615999999999"/>
    <n v="117.50615999999999"/>
    <n v="0"/>
    <n v="0"/>
    <n v="1"/>
    <n v="0"/>
    <n v="0"/>
    <x v="0"/>
    <x v="0"/>
    <m/>
    <m/>
    <m/>
    <m/>
    <m/>
    <m/>
    <m/>
    <m/>
    <m/>
    <n v="123.25"/>
    <m/>
    <m/>
    <m/>
    <m/>
    <m/>
    <m/>
    <m/>
    <m/>
    <s v="564866"/>
    <s v="6229718"/>
    <n v="0"/>
    <n v="123.25"/>
    <n v="0"/>
  </r>
  <r>
    <n v="503"/>
    <x v="513"/>
    <s v=""/>
    <x v="1280"/>
    <n v="2019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5425"/>
    <n v="122.256"/>
    <n v="122.256"/>
    <n v="0"/>
    <n v="0"/>
    <n v="1"/>
    <n v="0"/>
    <n v="0"/>
    <x v="0"/>
    <x v="0"/>
    <m/>
    <m/>
    <m/>
    <m/>
    <m/>
    <m/>
    <m/>
    <m/>
    <m/>
    <n v="122.206"/>
    <m/>
    <m/>
    <m/>
    <m/>
    <m/>
    <m/>
    <m/>
    <m/>
    <s v="561616,38"/>
    <s v="6223273,5"/>
    <n v="0"/>
    <n v="122.206"/>
    <n v="0"/>
  </r>
  <r>
    <n v="503"/>
    <x v="514"/>
    <s v=""/>
    <x v="1281"/>
    <n v="2019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5426"/>
    <n v="3.2544"/>
    <n v="3.2544"/>
    <n v="0"/>
    <n v="0"/>
    <n v="1"/>
    <n v="0"/>
    <n v="0"/>
    <x v="0"/>
    <x v="0"/>
    <m/>
    <m/>
    <m/>
    <n v="4.1866746599999995"/>
    <m/>
    <m/>
    <m/>
    <m/>
    <m/>
    <m/>
    <m/>
    <m/>
    <m/>
    <m/>
    <m/>
    <m/>
    <m/>
    <m/>
    <s v="564866"/>
    <s v="6229718"/>
    <n v="4.1866746599999995"/>
    <n v="0"/>
    <n v="0"/>
  </r>
  <r>
    <n v="503"/>
    <x v="515"/>
    <s v=""/>
    <x v="1282"/>
    <n v="2019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5427"/>
    <n v="3.2122799999999998"/>
    <n v="3.2122799999999998"/>
    <n v="0"/>
    <n v="0"/>
    <n v="1"/>
    <n v="0"/>
    <n v="0"/>
    <x v="0"/>
    <x v="0"/>
    <m/>
    <m/>
    <m/>
    <n v="4.6660772100000001"/>
    <m/>
    <m/>
    <m/>
    <m/>
    <m/>
    <m/>
    <m/>
    <m/>
    <m/>
    <m/>
    <m/>
    <m/>
    <m/>
    <m/>
    <s v="561699"/>
    <s v="6223474"/>
    <n v="4.6660772100000001"/>
    <n v="0"/>
    <n v="0"/>
  </r>
  <r>
    <n v="503"/>
    <x v="516"/>
    <s v=""/>
    <x v="1283"/>
    <n v="2019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5428"/>
    <n v="2.7216"/>
    <n v="2.7216"/>
    <n v="0"/>
    <n v="0"/>
    <n v="1"/>
    <n v="0"/>
    <n v="0"/>
    <x v="0"/>
    <x v="0"/>
    <m/>
    <m/>
    <m/>
    <n v="3.24688066"/>
    <m/>
    <m/>
    <m/>
    <m/>
    <m/>
    <m/>
    <m/>
    <m/>
    <m/>
    <m/>
    <m/>
    <m/>
    <m/>
    <m/>
    <s v="567874"/>
    <s v="6229737"/>
    <n v="3.24688066"/>
    <n v="0"/>
    <n v="0"/>
  </r>
  <r>
    <n v="503"/>
    <x v="518"/>
    <s v=""/>
    <x v="1285"/>
    <n v="2019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1000"/>
    <n v="5.7600000000000004E-3"/>
    <n v="5.7600000000000004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80356,75"/>
    <s v="6232645,5"/>
    <n v="7.1740000000000007E-3"/>
    <n v="0"/>
    <n v="0"/>
  </r>
  <r>
    <n v="503"/>
    <x v="519"/>
    <s v=""/>
    <x v="1286"/>
    <n v="2019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9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5429"/>
    <n v="282.25591559999998"/>
    <n v="282.25591559999998"/>
    <n v="0"/>
    <n v="0"/>
    <n v="1"/>
    <n v="0"/>
    <n v="0"/>
    <x v="0"/>
    <x v="0"/>
    <m/>
    <m/>
    <m/>
    <m/>
    <m/>
    <m/>
    <m/>
    <m/>
    <m/>
    <m/>
    <m/>
    <m/>
    <m/>
    <m/>
    <m/>
    <m/>
    <m/>
    <n v="282.25591559999998"/>
    <s v="583245,75"/>
    <s v="6234871"/>
    <n v="0"/>
    <n v="0"/>
    <n v="282.25591559999998"/>
  </r>
  <r>
    <n v="503"/>
    <x v="521"/>
    <s v=""/>
    <x v="1288"/>
    <n v="2019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5430"/>
    <n v="33.505991999999999"/>
    <n v="33.505991999999999"/>
    <n v="0"/>
    <n v="0"/>
    <n v="1"/>
    <n v="0"/>
    <n v="0"/>
    <x v="0"/>
    <x v="0"/>
    <m/>
    <m/>
    <m/>
    <m/>
    <m/>
    <m/>
    <m/>
    <m/>
    <m/>
    <m/>
    <m/>
    <m/>
    <m/>
    <m/>
    <n v="33.505991999999999"/>
    <m/>
    <m/>
    <m/>
    <s v="569095,43"/>
    <s v="6217842"/>
    <n v="0"/>
    <n v="33.505991999999999"/>
    <n v="0"/>
  </r>
  <r>
    <n v="503"/>
    <x v="522"/>
    <s v=""/>
    <x v="1289"/>
    <n v="2019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5431"/>
    <n v="3.7850760000000001"/>
    <n v="3.7850760000000001"/>
    <n v="0"/>
    <n v="0"/>
    <n v="1"/>
    <n v="0"/>
    <n v="0"/>
    <x v="0"/>
    <x v="0"/>
    <m/>
    <m/>
    <m/>
    <m/>
    <m/>
    <m/>
    <m/>
    <m/>
    <m/>
    <m/>
    <m/>
    <m/>
    <m/>
    <m/>
    <n v="3.7850760000000001"/>
    <m/>
    <m/>
    <m/>
    <s v="573206,25"/>
    <s v="6224500"/>
    <n v="0"/>
    <n v="3.7850760000000001"/>
    <n v="0"/>
  </r>
  <r>
    <n v="505"/>
    <x v="523"/>
    <s v=""/>
    <x v="1290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5432"/>
    <n v="38.528820000000003"/>
    <n v="38.528820000000003"/>
    <n v="0"/>
    <n v="0"/>
    <n v="1"/>
    <n v="0"/>
    <n v="0"/>
    <x v="0"/>
    <x v="0"/>
    <m/>
    <m/>
    <m/>
    <m/>
    <m/>
    <m/>
    <m/>
    <m/>
    <m/>
    <n v="43.78275"/>
    <m/>
    <m/>
    <m/>
    <m/>
    <m/>
    <m/>
    <m/>
    <m/>
    <s v="590672,61"/>
    <s v="6082759,98"/>
    <n v="0"/>
    <n v="43.78275"/>
    <n v="0"/>
  </r>
  <r>
    <n v="505"/>
    <x v="523"/>
    <s v=""/>
    <x v="1291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5433"/>
    <n v="9.5939999999999994"/>
    <n v="9.5939999999999994"/>
    <n v="0"/>
    <n v="0"/>
    <n v="1"/>
    <n v="0"/>
    <n v="0"/>
    <x v="0"/>
    <x v="0"/>
    <m/>
    <m/>
    <m/>
    <m/>
    <m/>
    <m/>
    <m/>
    <m/>
    <m/>
    <m/>
    <m/>
    <m/>
    <m/>
    <m/>
    <m/>
    <n v="9.5939999999999994"/>
    <m/>
    <m/>
    <s v="590672,61"/>
    <s v="6082759,98"/>
    <n v="0"/>
    <n v="9.5939999999999994"/>
    <n v="0"/>
  </r>
  <r>
    <n v="505"/>
    <x v="523"/>
    <s v=""/>
    <x v="1292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5434"/>
    <n v="2.2325200000000001"/>
    <n v="2.2325200000000001"/>
    <n v="0"/>
    <n v="0"/>
    <n v="1"/>
    <n v="0"/>
    <n v="0"/>
    <x v="0"/>
    <x v="0"/>
    <m/>
    <m/>
    <m/>
    <m/>
    <m/>
    <m/>
    <m/>
    <m/>
    <m/>
    <m/>
    <m/>
    <m/>
    <n v="2.5084499999999998"/>
    <m/>
    <m/>
    <m/>
    <m/>
    <m/>
    <s v="590672,61"/>
    <s v="6082759,98"/>
    <n v="0"/>
    <n v="2.5084499999999998"/>
    <n v="0"/>
  </r>
  <r>
    <n v="505"/>
    <x v="524"/>
    <s v=""/>
    <x v="1293"/>
    <n v="2019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5435"/>
    <n v="7.7061599999999997"/>
    <n v="7.7061599999999997"/>
    <n v="0"/>
    <n v="0"/>
    <n v="1"/>
    <n v="0"/>
    <n v="0"/>
    <x v="0"/>
    <x v="0"/>
    <m/>
    <m/>
    <m/>
    <m/>
    <m/>
    <m/>
    <m/>
    <m/>
    <m/>
    <m/>
    <m/>
    <m/>
    <n v="8.7569999999999997"/>
    <m/>
    <m/>
    <m/>
    <m/>
    <m/>
    <s v="590438"/>
    <s v="6079290"/>
    <n v="0"/>
    <n v="8.7569999999999997"/>
    <n v="0"/>
  </r>
  <r>
    <n v="505"/>
    <x v="525"/>
    <s v=""/>
    <x v="1295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5436"/>
    <n v="8.577"/>
    <n v="8.577"/>
    <n v="0"/>
    <n v="0"/>
    <n v="1"/>
    <n v="0"/>
    <n v="0"/>
    <x v="0"/>
    <x v="0"/>
    <m/>
    <m/>
    <m/>
    <m/>
    <m/>
    <m/>
    <m/>
    <m/>
    <m/>
    <m/>
    <m/>
    <m/>
    <m/>
    <m/>
    <m/>
    <n v="8.577"/>
    <m/>
    <m/>
    <s v="590438"/>
    <s v="6079290"/>
    <n v="0"/>
    <n v="8.577"/>
    <n v="0"/>
  </r>
  <r>
    <n v="505"/>
    <x v="525"/>
    <s v=""/>
    <x v="1296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654"/>
    <n v="2.1499999999999998E-2"/>
    <n v="2.1499999999999998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590438"/>
    <s v="6079290"/>
    <n v="2.1521999999999999E-2"/>
    <n v="0"/>
    <n v="0"/>
  </r>
  <r>
    <n v="506"/>
    <x v="526"/>
    <s v=""/>
    <x v="1297"/>
    <n v="2019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5437"/>
    <n v="0.11051999999999999"/>
    <n v="0.11051999999999999"/>
    <n v="4.7879999999999999E-2"/>
    <n v="4.7879999999999999E-2"/>
    <n v="0.30198107454112644"/>
    <n v="0.69801892545887356"/>
    <n v="0"/>
    <x v="0"/>
    <x v="0"/>
    <m/>
    <m/>
    <m/>
    <m/>
    <m/>
    <m/>
    <n v="0.1829916"/>
    <m/>
    <m/>
    <m/>
    <m/>
    <m/>
    <m/>
    <m/>
    <m/>
    <m/>
    <m/>
    <m/>
    <s v="476521"/>
    <s v="6185425"/>
    <n v="0.1829916"/>
    <n v="0"/>
    <n v="0"/>
  </r>
  <r>
    <n v="506"/>
    <x v="527"/>
    <s v=""/>
    <x v="1298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5438"/>
    <n v="153.78479999999999"/>
    <n v="151.28280000000001"/>
    <n v="0"/>
    <n v="0"/>
    <n v="1"/>
    <n v="0"/>
    <n v="0"/>
    <x v="0"/>
    <x v="0"/>
    <m/>
    <m/>
    <m/>
    <m/>
    <m/>
    <m/>
    <m/>
    <m/>
    <m/>
    <m/>
    <n v="159.97929999999999"/>
    <m/>
    <m/>
    <m/>
    <m/>
    <m/>
    <m/>
    <m/>
    <s v="476466"/>
    <s v="6185152"/>
    <n v="0"/>
    <n v="159.97929999999999"/>
    <n v="0"/>
  </r>
  <r>
    <n v="506"/>
    <x v="527"/>
    <s v=""/>
    <x v="1299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5439"/>
    <n v="9.7199999999999995E-2"/>
    <n v="9.7199999999999995E-2"/>
    <n v="0"/>
    <n v="0"/>
    <n v="1"/>
    <n v="0"/>
    <n v="0"/>
    <x v="0"/>
    <x v="0"/>
    <m/>
    <m/>
    <m/>
    <n v="0.1050991"/>
    <m/>
    <m/>
    <m/>
    <m/>
    <m/>
    <m/>
    <m/>
    <m/>
    <m/>
    <m/>
    <m/>
    <m/>
    <m/>
    <m/>
    <s v="476466"/>
    <s v="6185152"/>
    <n v="0.1050991"/>
    <n v="0"/>
    <n v="0"/>
  </r>
  <r>
    <n v="506"/>
    <x v="527"/>
    <s v=""/>
    <x v="1300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5440"/>
    <n v="20.4696"/>
    <n v="20.062799999999999"/>
    <n v="0"/>
    <n v="0"/>
    <n v="1"/>
    <n v="0"/>
    <n v="0"/>
    <x v="0"/>
    <x v="0"/>
    <m/>
    <m/>
    <m/>
    <m/>
    <m/>
    <m/>
    <m/>
    <m/>
    <m/>
    <m/>
    <n v="23.795300000000001"/>
    <m/>
    <n v="0"/>
    <m/>
    <m/>
    <m/>
    <m/>
    <m/>
    <s v="476466"/>
    <s v="6185152"/>
    <n v="0"/>
    <n v="23.795300000000001"/>
    <n v="0"/>
  </r>
  <r>
    <n v="506"/>
    <x v="527"/>
    <s v=""/>
    <x v="2898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2"/>
    <x v="0"/>
    <s v="fvv"/>
    <d v="2018-10-01T00:00:00"/>
    <m/>
    <n v="5"/>
    <n v="0"/>
    <n v="5.5"/>
    <x v="5441"/>
    <n v="5.0472000000000001"/>
    <n v="5.0472000000000001"/>
    <n v="0"/>
    <n v="0"/>
    <n v="1"/>
    <n v="0"/>
    <n v="0"/>
    <x v="0"/>
    <x v="0"/>
    <m/>
    <m/>
    <m/>
    <m/>
    <m/>
    <m/>
    <n v="4.8861647999999995"/>
    <m/>
    <m/>
    <m/>
    <m/>
    <m/>
    <m/>
    <m/>
    <m/>
    <m/>
    <m/>
    <m/>
    <s v="476466"/>
    <s v="6185152"/>
    <n v="4.8861647999999995"/>
    <n v="0"/>
    <n v="0"/>
  </r>
  <r>
    <n v="507"/>
    <x v="528"/>
    <s v=""/>
    <x v="1301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5442"/>
    <n v="1.87632"/>
    <n v="1.87632"/>
    <n v="1.1139840000000001"/>
    <n v="1.1139840000000001"/>
    <n v="0.30315050852741676"/>
    <n v="0.69684949147258324"/>
    <n v="0"/>
    <x v="0"/>
    <x v="0"/>
    <m/>
    <m/>
    <m/>
    <m/>
    <m/>
    <m/>
    <n v="3.0947004000000002"/>
    <m/>
    <m/>
    <m/>
    <m/>
    <m/>
    <m/>
    <m/>
    <m/>
    <m/>
    <m/>
    <m/>
    <s v="473295"/>
    <s v="6228731"/>
    <n v="3.0947004000000002"/>
    <n v="0"/>
    <n v="0"/>
  </r>
  <r>
    <n v="507"/>
    <x v="528"/>
    <s v=""/>
    <x v="1302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5443"/>
    <n v="8.1107999999999993"/>
    <n v="7.9560000000000004"/>
    <n v="0"/>
    <n v="0"/>
    <n v="1"/>
    <n v="0"/>
    <n v="0"/>
    <x v="0"/>
    <x v="0"/>
    <m/>
    <m/>
    <m/>
    <m/>
    <m/>
    <m/>
    <m/>
    <m/>
    <m/>
    <m/>
    <m/>
    <m/>
    <m/>
    <m/>
    <m/>
    <n v="8.1107999999999993"/>
    <m/>
    <m/>
    <s v="473295"/>
    <s v="6228731"/>
    <n v="0"/>
    <n v="8.1107999999999993"/>
    <n v="0"/>
  </r>
  <r>
    <n v="507"/>
    <x v="528"/>
    <s v=""/>
    <x v="1303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5444"/>
    <n v="0.47750399999999998"/>
    <n v="0.47750399999999998"/>
    <n v="0"/>
    <n v="0"/>
    <n v="1"/>
    <n v="0"/>
    <n v="0"/>
    <x v="0"/>
    <x v="0"/>
    <m/>
    <m/>
    <m/>
    <m/>
    <m/>
    <m/>
    <n v="0.46795319999999996"/>
    <m/>
    <m/>
    <m/>
    <m/>
    <m/>
    <m/>
    <m/>
    <m/>
    <m/>
    <m/>
    <m/>
    <s v="473295"/>
    <s v="6228731"/>
    <n v="0.46795319999999996"/>
    <n v="0"/>
    <n v="0"/>
  </r>
  <r>
    <n v="507"/>
    <x v="528"/>
    <s v=""/>
    <x v="1304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5445"/>
    <n v="30.8736"/>
    <n v="30.8736"/>
    <n v="0"/>
    <n v="0"/>
    <n v="1"/>
    <n v="0"/>
    <n v="0"/>
    <x v="0"/>
    <x v="0"/>
    <m/>
    <m/>
    <m/>
    <m/>
    <m/>
    <m/>
    <m/>
    <m/>
    <m/>
    <n v="34.300800000000002"/>
    <m/>
    <m/>
    <m/>
    <m/>
    <m/>
    <m/>
    <m/>
    <m/>
    <s v="473295"/>
    <s v="6228731"/>
    <n v="0"/>
    <n v="34.300800000000002"/>
    <n v="0"/>
  </r>
  <r>
    <n v="508"/>
    <x v="529"/>
    <s v=""/>
    <x v="1305"/>
    <n v="2019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5446"/>
    <n v="60.328800000000001"/>
    <n v="59.428800000000003"/>
    <n v="0"/>
    <n v="0"/>
    <n v="1"/>
    <n v="0"/>
    <n v="0"/>
    <x v="0"/>
    <x v="0"/>
    <m/>
    <m/>
    <m/>
    <m/>
    <m/>
    <m/>
    <m/>
    <m/>
    <m/>
    <n v="65.453000000000003"/>
    <m/>
    <m/>
    <m/>
    <m/>
    <m/>
    <m/>
    <m/>
    <m/>
    <s v="581968"/>
    <s v="6262471"/>
    <n v="0"/>
    <n v="65.453000000000003"/>
    <n v="0"/>
  </r>
  <r>
    <n v="508"/>
    <x v="529"/>
    <s v=""/>
    <x v="1306"/>
    <n v="2019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5447"/>
    <n v="4.0499999999999998E-3"/>
    <n v="4.0000000000000001E-3"/>
    <n v="0"/>
    <n v="0"/>
    <n v="1"/>
    <n v="0"/>
    <n v="0"/>
    <x v="0"/>
    <x v="0"/>
    <m/>
    <m/>
    <m/>
    <n v="4.0533100000000001E-3"/>
    <m/>
    <m/>
    <m/>
    <m/>
    <m/>
    <m/>
    <m/>
    <m/>
    <m/>
    <n v="0"/>
    <m/>
    <m/>
    <m/>
    <m/>
    <s v="581968"/>
    <s v="6262471"/>
    <n v="4.0533100000000001E-3"/>
    <n v="0"/>
    <n v="0"/>
  </r>
  <r>
    <n v="509"/>
    <x v="530"/>
    <s v=""/>
    <x v="1307"/>
    <n v="2019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5448"/>
    <n v="32.144399999999997"/>
    <n v="30.68496"/>
    <n v="0"/>
    <n v="0"/>
    <n v="1"/>
    <n v="0"/>
    <n v="0"/>
    <x v="0"/>
    <x v="0"/>
    <m/>
    <m/>
    <m/>
    <m/>
    <m/>
    <m/>
    <n v="29.349738000000002"/>
    <m/>
    <m/>
    <m/>
    <m/>
    <m/>
    <m/>
    <m/>
    <m/>
    <m/>
    <m/>
    <m/>
    <s v="538556,04"/>
    <s v="6260006,65"/>
    <n v="29.349738000000002"/>
    <n v="0"/>
    <n v="0"/>
  </r>
  <r>
    <n v="509"/>
    <x v="530"/>
    <s v=""/>
    <x v="1308"/>
    <n v="2019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5449"/>
    <n v="7.4854799999999999"/>
    <n v="7.1456400000000002"/>
    <n v="5.2804799999999998"/>
    <n v="5.1312600000000002"/>
    <n v="0.28300037836822578"/>
    <n v="0.71699962163177422"/>
    <n v="0"/>
    <x v="0"/>
    <x v="0"/>
    <m/>
    <m/>
    <m/>
    <m/>
    <m/>
    <m/>
    <n v="13.225211999999999"/>
    <m/>
    <m/>
    <m/>
    <m/>
    <m/>
    <m/>
    <m/>
    <m/>
    <m/>
    <m/>
    <m/>
    <s v="538556,04"/>
    <s v="6260006,65"/>
    <n v="13.225211999999999"/>
    <n v="0"/>
    <n v="0"/>
  </r>
  <r>
    <n v="509"/>
    <x v="531"/>
    <s v=""/>
    <x v="1309"/>
    <n v="2019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5393"/>
    <n v="9.4283999999999999"/>
    <n v="9.4283999999999999"/>
    <n v="0"/>
    <n v="0"/>
    <n v="1"/>
    <n v="0"/>
    <n v="0"/>
    <x v="0"/>
    <x v="0"/>
    <m/>
    <m/>
    <m/>
    <m/>
    <m/>
    <m/>
    <m/>
    <m/>
    <m/>
    <m/>
    <m/>
    <m/>
    <m/>
    <m/>
    <m/>
    <n v="10.295999999999999"/>
    <m/>
    <m/>
    <s v="539092,55"/>
    <s v="6260220,78"/>
    <n v="0"/>
    <n v="10.295999999999999"/>
    <n v="0"/>
  </r>
  <r>
    <n v="510"/>
    <x v="532"/>
    <s v=""/>
    <x v="1310"/>
    <n v="2019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5450"/>
    <n v="0.5"/>
    <n v="0.5"/>
    <n v="0"/>
    <n v="0"/>
    <n v="1"/>
    <n v="0"/>
    <n v="0"/>
    <x v="0"/>
    <x v="0"/>
    <m/>
    <m/>
    <m/>
    <n v="0.55000000000000004"/>
    <m/>
    <m/>
    <m/>
    <m/>
    <m/>
    <m/>
    <m/>
    <m/>
    <m/>
    <m/>
    <m/>
    <m/>
    <m/>
    <m/>
    <s v="546370,43"/>
    <s v="6202746,67"/>
    <n v="0.55000000000000004"/>
    <n v="0"/>
    <n v="0"/>
  </r>
  <r>
    <n v="510"/>
    <x v="532"/>
    <s v=""/>
    <x v="1311"/>
    <n v="2019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5451"/>
    <n v="54.5"/>
    <n v="54.5"/>
    <n v="0"/>
    <n v="0"/>
    <n v="1"/>
    <n v="0"/>
    <n v="0"/>
    <x v="0"/>
    <x v="0"/>
    <m/>
    <m/>
    <m/>
    <m/>
    <m/>
    <m/>
    <m/>
    <m/>
    <m/>
    <m/>
    <n v="51.905000000000001"/>
    <m/>
    <m/>
    <m/>
    <m/>
    <m/>
    <m/>
    <m/>
    <s v="546370,43"/>
    <s v="6202746,67"/>
    <n v="0"/>
    <n v="51.905000000000001"/>
    <n v="0"/>
  </r>
  <r>
    <n v="511"/>
    <x v="533"/>
    <s v=""/>
    <x v="1312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5452"/>
    <n v="0.47520000000000001"/>
    <n v="0.47520000000000001"/>
    <n v="0"/>
    <n v="0"/>
    <n v="1"/>
    <n v="0"/>
    <n v="0"/>
    <x v="0"/>
    <x v="0"/>
    <m/>
    <m/>
    <m/>
    <m/>
    <m/>
    <m/>
    <m/>
    <m/>
    <m/>
    <n v="0.57999999999999996"/>
    <m/>
    <n v="0"/>
    <m/>
    <n v="0"/>
    <m/>
    <m/>
    <m/>
    <m/>
    <s v="546417,74"/>
    <s v="6310060,79"/>
    <n v="0"/>
    <n v="0.57999999999999996"/>
    <n v="0"/>
  </r>
  <r>
    <n v="511"/>
    <x v="533"/>
    <s v=""/>
    <x v="1313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304"/>
    <n v="1.44E-2"/>
    <n v="1.44E-2"/>
    <n v="0"/>
    <n v="0"/>
    <n v="1"/>
    <n v="0"/>
    <n v="0"/>
    <x v="0"/>
    <x v="0"/>
    <m/>
    <m/>
    <m/>
    <n v="1.57828E-2"/>
    <m/>
    <m/>
    <m/>
    <m/>
    <m/>
    <m/>
    <m/>
    <m/>
    <m/>
    <m/>
    <m/>
    <m/>
    <m/>
    <m/>
    <s v="546417,74"/>
    <s v="6310060,79"/>
    <n v="1.57828E-2"/>
    <n v="0"/>
    <n v="0"/>
  </r>
  <r>
    <n v="511"/>
    <x v="533"/>
    <s v=""/>
    <x v="1314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3267"/>
    <n v="34.5456"/>
    <n v="34.084800000000001"/>
    <n v="0"/>
    <n v="0"/>
    <n v="1"/>
    <n v="0"/>
    <n v="0"/>
    <x v="0"/>
    <x v="0"/>
    <m/>
    <m/>
    <m/>
    <m/>
    <m/>
    <m/>
    <m/>
    <m/>
    <m/>
    <n v="37.772500000000001"/>
    <m/>
    <m/>
    <m/>
    <m/>
    <m/>
    <m/>
    <m/>
    <m/>
    <s v="546417,74"/>
    <s v="6310060,79"/>
    <n v="0"/>
    <n v="37.772500000000001"/>
    <n v="0"/>
  </r>
  <r>
    <n v="512"/>
    <x v="534"/>
    <s v=""/>
    <x v="1315"/>
    <n v="2019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5453"/>
    <n v="23.878799999999998"/>
    <n v="23.878799999999998"/>
    <n v="0"/>
    <n v="0"/>
    <n v="1"/>
    <n v="0"/>
    <n v="0"/>
    <x v="0"/>
    <x v="0"/>
    <m/>
    <m/>
    <m/>
    <n v="0"/>
    <m/>
    <m/>
    <m/>
    <m/>
    <m/>
    <m/>
    <n v="26.388000000000002"/>
    <m/>
    <m/>
    <m/>
    <m/>
    <m/>
    <m/>
    <m/>
    <s v="491305,94"/>
    <s v="6320852,33"/>
    <n v="0"/>
    <n v="26.388000000000002"/>
    <n v="0"/>
  </r>
  <r>
    <n v="514"/>
    <x v="535"/>
    <s v=""/>
    <x v="1316"/>
    <n v="2019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5454"/>
    <n v="21.917000000000002"/>
    <n v="21.917000000000002"/>
    <n v="0"/>
    <n v="0"/>
    <n v="1"/>
    <n v="0"/>
    <n v="0"/>
    <x v="0"/>
    <x v="0"/>
    <m/>
    <m/>
    <m/>
    <m/>
    <m/>
    <m/>
    <m/>
    <m/>
    <m/>
    <m/>
    <n v="21.917000000000002"/>
    <m/>
    <m/>
    <m/>
    <m/>
    <m/>
    <m/>
    <m/>
    <s v="498967"/>
    <s v="6327725"/>
    <n v="0"/>
    <n v="21.917000000000002"/>
    <n v="0"/>
  </r>
  <r>
    <n v="525"/>
    <x v="536"/>
    <s v=""/>
    <x v="1317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5455"/>
    <n v="0.42037200000000002"/>
    <n v="0.42037200000000002"/>
    <n v="0.30657600000000002"/>
    <n v="0.30657600000000002"/>
    <n v="0.18232094231682033"/>
    <n v="0.81767905768317961"/>
    <n v="0"/>
    <x v="0"/>
    <x v="0"/>
    <m/>
    <m/>
    <m/>
    <m/>
    <m/>
    <m/>
    <n v="1.1528351999999999"/>
    <m/>
    <m/>
    <m/>
    <m/>
    <m/>
    <m/>
    <m/>
    <m/>
    <m/>
    <m/>
    <m/>
    <s v="521560"/>
    <s v="6276222"/>
    <n v="1.1528351999999999"/>
    <n v="0"/>
    <n v="0"/>
  </r>
  <r>
    <n v="525"/>
    <x v="536"/>
    <s v=""/>
    <x v="1318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5456"/>
    <n v="0.49536000000000002"/>
    <n v="0.49536000000000002"/>
    <n v="0"/>
    <n v="0"/>
    <n v="1"/>
    <n v="0"/>
    <n v="0"/>
    <x v="0"/>
    <x v="0"/>
    <m/>
    <m/>
    <m/>
    <m/>
    <m/>
    <m/>
    <n v="0.53258040000000006"/>
    <m/>
    <m/>
    <m/>
    <m/>
    <m/>
    <m/>
    <m/>
    <m/>
    <m/>
    <m/>
    <m/>
    <s v="521560"/>
    <s v="6276222"/>
    <n v="0.53258040000000006"/>
    <n v="0"/>
    <n v="0"/>
  </r>
  <r>
    <n v="525"/>
    <x v="536"/>
    <s v=""/>
    <x v="1319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5457"/>
    <n v="16.066511999999999"/>
    <n v="16.06644"/>
    <n v="0"/>
    <n v="0"/>
    <n v="1"/>
    <n v="0"/>
    <n v="0"/>
    <x v="0"/>
    <x v="0"/>
    <m/>
    <m/>
    <m/>
    <m/>
    <m/>
    <m/>
    <m/>
    <m/>
    <m/>
    <n v="15.2105"/>
    <n v="0.83699999999999997"/>
    <m/>
    <m/>
    <m/>
    <m/>
    <m/>
    <m/>
    <m/>
    <s v="521560"/>
    <s v="6276222"/>
    <n v="0"/>
    <n v="16.047499999999999"/>
    <n v="0"/>
  </r>
  <r>
    <n v="528"/>
    <x v="537"/>
    <s v=""/>
    <x v="1320"/>
    <n v="2019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5458"/>
    <n v="178.958"/>
    <n v="171.84100000000001"/>
    <n v="0"/>
    <n v="0"/>
    <n v="0.96023089216464208"/>
    <n v="0"/>
    <n v="3.976910783535792E-2"/>
    <x v="0"/>
    <x v="0"/>
    <m/>
    <m/>
    <m/>
    <m/>
    <m/>
    <m/>
    <m/>
    <n v="200.04320000000001"/>
    <m/>
    <m/>
    <m/>
    <m/>
    <m/>
    <m/>
    <m/>
    <m/>
    <m/>
    <m/>
    <s v="865520"/>
    <s v="6123121"/>
    <n v="90.019440000000003"/>
    <n v="110.02376000000001"/>
    <n v="0"/>
  </r>
  <r>
    <n v="542"/>
    <x v="538"/>
    <s v=""/>
    <x v="1321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5459"/>
    <n v="30.4848"/>
    <n v="30.4848"/>
    <n v="0"/>
    <n v="0"/>
    <n v="1"/>
    <n v="0"/>
    <n v="0"/>
    <x v="0"/>
    <x v="0"/>
    <m/>
    <m/>
    <m/>
    <m/>
    <m/>
    <m/>
    <m/>
    <m/>
    <m/>
    <n v="30.6965"/>
    <m/>
    <m/>
    <m/>
    <m/>
    <m/>
    <m/>
    <m/>
    <m/>
    <s v="529718"/>
    <s v="6104345"/>
    <n v="0"/>
    <n v="30.6965"/>
    <n v="0"/>
  </r>
  <r>
    <n v="542"/>
    <x v="538"/>
    <s v=""/>
    <x v="1322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4991"/>
    <n v="1.0152000000000001"/>
    <n v="1.0152000000000001"/>
    <n v="0"/>
    <n v="0"/>
    <n v="1"/>
    <n v="0"/>
    <n v="0"/>
    <x v="0"/>
    <x v="0"/>
    <m/>
    <m/>
    <m/>
    <m/>
    <m/>
    <m/>
    <m/>
    <m/>
    <m/>
    <m/>
    <m/>
    <n v="1.0584"/>
    <m/>
    <m/>
    <m/>
    <m/>
    <m/>
    <m/>
    <s v="529718"/>
    <s v="6104345"/>
    <n v="0"/>
    <n v="1.0584"/>
    <n v="0"/>
  </r>
  <r>
    <n v="542"/>
    <x v="538"/>
    <s v=""/>
    <x v="1324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5460"/>
    <n v="40.780799999999999"/>
    <n v="40.780799999999999"/>
    <n v="0"/>
    <n v="0"/>
    <n v="1"/>
    <n v="0"/>
    <n v="0"/>
    <x v="0"/>
    <x v="0"/>
    <m/>
    <m/>
    <m/>
    <m/>
    <m/>
    <m/>
    <m/>
    <m/>
    <m/>
    <n v="41.064"/>
    <m/>
    <m/>
    <m/>
    <m/>
    <m/>
    <m/>
    <m/>
    <m/>
    <s v="529718"/>
    <s v="6104345"/>
    <n v="0"/>
    <n v="41.064"/>
    <n v="0"/>
  </r>
  <r>
    <n v="543"/>
    <x v="539"/>
    <s v=""/>
    <x v="1325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53"/>
    <s v="6264469,99"/>
    <n v="0"/>
    <n v="0"/>
    <n v="0"/>
  </r>
  <r>
    <n v="543"/>
    <x v="539"/>
    <s v=""/>
    <x v="1326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5461"/>
    <n v="2.7"/>
    <n v="2.6640000000000001"/>
    <n v="0"/>
    <n v="0"/>
    <n v="1"/>
    <n v="0"/>
    <n v="0"/>
    <x v="0"/>
    <x v="0"/>
    <m/>
    <m/>
    <m/>
    <m/>
    <m/>
    <m/>
    <n v="2.6464283999999996"/>
    <m/>
    <m/>
    <m/>
    <m/>
    <m/>
    <m/>
    <m/>
    <m/>
    <m/>
    <m/>
    <m/>
    <s v="574553"/>
    <s v="6264469,99"/>
    <n v="2.6464283999999996"/>
    <n v="0"/>
    <n v="0"/>
  </r>
  <r>
    <n v="543"/>
    <x v="539"/>
    <s v=""/>
    <x v="1327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2390"/>
    <n v="19.062000000000001"/>
    <n v="18.882000000000001"/>
    <n v="0"/>
    <n v="0"/>
    <n v="1"/>
    <n v="0"/>
    <n v="0"/>
    <x v="0"/>
    <x v="0"/>
    <m/>
    <m/>
    <m/>
    <m/>
    <m/>
    <m/>
    <m/>
    <m/>
    <m/>
    <n v="22.475000000000001"/>
    <m/>
    <m/>
    <m/>
    <m/>
    <m/>
    <m/>
    <m/>
    <m/>
    <s v="574553"/>
    <s v="6264469,99"/>
    <n v="0"/>
    <n v="22.475000000000001"/>
    <n v="0"/>
  </r>
  <r>
    <n v="545"/>
    <x v="540"/>
    <s v=""/>
    <x v="1328"/>
    <n v="2019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5462"/>
    <n v="35.002800000000001"/>
    <n v="25.131599999999999"/>
    <n v="0"/>
    <n v="0"/>
    <n v="0.71798827522369635"/>
    <n v="0"/>
    <n v="0.28201172477630365"/>
    <x v="0"/>
    <x v="0"/>
    <m/>
    <m/>
    <m/>
    <m/>
    <m/>
    <m/>
    <m/>
    <m/>
    <m/>
    <m/>
    <m/>
    <n v="39.763500000000001"/>
    <m/>
    <m/>
    <m/>
    <m/>
    <m/>
    <m/>
    <s v="484526"/>
    <s v="6131328"/>
    <n v="0"/>
    <n v="39.763500000000001"/>
    <n v="0"/>
  </r>
  <r>
    <n v="551"/>
    <x v="541"/>
    <s v=""/>
    <x v="1329"/>
    <n v="2019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5463"/>
    <n v="3.7944"/>
    <n v="3.7944"/>
    <n v="0"/>
    <n v="0"/>
    <n v="1"/>
    <n v="0"/>
    <n v="0"/>
    <x v="0"/>
    <x v="0"/>
    <m/>
    <m/>
    <m/>
    <m/>
    <m/>
    <m/>
    <n v="4.7114495999999999"/>
    <m/>
    <m/>
    <m/>
    <m/>
    <m/>
    <m/>
    <m/>
    <m/>
    <m/>
    <m/>
    <m/>
    <s v="557013"/>
    <s v="6246446"/>
    <n v="4.7114495999999999"/>
    <n v="0"/>
    <n v="0"/>
  </r>
  <r>
    <n v="551"/>
    <x v="541"/>
    <s v=""/>
    <x v="1330"/>
    <n v="2019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5464"/>
    <n v="11.476800000000001"/>
    <n v="11.476800000000001"/>
    <n v="9.3743999999999996"/>
    <n v="9.3743999999999996"/>
    <n v="0.23980891111258548"/>
    <n v="0.76019108888741449"/>
    <n v="0"/>
    <x v="0"/>
    <x v="0"/>
    <m/>
    <m/>
    <m/>
    <m/>
    <m/>
    <m/>
    <n v="23.9290524"/>
    <m/>
    <m/>
    <m/>
    <m/>
    <m/>
    <m/>
    <m/>
    <m/>
    <m/>
    <m/>
    <m/>
    <s v="557013"/>
    <s v="6246446"/>
    <n v="23.9290524"/>
    <n v="0"/>
    <n v="0"/>
  </r>
  <r>
    <n v="552"/>
    <x v="542"/>
    <s v=""/>
    <x v="1331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5465"/>
    <n v="4.80816"/>
    <n v="4.7628000000000004"/>
    <n v="0"/>
    <n v="0"/>
    <n v="1"/>
    <n v="0"/>
    <n v="0"/>
    <x v="0"/>
    <x v="0"/>
    <m/>
    <m/>
    <m/>
    <m/>
    <m/>
    <m/>
    <m/>
    <m/>
    <m/>
    <n v="4.8084030000000002"/>
    <m/>
    <m/>
    <m/>
    <m/>
    <m/>
    <m/>
    <m/>
    <m/>
    <s v="564830,85"/>
    <s v="6296194,71"/>
    <n v="0"/>
    <n v="4.8084030000000002"/>
    <n v="0"/>
  </r>
  <r>
    <n v="552"/>
    <x v="542"/>
    <s v=""/>
    <x v="1332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5466"/>
    <n v="59.830559999999998"/>
    <n v="59.52816"/>
    <n v="0"/>
    <n v="0"/>
    <n v="1"/>
    <n v="0"/>
    <n v="0"/>
    <x v="0"/>
    <x v="0"/>
    <m/>
    <m/>
    <m/>
    <m/>
    <m/>
    <m/>
    <m/>
    <m/>
    <m/>
    <n v="66.846377500000003"/>
    <m/>
    <m/>
    <m/>
    <m/>
    <m/>
    <m/>
    <m/>
    <m/>
    <s v="564830,85"/>
    <s v="6296194,71"/>
    <n v="0"/>
    <n v="66.846377500000003"/>
    <n v="0"/>
  </r>
  <r>
    <n v="553"/>
    <x v="543"/>
    <s v=""/>
    <x v="1334"/>
    <n v="2019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5467"/>
    <n v="2.0304000000000002"/>
    <n v="2.0304000000000002"/>
    <n v="0"/>
    <n v="0"/>
    <n v="1"/>
    <n v="0"/>
    <n v="0"/>
    <x v="0"/>
    <x v="0"/>
    <m/>
    <m/>
    <m/>
    <m/>
    <m/>
    <m/>
    <m/>
    <m/>
    <m/>
    <m/>
    <m/>
    <m/>
    <m/>
    <n v="2.2308000000000003"/>
    <m/>
    <m/>
    <m/>
    <m/>
    <s v="449805,21"/>
    <s v="6274249,42"/>
    <n v="0"/>
    <n v="2.2308000000000003"/>
    <n v="0"/>
  </r>
  <r>
    <n v="553"/>
    <x v="543"/>
    <s v=""/>
    <x v="1335"/>
    <n v="2019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5468"/>
    <n v="66.027600000000007"/>
    <n v="64.17"/>
    <n v="20.524319999999999"/>
    <n v="20.524319999999999"/>
    <n v="0.34135638046389494"/>
    <n v="0.65864361953610506"/>
    <n v="0"/>
    <x v="0"/>
    <x v="0"/>
    <m/>
    <m/>
    <m/>
    <n v="3.5870000000000003E-3"/>
    <m/>
    <m/>
    <m/>
    <m/>
    <m/>
    <m/>
    <n v="96.71"/>
    <m/>
    <m/>
    <m/>
    <m/>
    <m/>
    <m/>
    <m/>
    <s v="449805,21"/>
    <s v="6274249,42"/>
    <n v="3.5870000000000003E-3"/>
    <n v="96.71"/>
    <n v="0"/>
  </r>
  <r>
    <n v="557"/>
    <x v="544"/>
    <s v=""/>
    <x v="1336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5469"/>
    <n v="1.42056"/>
    <n v="1.42056"/>
    <n v="0.98139600000000005"/>
    <n v="0.98139600000000005"/>
    <n v="0.23736880350723538"/>
    <n v="0.76263119649276456"/>
    <n v="0"/>
    <x v="0"/>
    <x v="0"/>
    <m/>
    <m/>
    <m/>
    <m/>
    <m/>
    <m/>
    <n v="2.7259055999999999"/>
    <m/>
    <n v="0.26639999999999997"/>
    <m/>
    <m/>
    <m/>
    <m/>
    <m/>
    <m/>
    <m/>
    <m/>
    <m/>
    <s v="653871,14"/>
    <s v="6130272,98"/>
    <n v="2.7259055999999999"/>
    <n v="0.26639999999999997"/>
    <n v="0"/>
  </r>
  <r>
    <n v="557"/>
    <x v="544"/>
    <s v=""/>
    <x v="1337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5470"/>
    <n v="2.3623919999999998"/>
    <n v="2.3623919999999998"/>
    <n v="0"/>
    <n v="0"/>
    <n v="1"/>
    <n v="0"/>
    <n v="0"/>
    <x v="0"/>
    <x v="0"/>
    <m/>
    <m/>
    <m/>
    <m/>
    <m/>
    <m/>
    <n v="2.2142735999999998"/>
    <m/>
    <n v="0.1512"/>
    <m/>
    <m/>
    <m/>
    <m/>
    <m/>
    <m/>
    <m/>
    <m/>
    <m/>
    <s v="653871,14"/>
    <s v="6130272,98"/>
    <n v="2.2142735999999998"/>
    <n v="0.1512"/>
    <n v="0"/>
  </r>
  <r>
    <n v="557"/>
    <x v="544"/>
    <s v=""/>
    <x v="1338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5471"/>
    <n v="19.4328"/>
    <n v="19.4328"/>
    <n v="0"/>
    <n v="0"/>
    <n v="1"/>
    <n v="0"/>
    <n v="0"/>
    <x v="0"/>
    <x v="0"/>
    <m/>
    <m/>
    <m/>
    <m/>
    <m/>
    <m/>
    <m/>
    <m/>
    <m/>
    <m/>
    <m/>
    <m/>
    <n v="22.067499999999999"/>
    <m/>
    <m/>
    <m/>
    <m/>
    <m/>
    <s v="653871,14"/>
    <s v="6130272,98"/>
    <n v="0"/>
    <n v="22.067499999999999"/>
    <n v="0"/>
  </r>
  <r>
    <n v="557"/>
    <x v="544"/>
    <s v=""/>
    <x v="1339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5472"/>
    <n v="29.426400000000001"/>
    <n v="23.666399999999999"/>
    <n v="24.0228"/>
    <n v="24.0228"/>
    <n v="0.24737012629555338"/>
    <n v="0.75262987370444656"/>
    <n v="0"/>
    <x v="0"/>
    <x v="0"/>
    <m/>
    <m/>
    <m/>
    <m/>
    <m/>
    <m/>
    <n v="11.440083599999999"/>
    <m/>
    <n v="48.038400000000003"/>
    <m/>
    <m/>
    <m/>
    <m/>
    <m/>
    <m/>
    <m/>
    <m/>
    <m/>
    <s v="653871,14"/>
    <s v="6130272,98"/>
    <n v="11.440083599999999"/>
    <n v="48.038400000000003"/>
    <n v="0"/>
  </r>
  <r>
    <n v="557"/>
    <x v="544"/>
    <s v=""/>
    <x v="1340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5473"/>
    <n v="27.462599999999998"/>
    <n v="20.684951999999999"/>
    <n v="22.698"/>
    <n v="22.698"/>
    <n v="0.24517901909108439"/>
    <n v="0.75482098090891558"/>
    <n v="0"/>
    <x v="0"/>
    <x v="0"/>
    <m/>
    <m/>
    <m/>
    <m/>
    <m/>
    <m/>
    <m/>
    <m/>
    <n v="56.005199999999995"/>
    <m/>
    <m/>
    <m/>
    <m/>
    <m/>
    <m/>
    <m/>
    <m/>
    <m/>
    <s v="653871,14"/>
    <s v="6130272,98"/>
    <n v="0"/>
    <n v="56.005199999999995"/>
    <n v="0"/>
  </r>
  <r>
    <n v="559"/>
    <x v="545"/>
    <s v=""/>
    <x v="1341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5474"/>
    <n v="0.97919999999999996"/>
    <n v="0.97919999999999996"/>
    <n v="0.78839999999999999"/>
    <n v="0.78839999999999999"/>
    <n v="0.24061257129916636"/>
    <n v="0.75938742870083364"/>
    <n v="0"/>
    <x v="0"/>
    <x v="0"/>
    <m/>
    <m/>
    <m/>
    <m/>
    <m/>
    <m/>
    <n v="2.0348063999999999"/>
    <m/>
    <m/>
    <m/>
    <m/>
    <m/>
    <m/>
    <m/>
    <m/>
    <m/>
    <m/>
    <m/>
    <s v="513119"/>
    <s v="6284489"/>
    <n v="2.0348063999999999"/>
    <n v="0"/>
    <n v="0"/>
  </r>
  <r>
    <n v="559"/>
    <x v="545"/>
    <s v=""/>
    <x v="1342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5475"/>
    <n v="1.2096"/>
    <n v="1.2096"/>
    <n v="0"/>
    <n v="0"/>
    <n v="1"/>
    <n v="0"/>
    <n v="0"/>
    <x v="0"/>
    <x v="0"/>
    <m/>
    <m/>
    <m/>
    <m/>
    <m/>
    <m/>
    <n v="1.157508"/>
    <m/>
    <m/>
    <m/>
    <m/>
    <m/>
    <m/>
    <m/>
    <m/>
    <m/>
    <m/>
    <m/>
    <s v="513119"/>
    <s v="6284489"/>
    <n v="1.157508"/>
    <n v="0"/>
    <n v="0"/>
  </r>
  <r>
    <n v="559"/>
    <x v="545"/>
    <s v=""/>
    <x v="1343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5476"/>
    <n v="26.60472"/>
    <n v="26.60472"/>
    <n v="0"/>
    <n v="0"/>
    <n v="1"/>
    <n v="0"/>
    <n v="0"/>
    <x v="0"/>
    <x v="0"/>
    <m/>
    <m/>
    <m/>
    <m/>
    <m/>
    <m/>
    <m/>
    <m/>
    <m/>
    <m/>
    <n v="26.56485"/>
    <m/>
    <m/>
    <m/>
    <m/>
    <m/>
    <m/>
    <m/>
    <s v="513119"/>
    <s v="6284489"/>
    <n v="0"/>
    <n v="26.56485"/>
    <n v="0"/>
  </r>
  <r>
    <n v="565"/>
    <x v="546"/>
    <s v=""/>
    <x v="1344"/>
    <n v="2019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5477"/>
    <n v="10.472"/>
    <n v="3.371"/>
    <n v="0"/>
    <n v="0"/>
    <n v="0.32190603514132926"/>
    <n v="0"/>
    <n v="0.67809396485867079"/>
    <x v="0"/>
    <x v="0"/>
    <m/>
    <m/>
    <m/>
    <m/>
    <m/>
    <m/>
    <m/>
    <m/>
    <m/>
    <m/>
    <m/>
    <n v="10.471986000000001"/>
    <m/>
    <m/>
    <m/>
    <m/>
    <m/>
    <m/>
    <s v="499029,94"/>
    <s v="6327463,33"/>
    <n v="0"/>
    <n v="10.471986000000001"/>
    <n v="0"/>
  </r>
  <r>
    <n v="571"/>
    <x v="547"/>
    <s v=""/>
    <x v="1345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1080"/>
    <n v="2.1700000000000001E-2"/>
    <n v="2.1700000000000001E-2"/>
    <n v="0"/>
    <n v="0"/>
    <n v="1"/>
    <n v="0"/>
    <n v="0"/>
    <x v="0"/>
    <x v="0"/>
    <m/>
    <n v="2.3292449999999999E-2"/>
    <m/>
    <m/>
    <m/>
    <m/>
    <m/>
    <m/>
    <m/>
    <m/>
    <m/>
    <m/>
    <m/>
    <m/>
    <m/>
    <m/>
    <m/>
    <m/>
    <s v="718564,27"/>
    <s v="6168454,67"/>
    <n v="2.3292449999999999E-2"/>
    <n v="0"/>
    <n v="0"/>
  </r>
  <r>
    <n v="571"/>
    <x v="547"/>
    <s v=""/>
    <x v="1346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5478"/>
    <n v="73.5899"/>
    <n v="73.5899"/>
    <n v="0"/>
    <n v="0"/>
    <n v="1"/>
    <n v="0"/>
    <n v="0"/>
    <x v="0"/>
    <x v="0"/>
    <m/>
    <n v="79.128883500000001"/>
    <m/>
    <m/>
    <m/>
    <m/>
    <m/>
    <m/>
    <m/>
    <m/>
    <m/>
    <m/>
    <m/>
    <m/>
    <m/>
    <m/>
    <m/>
    <m/>
    <s v="718564,27"/>
    <s v="6168454,67"/>
    <n v="79.128883500000001"/>
    <n v="0"/>
    <n v="0"/>
  </r>
  <r>
    <n v="571"/>
    <x v="547"/>
    <s v=""/>
    <x v="1347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5479"/>
    <n v="0"/>
    <n v="0"/>
    <n v="0"/>
    <n v="0"/>
    <n v="1"/>
    <n v="0"/>
    <n v="0"/>
    <x v="0"/>
    <x v="0"/>
    <m/>
    <m/>
    <m/>
    <n v="2.7619899999999998E-3"/>
    <m/>
    <m/>
    <m/>
    <m/>
    <m/>
    <m/>
    <m/>
    <m/>
    <m/>
    <m/>
    <m/>
    <m/>
    <m/>
    <m/>
    <s v="718564,27"/>
    <s v="6168454,67"/>
    <n v="2.7619899999999998E-3"/>
    <n v="0"/>
    <n v="0"/>
  </r>
  <r>
    <n v="571"/>
    <x v="547"/>
    <s v=""/>
    <x v="1348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5480"/>
    <n v="21.95308"/>
    <n v="21.95308"/>
    <n v="0"/>
    <n v="0"/>
    <n v="1"/>
    <n v="0"/>
    <n v="0"/>
    <x v="0"/>
    <x v="0"/>
    <m/>
    <n v="23.605455000000003"/>
    <m/>
    <m/>
    <m/>
    <m/>
    <m/>
    <m/>
    <m/>
    <m/>
    <m/>
    <m/>
    <m/>
    <m/>
    <m/>
    <m/>
    <m/>
    <m/>
    <s v="718564,27"/>
    <s v="6168454,67"/>
    <n v="23.605455000000003"/>
    <n v="0"/>
    <n v="0"/>
  </r>
  <r>
    <n v="585"/>
    <x v="549"/>
    <s v=""/>
    <x v="1350"/>
    <n v="2019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5481"/>
    <n v="16.398"/>
    <n v="14.76"/>
    <n v="0"/>
    <n v="0"/>
    <n v="0.90010976948408339"/>
    <n v="0"/>
    <n v="9.9890230515916612E-2"/>
    <x v="0"/>
    <x v="0"/>
    <m/>
    <m/>
    <m/>
    <m/>
    <m/>
    <m/>
    <m/>
    <m/>
    <m/>
    <n v="18.850000000000001"/>
    <m/>
    <m/>
    <m/>
    <m/>
    <m/>
    <m/>
    <m/>
    <m/>
    <s v="651945,61"/>
    <s v="6079191,47"/>
    <n v="0"/>
    <n v="18.850000000000001"/>
    <n v="0"/>
  </r>
  <r>
    <n v="589"/>
    <x v="550"/>
    <s v=""/>
    <x v="1351"/>
    <n v="2019"/>
    <n v="21430277"/>
    <x v="720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5482"/>
    <n v="21.808800000000002"/>
    <n v="21.808800000000002"/>
    <n v="0"/>
    <n v="0"/>
    <n v="1"/>
    <n v="0"/>
    <n v="0"/>
    <x v="0"/>
    <x v="0"/>
    <m/>
    <m/>
    <m/>
    <m/>
    <m/>
    <m/>
    <m/>
    <m/>
    <m/>
    <m/>
    <n v="20.357700000000001"/>
    <m/>
    <m/>
    <m/>
    <m/>
    <m/>
    <m/>
    <m/>
    <s v="607267"/>
    <s v="6260221"/>
    <n v="0"/>
    <n v="20.357700000000001"/>
    <n v="0"/>
  </r>
  <r>
    <n v="589"/>
    <x v="550"/>
    <s v=""/>
    <x v="1352"/>
    <n v="2019"/>
    <n v="21430277"/>
    <x v="720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5483"/>
    <n v="0.3528"/>
    <n v="0.3528"/>
    <n v="0"/>
    <n v="0"/>
    <n v="1"/>
    <n v="0"/>
    <n v="0"/>
    <x v="0"/>
    <x v="0"/>
    <m/>
    <m/>
    <m/>
    <n v="0.41967899999999997"/>
    <m/>
    <m/>
    <m/>
    <m/>
    <m/>
    <m/>
    <m/>
    <m/>
    <m/>
    <m/>
    <m/>
    <m/>
    <m/>
    <m/>
    <s v="607267"/>
    <s v="6260221"/>
    <n v="0.41967899999999997"/>
    <n v="0"/>
    <n v="0"/>
  </r>
  <r>
    <n v="589"/>
    <x v="551"/>
    <s v=""/>
    <x v="1353"/>
    <n v="2019"/>
    <n v="21430277"/>
    <x v="720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2497"/>
    <n v="0.44280000000000003"/>
    <n v="0.44280000000000003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604205,2"/>
    <s v="6256385,69"/>
    <n v="0.50217999999999996"/>
    <n v="0"/>
    <n v="0"/>
  </r>
  <r>
    <n v="589"/>
    <x v="551"/>
    <s v=""/>
    <x v="1354"/>
    <n v="2019"/>
    <n v="21430277"/>
    <x v="720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5484"/>
    <n v="21.488399999999999"/>
    <n v="21.488399999999999"/>
    <n v="0"/>
    <n v="0"/>
    <n v="1"/>
    <n v="0"/>
    <n v="0"/>
    <x v="0"/>
    <x v="0"/>
    <m/>
    <m/>
    <m/>
    <m/>
    <m/>
    <m/>
    <m/>
    <m/>
    <m/>
    <m/>
    <n v="21.603900000000003"/>
    <m/>
    <m/>
    <m/>
    <m/>
    <m/>
    <m/>
    <m/>
    <s v="604205,2"/>
    <s v="6256385,69"/>
    <n v="0"/>
    <n v="21.603900000000003"/>
    <n v="0"/>
  </r>
  <r>
    <n v="589"/>
    <x v="552"/>
    <s v=""/>
    <x v="1355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5485"/>
    <n v="41.072400000000002"/>
    <n v="41.072400000000002"/>
    <n v="0"/>
    <n v="0"/>
    <n v="1"/>
    <n v="0"/>
    <n v="0"/>
    <x v="0"/>
    <x v="0"/>
    <m/>
    <m/>
    <m/>
    <m/>
    <m/>
    <m/>
    <m/>
    <m/>
    <m/>
    <n v="46.835000000000001"/>
    <m/>
    <m/>
    <m/>
    <m/>
    <m/>
    <m/>
    <m/>
    <m/>
    <s v="599947,65"/>
    <s v="6188799,03"/>
    <n v="0"/>
    <n v="46.835000000000001"/>
    <n v="0"/>
  </r>
  <r>
    <n v="589"/>
    <x v="552"/>
    <s v=""/>
    <x v="1356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9947,65"/>
    <s v="6188799,03"/>
    <n v="0"/>
    <n v="0"/>
    <n v="0"/>
  </r>
  <r>
    <n v="589"/>
    <x v="552"/>
    <s v=""/>
    <x v="1357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5486"/>
    <n v="0.50760000000000005"/>
    <n v="0.50760000000000005"/>
    <n v="0"/>
    <n v="0"/>
    <n v="1"/>
    <n v="0"/>
    <n v="0"/>
    <x v="0"/>
    <x v="0"/>
    <m/>
    <m/>
    <m/>
    <m/>
    <m/>
    <m/>
    <m/>
    <m/>
    <m/>
    <m/>
    <m/>
    <m/>
    <n v="0.50749999999999995"/>
    <m/>
    <m/>
    <m/>
    <m/>
    <m/>
    <s v="599947,65"/>
    <s v="6188799,03"/>
    <n v="0"/>
    <n v="0.50749999999999995"/>
    <n v="0"/>
  </r>
  <r>
    <n v="589"/>
    <x v="553"/>
    <s v=""/>
    <x v="1358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5487"/>
    <n v="0.98280000000000001"/>
    <n v="0.98280000000000001"/>
    <n v="0"/>
    <n v="0"/>
    <n v="1"/>
    <n v="0"/>
    <n v="0"/>
    <x v="0"/>
    <x v="0"/>
    <m/>
    <m/>
    <m/>
    <n v="1.1119700000000001"/>
    <m/>
    <m/>
    <m/>
    <m/>
    <m/>
    <m/>
    <m/>
    <m/>
    <m/>
    <m/>
    <m/>
    <m/>
    <m/>
    <m/>
    <s v="611339,66"/>
    <s v="6242034,71"/>
    <n v="1.1119700000000001"/>
    <n v="0"/>
    <n v="0"/>
  </r>
  <r>
    <n v="589"/>
    <x v="553"/>
    <s v=""/>
    <x v="1359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5488"/>
    <n v="3.24"/>
    <n v="3.24"/>
    <n v="0"/>
    <n v="0"/>
    <n v="1"/>
    <n v="0"/>
    <n v="0"/>
    <x v="0"/>
    <x v="0"/>
    <m/>
    <m/>
    <m/>
    <m/>
    <m/>
    <m/>
    <m/>
    <m/>
    <n v="4.0249540000000001"/>
    <m/>
    <m/>
    <m/>
    <m/>
    <m/>
    <m/>
    <m/>
    <m/>
    <m/>
    <s v="611339,66"/>
    <s v="6242034,71"/>
    <n v="0"/>
    <n v="4.0249540000000001"/>
    <n v="0"/>
  </r>
  <r>
    <n v="589"/>
    <x v="553"/>
    <s v=""/>
    <x v="1360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5489"/>
    <n v="7.1711999999999998"/>
    <n v="7.1711999999999998"/>
    <n v="0"/>
    <n v="0"/>
    <n v="1"/>
    <n v="0"/>
    <n v="0"/>
    <x v="0"/>
    <x v="0"/>
    <m/>
    <m/>
    <m/>
    <m/>
    <m/>
    <m/>
    <m/>
    <m/>
    <m/>
    <m/>
    <n v="7.0493999999999994"/>
    <m/>
    <m/>
    <m/>
    <m/>
    <m/>
    <m/>
    <m/>
    <s v="611339,66"/>
    <s v="6242034,71"/>
    <n v="0"/>
    <n v="7.0493999999999994"/>
    <n v="0"/>
  </r>
  <r>
    <n v="589"/>
    <x v="554"/>
    <s v=""/>
    <x v="1361"/>
    <n v="2019"/>
    <n v="21430277"/>
    <x v="720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5490"/>
    <n v="2.97"/>
    <n v="2.97"/>
    <n v="0"/>
    <n v="0"/>
    <n v="1"/>
    <n v="0"/>
    <n v="0"/>
    <x v="0"/>
    <x v="0"/>
    <m/>
    <m/>
    <m/>
    <m/>
    <m/>
    <m/>
    <m/>
    <m/>
    <m/>
    <m/>
    <m/>
    <m/>
    <n v="3.36"/>
    <m/>
    <m/>
    <m/>
    <m/>
    <m/>
    <s v="609716,65"/>
    <s v="6240731,53"/>
    <n v="0"/>
    <n v="3.36"/>
    <n v="0"/>
  </r>
  <r>
    <n v="589"/>
    <x v="554"/>
    <s v=""/>
    <x v="1362"/>
    <n v="2019"/>
    <n v="21430277"/>
    <x v="720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5491"/>
    <n v="2.7E-2"/>
    <n v="2.7E-2"/>
    <n v="0"/>
    <n v="0"/>
    <n v="1"/>
    <n v="0"/>
    <n v="0"/>
    <x v="0"/>
    <x v="0"/>
    <m/>
    <m/>
    <m/>
    <n v="2.7081849999999998E-2"/>
    <m/>
    <m/>
    <m/>
    <m/>
    <m/>
    <m/>
    <m/>
    <m/>
    <m/>
    <m/>
    <m/>
    <m/>
    <m/>
    <m/>
    <s v="609716,65"/>
    <s v="6240731,53"/>
    <n v="2.7081849999999998E-2"/>
    <n v="0"/>
    <n v="0"/>
  </r>
  <r>
    <n v="589"/>
    <x v="555"/>
    <s v=""/>
    <x v="1363"/>
    <n v="2019"/>
    <n v="21430277"/>
    <x v="720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5492"/>
    <n v="9.5039999999999999E-2"/>
    <n v="9.5039999999999999E-2"/>
    <n v="0"/>
    <n v="0"/>
    <n v="1"/>
    <n v="0"/>
    <n v="0"/>
    <x v="0"/>
    <x v="0"/>
    <m/>
    <m/>
    <m/>
    <n v="0.10581650000000001"/>
    <m/>
    <m/>
    <m/>
    <m/>
    <m/>
    <m/>
    <m/>
    <m/>
    <m/>
    <m/>
    <m/>
    <m/>
    <m/>
    <m/>
    <s v="600878,02"/>
    <s v="6258342,42"/>
    <n v="0.10581650000000001"/>
    <n v="0"/>
    <n v="0"/>
  </r>
  <r>
    <n v="589"/>
    <x v="555"/>
    <s v=""/>
    <x v="1364"/>
    <n v="2019"/>
    <n v="21430277"/>
    <x v="720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5493"/>
    <n v="9.2268000000000008"/>
    <n v="9.2268000000000008"/>
    <n v="0"/>
    <n v="0"/>
    <n v="1"/>
    <n v="0"/>
    <n v="0"/>
    <x v="0"/>
    <x v="0"/>
    <m/>
    <m/>
    <m/>
    <m/>
    <m/>
    <m/>
    <m/>
    <m/>
    <m/>
    <m/>
    <n v="10.9368"/>
    <m/>
    <m/>
    <m/>
    <m/>
    <m/>
    <m/>
    <m/>
    <s v="600878,02"/>
    <s v="6258342,42"/>
    <n v="0"/>
    <n v="10.9368"/>
    <n v="0"/>
  </r>
  <r>
    <n v="589"/>
    <x v="556"/>
    <s v=""/>
    <x v="1365"/>
    <n v="2019"/>
    <n v="21430277"/>
    <x v="720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5494"/>
    <n v="17.082000000000001"/>
    <n v="17.082000000000001"/>
    <n v="0"/>
    <n v="0"/>
    <n v="1"/>
    <n v="0"/>
    <n v="0"/>
    <x v="0"/>
    <x v="0"/>
    <m/>
    <m/>
    <m/>
    <m/>
    <m/>
    <m/>
    <m/>
    <m/>
    <m/>
    <m/>
    <n v="15.3636"/>
    <m/>
    <m/>
    <m/>
    <m/>
    <m/>
    <m/>
    <m/>
    <s v="607376"/>
    <s v="6259301"/>
    <n v="0"/>
    <n v="15.3636"/>
    <n v="0"/>
  </r>
  <r>
    <n v="589"/>
    <x v="556"/>
    <s v=""/>
    <x v="1366"/>
    <n v="2019"/>
    <n v="21430277"/>
    <x v="720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5495"/>
    <n v="0.34200000000000003"/>
    <n v="0.34200000000000003"/>
    <n v="0"/>
    <n v="0"/>
    <n v="1"/>
    <n v="0"/>
    <n v="0"/>
    <x v="0"/>
    <x v="0"/>
    <m/>
    <m/>
    <m/>
    <n v="0.38380900000000001"/>
    <m/>
    <m/>
    <m/>
    <m/>
    <m/>
    <m/>
    <m/>
    <m/>
    <m/>
    <m/>
    <m/>
    <m/>
    <m/>
    <m/>
    <s v="607376"/>
    <s v="6259301"/>
    <n v="0.38380900000000001"/>
    <n v="0"/>
    <n v="0"/>
  </r>
  <r>
    <n v="589"/>
    <x v="557"/>
    <s v=""/>
    <x v="1367"/>
    <n v="2019"/>
    <n v="21430277"/>
    <x v="720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5496"/>
    <n v="4.3380000000000001"/>
    <n v="4.3380000000000001"/>
    <n v="0"/>
    <n v="0"/>
    <n v="1"/>
    <n v="0"/>
    <n v="0"/>
    <x v="0"/>
    <x v="0"/>
    <m/>
    <m/>
    <m/>
    <m/>
    <m/>
    <m/>
    <m/>
    <m/>
    <m/>
    <m/>
    <m/>
    <m/>
    <n v="5.7575000000000003"/>
    <m/>
    <m/>
    <m/>
    <m/>
    <m/>
    <s v="595442"/>
    <s v="6248058"/>
    <n v="0"/>
    <n v="5.7575000000000003"/>
    <n v="0"/>
  </r>
  <r>
    <n v="589"/>
    <x v="557"/>
    <s v=""/>
    <x v="1368"/>
    <n v="2019"/>
    <n v="21430277"/>
    <x v="720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3828"/>
    <n v="3.3551999999999998E-2"/>
    <n v="3.3551999999999998E-2"/>
    <n v="0"/>
    <n v="0"/>
    <n v="1"/>
    <n v="0"/>
    <n v="0"/>
    <x v="0"/>
    <x v="0"/>
    <m/>
    <m/>
    <m/>
    <n v="4.1250500000000002E-2"/>
    <m/>
    <m/>
    <m/>
    <m/>
    <m/>
    <m/>
    <m/>
    <m/>
    <m/>
    <m/>
    <m/>
    <m/>
    <m/>
    <m/>
    <s v="595442"/>
    <s v="6248058"/>
    <n v="4.1250500000000002E-2"/>
    <n v="0"/>
    <n v="0"/>
  </r>
  <r>
    <n v="589"/>
    <x v="558"/>
    <s v=""/>
    <x v="1369"/>
    <n v="2019"/>
    <n v="21430277"/>
    <x v="720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5497"/>
    <n v="10.404"/>
    <n v="10.404"/>
    <n v="0"/>
    <n v="0"/>
    <n v="1"/>
    <n v="0"/>
    <n v="0"/>
    <x v="0"/>
    <x v="0"/>
    <m/>
    <m/>
    <m/>
    <m/>
    <m/>
    <m/>
    <m/>
    <m/>
    <m/>
    <m/>
    <n v="9.6068999999999996"/>
    <m/>
    <m/>
    <m/>
    <m/>
    <m/>
    <m/>
    <m/>
    <s v="604231"/>
    <s v="6240456"/>
    <n v="0"/>
    <n v="9.6068999999999996"/>
    <n v="0"/>
  </r>
  <r>
    <n v="589"/>
    <x v="558"/>
    <s v=""/>
    <x v="1370"/>
    <n v="2019"/>
    <n v="21430277"/>
    <x v="720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5498"/>
    <n v="0.57240000000000002"/>
    <n v="0.57240000000000002"/>
    <n v="0"/>
    <n v="0"/>
    <n v="1"/>
    <n v="0"/>
    <n v="0"/>
    <x v="0"/>
    <x v="0"/>
    <m/>
    <m/>
    <m/>
    <n v="0.64566000000000001"/>
    <m/>
    <m/>
    <m/>
    <m/>
    <m/>
    <m/>
    <m/>
    <m/>
    <m/>
    <m/>
    <m/>
    <m/>
    <m/>
    <m/>
    <s v="604231"/>
    <s v="6240456"/>
    <n v="0.64566000000000001"/>
    <n v="0"/>
    <n v="0"/>
  </r>
  <r>
    <n v="589"/>
    <x v="559"/>
    <s v=""/>
    <x v="1371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5499"/>
    <n v="14.4108"/>
    <n v="14.4108"/>
    <n v="0"/>
    <n v="0"/>
    <n v="1"/>
    <n v="0"/>
    <n v="0"/>
    <x v="0"/>
    <x v="0"/>
    <m/>
    <m/>
    <m/>
    <m/>
    <m/>
    <m/>
    <m/>
    <m/>
    <m/>
    <m/>
    <n v="13.298999999999999"/>
    <m/>
    <m/>
    <m/>
    <m/>
    <m/>
    <m/>
    <m/>
    <s v="597402"/>
    <s v="6202045"/>
    <n v="0"/>
    <n v="13.298999999999999"/>
    <n v="0"/>
  </r>
  <r>
    <n v="589"/>
    <x v="559"/>
    <s v=""/>
    <x v="1372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4924"/>
    <n v="1.8504"/>
    <n v="1.8504"/>
    <n v="0"/>
    <n v="0"/>
    <n v="1"/>
    <n v="0"/>
    <n v="0"/>
    <x v="0"/>
    <x v="0"/>
    <m/>
    <m/>
    <m/>
    <m/>
    <m/>
    <m/>
    <m/>
    <m/>
    <m/>
    <m/>
    <m/>
    <m/>
    <m/>
    <m/>
    <m/>
    <n v="1.8504"/>
    <m/>
    <m/>
    <s v="597402"/>
    <s v="6202045"/>
    <n v="0"/>
    <n v="1.8504"/>
    <n v="0"/>
  </r>
  <r>
    <n v="589"/>
    <x v="559"/>
    <s v=""/>
    <x v="1373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998"/>
    <n v="4.3200000000000002E-2"/>
    <n v="4.3200000000000002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597402"/>
    <s v="6202045"/>
    <n v="4.6630999999999999E-2"/>
    <n v="0"/>
    <n v="0"/>
  </r>
  <r>
    <n v="589"/>
    <x v="560"/>
    <s v=""/>
    <x v="1374"/>
    <n v="2019"/>
    <n v="21430277"/>
    <x v="720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5500"/>
    <n v="11.502000000000001"/>
    <n v="11.037599999999999"/>
    <n v="0"/>
    <n v="0"/>
    <n v="1"/>
    <n v="0"/>
    <n v="0"/>
    <x v="0"/>
    <x v="0"/>
    <m/>
    <m/>
    <m/>
    <m/>
    <m/>
    <m/>
    <m/>
    <m/>
    <m/>
    <m/>
    <n v="10.7415"/>
    <m/>
    <m/>
    <m/>
    <m/>
    <m/>
    <m/>
    <m/>
    <s v="615580,38"/>
    <s v="6259160,85"/>
    <n v="0"/>
    <n v="10.7415"/>
    <n v="0"/>
  </r>
  <r>
    <n v="589"/>
    <x v="560"/>
    <s v=""/>
    <x v="1375"/>
    <n v="2019"/>
    <n v="21430277"/>
    <x v="720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5501"/>
    <n v="0.46439999999999998"/>
    <n v="0.46439999999999998"/>
    <n v="0"/>
    <n v="0"/>
    <n v="1"/>
    <n v="0"/>
    <n v="0"/>
    <x v="0"/>
    <x v="0"/>
    <m/>
    <m/>
    <m/>
    <n v="0.52011499999999999"/>
    <m/>
    <m/>
    <m/>
    <m/>
    <m/>
    <m/>
    <m/>
    <m/>
    <m/>
    <m/>
    <m/>
    <m/>
    <m/>
    <m/>
    <s v="615580,38"/>
    <s v="6259160,85"/>
    <n v="0.52011499999999999"/>
    <n v="0"/>
    <n v="0"/>
  </r>
  <r>
    <n v="594"/>
    <x v="561"/>
    <s v=""/>
    <x v="1376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5502"/>
    <n v="2.8551600000000001"/>
    <n v="2.8551600000000001"/>
    <n v="1.746864"/>
    <n v="1.746864"/>
    <n v="0.27449099243151048"/>
    <n v="0.72550900756848957"/>
    <n v="0"/>
    <x v="0"/>
    <x v="0"/>
    <m/>
    <m/>
    <m/>
    <m/>
    <m/>
    <m/>
    <n v="5.2008263999999995"/>
    <m/>
    <m/>
    <m/>
    <m/>
    <m/>
    <m/>
    <m/>
    <m/>
    <m/>
    <m/>
    <m/>
    <s v="535932,64"/>
    <s v="6330272,07"/>
    <n v="5.2008263999999995"/>
    <n v="0"/>
    <n v="0"/>
  </r>
  <r>
    <n v="594"/>
    <x v="561"/>
    <s v=""/>
    <x v="1377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5503"/>
    <n v="12.01248"/>
    <n v="12.01248"/>
    <n v="0"/>
    <n v="0"/>
    <n v="1"/>
    <n v="0"/>
    <n v="0"/>
    <x v="0"/>
    <x v="0"/>
    <m/>
    <m/>
    <m/>
    <m/>
    <m/>
    <m/>
    <n v="12.1165308"/>
    <m/>
    <m/>
    <m/>
    <m/>
    <m/>
    <m/>
    <m/>
    <m/>
    <m/>
    <m/>
    <m/>
    <s v="535932,64"/>
    <s v="6330272,07"/>
    <n v="12.1165308"/>
    <n v="0"/>
    <n v="0"/>
  </r>
  <r>
    <n v="594"/>
    <x v="561"/>
    <s v=""/>
    <x v="1378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5504"/>
    <n v="2.2561200000000001"/>
    <n v="2.2561200000000001"/>
    <n v="1.2715920000000001"/>
    <n v="1.2715920000000001"/>
    <n v="0.29797451502472427"/>
    <n v="0.70202548497527573"/>
    <n v="0"/>
    <x v="0"/>
    <x v="0"/>
    <m/>
    <m/>
    <m/>
    <m/>
    <m/>
    <m/>
    <n v="3.7857600000000002"/>
    <m/>
    <m/>
    <m/>
    <m/>
    <m/>
    <m/>
    <m/>
    <m/>
    <m/>
    <m/>
    <m/>
    <s v="535932,64"/>
    <s v="6330272,07"/>
    <n v="3.7857600000000002"/>
    <n v="0"/>
    <n v="0"/>
  </r>
  <r>
    <n v="594"/>
    <x v="561"/>
    <s v=""/>
    <x v="1379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5505"/>
    <n v="3.7443599999999999"/>
    <n v="3.7443599999999999"/>
    <n v="2.275668"/>
    <n v="2.275668"/>
    <n v="0.27632984234772767"/>
    <n v="0.72367015765227238"/>
    <n v="0"/>
    <x v="0"/>
    <x v="0"/>
    <m/>
    <m/>
    <m/>
    <m/>
    <m/>
    <m/>
    <n v="6.7751640000000002"/>
    <m/>
    <m/>
    <m/>
    <m/>
    <m/>
    <m/>
    <m/>
    <m/>
    <m/>
    <m/>
    <m/>
    <s v="535932,64"/>
    <s v="6330272,07"/>
    <n v="6.7751640000000002"/>
    <n v="0"/>
    <n v="0"/>
  </r>
  <r>
    <n v="594"/>
    <x v="561"/>
    <s v=""/>
    <x v="1380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5506"/>
    <n v="15.907679999999999"/>
    <n v="15.907679999999999"/>
    <n v="0"/>
    <n v="0"/>
    <n v="1"/>
    <n v="0"/>
    <n v="0"/>
    <x v="0"/>
    <x v="0"/>
    <m/>
    <m/>
    <m/>
    <m/>
    <m/>
    <m/>
    <m/>
    <m/>
    <m/>
    <m/>
    <m/>
    <m/>
    <n v="16.666125000000001"/>
    <m/>
    <m/>
    <m/>
    <m/>
    <m/>
    <s v="535932,64"/>
    <s v="6330272,07"/>
    <n v="0"/>
    <n v="16.666125000000001"/>
    <n v="0"/>
  </r>
  <r>
    <n v="594"/>
    <x v="561"/>
    <s v=""/>
    <x v="2969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658"/>
    <x v="4"/>
    <s v="fvv"/>
    <d v="2019-10-15T00:00:00"/>
    <m/>
    <n v="0.28699999999999998"/>
    <n v="0"/>
    <n v="1.272"/>
    <x v="5507"/>
    <n v="3.7184400000000002"/>
    <n v="3.71844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2764952000000001"/>
    <s v="535932,64"/>
    <s v="6330272,07"/>
    <n v="0"/>
    <n v="0"/>
    <n v="1.2764952000000001"/>
  </r>
  <r>
    <n v="595"/>
    <x v="562"/>
    <s v=""/>
    <x v="1381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5508"/>
    <n v="2.2715999999999998"/>
    <n v="2.1888000000000001"/>
    <n v="1.9763999999999999"/>
    <n v="1.9296"/>
    <n v="0.22493603047437619"/>
    <n v="0.77506396952562384"/>
    <n v="0"/>
    <x v="0"/>
    <x v="0"/>
    <m/>
    <m/>
    <m/>
    <m/>
    <m/>
    <m/>
    <n v="5.0494355999999998"/>
    <m/>
    <m/>
    <m/>
    <m/>
    <m/>
    <m/>
    <m/>
    <m/>
    <m/>
    <m/>
    <m/>
    <s v="577680,12"/>
    <s v="6363639,64"/>
    <n v="5.0494355999999998"/>
    <n v="0"/>
    <n v="0"/>
  </r>
  <r>
    <n v="595"/>
    <x v="562"/>
    <s v=""/>
    <x v="1382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5509"/>
    <n v="1.9332"/>
    <n v="1.8612"/>
    <n v="0"/>
    <n v="0"/>
    <n v="1"/>
    <n v="0"/>
    <n v="0"/>
    <x v="0"/>
    <x v="0"/>
    <m/>
    <m/>
    <m/>
    <m/>
    <m/>
    <m/>
    <n v="2.128698"/>
    <m/>
    <m/>
    <m/>
    <m/>
    <m/>
    <m/>
    <m/>
    <m/>
    <m/>
    <m/>
    <m/>
    <s v="577680,12"/>
    <s v="6363639,64"/>
    <n v="2.128698"/>
    <n v="0"/>
    <n v="0"/>
  </r>
  <r>
    <n v="595"/>
    <x v="562"/>
    <s v=""/>
    <x v="1383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5510"/>
    <n v="15.1524"/>
    <n v="14.5908"/>
    <n v="0"/>
    <n v="0"/>
    <n v="1"/>
    <n v="0"/>
    <n v="0"/>
    <x v="0"/>
    <x v="0"/>
    <m/>
    <m/>
    <m/>
    <m/>
    <m/>
    <m/>
    <m/>
    <m/>
    <m/>
    <m/>
    <m/>
    <m/>
    <n v="16.065000000000001"/>
    <m/>
    <m/>
    <m/>
    <m/>
    <m/>
    <s v="577680,12"/>
    <s v="6363639,64"/>
    <n v="0"/>
    <n v="16.065000000000001"/>
    <n v="0"/>
  </r>
  <r>
    <n v="596"/>
    <x v="563"/>
    <s v=""/>
    <x v="1384"/>
    <n v="2019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5511"/>
    <n v="4.6800000000000001E-2"/>
    <n v="4.6800000000000001E-2"/>
    <n v="0"/>
    <n v="0"/>
    <n v="1"/>
    <n v="0"/>
    <n v="0"/>
    <x v="0"/>
    <x v="0"/>
    <m/>
    <m/>
    <m/>
    <m/>
    <m/>
    <m/>
    <n v="5.3895600000000002E-2"/>
    <m/>
    <m/>
    <m/>
    <m/>
    <m/>
    <m/>
    <m/>
    <m/>
    <m/>
    <m/>
    <m/>
    <s v="561258,99"/>
    <s v="6304392,88"/>
    <n v="5.3895600000000002E-2"/>
    <n v="0"/>
    <n v="0"/>
  </r>
  <r>
    <n v="596"/>
    <x v="563"/>
    <s v=""/>
    <x v="1385"/>
    <n v="2019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5512"/>
    <n v="0.33191999999999999"/>
    <n v="0.33191999999999999"/>
    <n v="0.17136000000000001"/>
    <n v="0.17136000000000001"/>
    <n v="0.25083248090190868"/>
    <n v="0.74916751909809132"/>
    <n v="0"/>
    <x v="0"/>
    <x v="0"/>
    <m/>
    <m/>
    <m/>
    <m/>
    <m/>
    <m/>
    <n v="0.66163680000000002"/>
    <m/>
    <m/>
    <m/>
    <m/>
    <m/>
    <m/>
    <m/>
    <m/>
    <m/>
    <m/>
    <m/>
    <s v="561258,99"/>
    <s v="6304392,88"/>
    <n v="0.66163680000000002"/>
    <n v="0"/>
    <n v="0"/>
  </r>
  <r>
    <n v="597"/>
    <x v="564"/>
    <s v=""/>
    <x v="1386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5513"/>
    <n v="11.565647999999999"/>
    <n v="11.565647999999999"/>
    <n v="8.1845999999999997"/>
    <n v="8.1845999999999997"/>
    <n v="0.27675155855160588"/>
    <n v="0.72324844144839417"/>
    <n v="0"/>
    <x v="0"/>
    <x v="0"/>
    <m/>
    <m/>
    <m/>
    <m/>
    <m/>
    <m/>
    <m/>
    <m/>
    <n v="20.895362000000002"/>
    <m/>
    <m/>
    <m/>
    <m/>
    <m/>
    <m/>
    <m/>
    <m/>
    <m/>
    <s v="501994"/>
    <s v="6184604"/>
    <n v="0"/>
    <n v="20.895362000000002"/>
    <n v="0"/>
  </r>
  <r>
    <n v="597"/>
    <x v="564"/>
    <s v=""/>
    <x v="1387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5514"/>
    <n v="0.21240000000000001"/>
    <n v="0.21240000000000001"/>
    <n v="0"/>
    <n v="0"/>
    <n v="1"/>
    <n v="0"/>
    <n v="0"/>
    <x v="0"/>
    <x v="0"/>
    <m/>
    <m/>
    <m/>
    <n v="0"/>
    <m/>
    <m/>
    <n v="0"/>
    <m/>
    <n v="0.21240000000000001"/>
    <m/>
    <m/>
    <m/>
    <m/>
    <m/>
    <m/>
    <m/>
    <m/>
    <m/>
    <s v="501994"/>
    <s v="6184604"/>
    <n v="0"/>
    <n v="0.21240000000000001"/>
    <n v="0"/>
  </r>
  <r>
    <n v="597"/>
    <x v="564"/>
    <s v=""/>
    <x v="1388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5515"/>
    <n v="0.34595999999999999"/>
    <n v="0.34595999999999999"/>
    <n v="0"/>
    <n v="0"/>
    <n v="1"/>
    <n v="0"/>
    <n v="0"/>
    <x v="0"/>
    <x v="0"/>
    <m/>
    <m/>
    <m/>
    <m/>
    <m/>
    <m/>
    <m/>
    <m/>
    <m/>
    <m/>
    <m/>
    <m/>
    <n v="0.34649999999999997"/>
    <m/>
    <m/>
    <m/>
    <m/>
    <m/>
    <s v="501994"/>
    <s v="6184604"/>
    <n v="0"/>
    <n v="0.34649999999999997"/>
    <n v="0"/>
  </r>
  <r>
    <n v="597"/>
    <x v="564"/>
    <s v=""/>
    <x v="1389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5516"/>
    <n v="37.130580000000002"/>
    <n v="37.130580000000002"/>
    <n v="35.567999999999998"/>
    <n v="35.567999999999998"/>
    <n v="0.22303792612688408"/>
    <n v="0.77696207387311589"/>
    <n v="0"/>
    <x v="0"/>
    <x v="0"/>
    <m/>
    <m/>
    <m/>
    <m/>
    <m/>
    <m/>
    <m/>
    <m/>
    <n v="83.238264999999998"/>
    <m/>
    <m/>
    <m/>
    <m/>
    <m/>
    <m/>
    <m/>
    <m/>
    <m/>
    <s v="501994"/>
    <s v="6184604"/>
    <n v="0"/>
    <n v="83.238264999999998"/>
    <n v="0"/>
  </r>
  <r>
    <n v="610"/>
    <x v="565"/>
    <s v=""/>
    <x v="1390"/>
    <n v="2019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5517"/>
    <n v="410.54039999999998"/>
    <n v="410.08319999999998"/>
    <n v="73.123199999999997"/>
    <n v="58.766399999999997"/>
    <n v="0.65101871695956559"/>
    <n v="0.34825546506643812"/>
    <n v="7.2581797399629E-4"/>
    <x v="0"/>
    <x v="0"/>
    <m/>
    <m/>
    <m/>
    <m/>
    <m/>
    <m/>
    <m/>
    <n v="422.24040000000002"/>
    <m/>
    <n v="27.695"/>
    <n v="48.211199999999998"/>
    <n v="3.6190000000000002"/>
    <m/>
    <m/>
    <m/>
    <m/>
    <m/>
    <m/>
    <s v="482492,31"/>
    <s v="6313530,27"/>
    <n v="190.00818000000001"/>
    <n v="311.75742000000002"/>
    <n v="0"/>
  </r>
  <r>
    <n v="611"/>
    <x v="566"/>
    <s v=""/>
    <x v="1391"/>
    <n v="2019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5518"/>
    <n v="56.278799999999997"/>
    <n v="45.273600000000002"/>
    <n v="0"/>
    <n v="0"/>
    <n v="0.80445212051429671"/>
    <n v="0"/>
    <n v="0.19554787948570329"/>
    <x v="0"/>
    <x v="0"/>
    <m/>
    <n v="2.0944506000000001"/>
    <m/>
    <m/>
    <m/>
    <m/>
    <m/>
    <n v="49.491399999999999"/>
    <m/>
    <m/>
    <m/>
    <m/>
    <m/>
    <m/>
    <m/>
    <m/>
    <m/>
    <m/>
    <s v="685199,51"/>
    <s v="6087501,01"/>
    <n v="24.365580600000001"/>
    <n v="27.220270000000003"/>
    <n v="0"/>
  </r>
  <r>
    <n v="612"/>
    <x v="567"/>
    <s v=""/>
    <x v="1392"/>
    <n v="2019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5519"/>
    <n v="43.538400000000003"/>
    <n v="43.538400000000003"/>
    <n v="0"/>
    <n v="0"/>
    <n v="1"/>
    <n v="0"/>
    <n v="0"/>
    <x v="0"/>
    <x v="0"/>
    <m/>
    <m/>
    <m/>
    <m/>
    <m/>
    <m/>
    <m/>
    <m/>
    <m/>
    <m/>
    <m/>
    <m/>
    <m/>
    <m/>
    <n v="43.538400000000003"/>
    <m/>
    <m/>
    <m/>
    <s v="551500,46"/>
    <s v="6286147,11"/>
    <n v="0"/>
    <n v="43.538400000000003"/>
    <n v="0"/>
  </r>
  <r>
    <n v="612"/>
    <x v="568"/>
    <s v=""/>
    <x v="1393"/>
    <n v="2019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5520"/>
    <n v="40.2804"/>
    <n v="40.2804"/>
    <n v="0"/>
    <n v="0"/>
    <n v="1"/>
    <n v="0"/>
    <n v="0"/>
    <x v="0"/>
    <x v="0"/>
    <m/>
    <m/>
    <m/>
    <m/>
    <m/>
    <m/>
    <m/>
    <m/>
    <m/>
    <m/>
    <m/>
    <m/>
    <m/>
    <m/>
    <n v="40.2804"/>
    <m/>
    <m/>
    <m/>
    <s v="518531,47"/>
    <s v="6142766,79"/>
    <n v="0"/>
    <n v="40.2804"/>
    <n v="0"/>
  </r>
  <r>
    <n v="705"/>
    <x v="569"/>
    <s v=""/>
    <x v="1394"/>
    <n v="2019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5521"/>
    <n v="0"/>
    <n v="0"/>
    <n v="44.886176683199999"/>
    <n v="44.886176683199999"/>
    <n v="0"/>
    <n v="1"/>
    <n v="0"/>
    <x v="0"/>
    <x v="0"/>
    <m/>
    <m/>
    <m/>
    <m/>
    <m/>
    <m/>
    <m/>
    <m/>
    <m/>
    <m/>
    <m/>
    <m/>
    <m/>
    <m/>
    <m/>
    <m/>
    <n v="44.886176683199999"/>
    <m/>
    <s v="537218,35"/>
    <s v="6245675,45"/>
    <n v="0"/>
    <n v="0"/>
    <n v="0"/>
  </r>
  <r>
    <n v="718"/>
    <x v="570"/>
    <s v=""/>
    <x v="1396"/>
    <n v="2019"/>
    <n v="10046769"/>
    <x v="248"/>
    <x v="568"/>
    <x v="558"/>
    <n v="8800"/>
    <s v="Viborg"/>
    <n v="791"/>
    <n v="267"/>
    <x v="229"/>
    <m/>
    <s v="FJ"/>
    <s v="Fjernvarmeværk"/>
    <n v="353000"/>
    <n v="350030"/>
    <x v="16"/>
    <x v="0"/>
    <s v="fvv"/>
    <d v="1996-01-01T00:00:00"/>
    <m/>
    <n v="11.335000000000001"/>
    <n v="0"/>
    <n v="11.57"/>
    <x v="5522"/>
    <n v="45.396000000000001"/>
    <n v="45.396000000000001"/>
    <n v="0"/>
    <n v="0"/>
    <n v="1"/>
    <n v="0"/>
    <n v="0"/>
    <x v="0"/>
    <x v="0"/>
    <m/>
    <m/>
    <m/>
    <m/>
    <m/>
    <m/>
    <n v="44.644564799999998"/>
    <m/>
    <m/>
    <m/>
    <m/>
    <m/>
    <m/>
    <m/>
    <m/>
    <m/>
    <m/>
    <m/>
    <s v="524410,14"/>
    <s v="6257634,28"/>
    <n v="44.644564799999998"/>
    <n v="0"/>
    <n v="0"/>
  </r>
  <r>
    <n v="718"/>
    <x v="570"/>
    <s v=""/>
    <x v="1397"/>
    <n v="2019"/>
    <n v="10046769"/>
    <x v="248"/>
    <x v="568"/>
    <x v="558"/>
    <n v="8800"/>
    <s v="Viborg"/>
    <n v="791"/>
    <n v="267"/>
    <x v="229"/>
    <m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9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5523"/>
    <n v="72.781199999999998"/>
    <n v="72.781199999999998"/>
    <n v="0"/>
    <n v="0"/>
    <n v="1"/>
    <n v="0"/>
    <n v="0"/>
    <x v="0"/>
    <x v="0"/>
    <m/>
    <m/>
    <m/>
    <m/>
    <m/>
    <m/>
    <n v="67.504535999999987"/>
    <m/>
    <m/>
    <m/>
    <m/>
    <m/>
    <m/>
    <m/>
    <m/>
    <m/>
    <m/>
    <m/>
    <s v="527648,77"/>
    <s v="6256707,61"/>
    <n v="67.504535999999987"/>
    <n v="0"/>
    <n v="0"/>
  </r>
  <r>
    <n v="718"/>
    <x v="572"/>
    <s v=""/>
    <x v="1400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5524"/>
    <n v="3.3155999999999999"/>
    <n v="3.3155999999999999"/>
    <n v="0"/>
    <n v="0"/>
    <n v="1"/>
    <n v="0"/>
    <n v="0"/>
    <x v="0"/>
    <x v="0"/>
    <m/>
    <m/>
    <m/>
    <n v="0"/>
    <m/>
    <m/>
    <n v="3.3840972000000002"/>
    <m/>
    <m/>
    <m/>
    <m/>
    <m/>
    <m/>
    <m/>
    <m/>
    <m/>
    <m/>
    <m/>
    <s v="524096,82"/>
    <s v="6255365,4"/>
    <n v="3.3840972000000002"/>
    <n v="0"/>
    <n v="0"/>
  </r>
  <r>
    <n v="718"/>
    <x v="572"/>
    <s v=""/>
    <x v="1401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5525"/>
    <n v="1005.6852"/>
    <n v="1005.6852"/>
    <n v="895.02480000000003"/>
    <n v="884.32560000000001"/>
    <n v="0.24247956937526949"/>
    <n v="0.75752043062473051"/>
    <n v="0"/>
    <x v="0"/>
    <x v="0"/>
    <m/>
    <m/>
    <m/>
    <m/>
    <m/>
    <m/>
    <n v="2073.7524456000001"/>
    <m/>
    <m/>
    <m/>
    <m/>
    <m/>
    <m/>
    <m/>
    <m/>
    <m/>
    <m/>
    <m/>
    <s v="525558,1"/>
    <s v="6258900,3"/>
    <n v="2073.7524456000001"/>
    <n v="0"/>
    <n v="0"/>
  </r>
  <r>
    <n v="718"/>
    <x v="573"/>
    <s v=""/>
    <x v="1404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5526"/>
    <n v="45.305999999999997"/>
    <n v="45.305999999999997"/>
    <n v="0"/>
    <n v="0"/>
    <n v="1"/>
    <n v="0"/>
    <n v="0"/>
    <x v="0"/>
    <x v="0"/>
    <m/>
    <m/>
    <m/>
    <m/>
    <m/>
    <m/>
    <n v="43.612509599999996"/>
    <m/>
    <m/>
    <m/>
    <m/>
    <m/>
    <m/>
    <m/>
    <m/>
    <m/>
    <m/>
    <m/>
    <s v="525558,1"/>
    <s v="6258900,3"/>
    <n v="43.612509599999996"/>
    <n v="0"/>
    <n v="0"/>
  </r>
  <r>
    <n v="718"/>
    <x v="573"/>
    <s v=""/>
    <x v="1405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5558,1"/>
    <s v="6258900,3"/>
    <n v="0"/>
    <n v="0"/>
    <n v="0"/>
  </r>
  <r>
    <n v="718"/>
    <x v="574"/>
    <s v=""/>
    <x v="1406"/>
    <n v="2019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5527"/>
    <n v="3.3839999999999999"/>
    <n v="3.3839999999999999"/>
    <n v="0"/>
    <n v="0"/>
    <n v="1"/>
    <n v="0"/>
    <n v="0"/>
    <x v="0"/>
    <x v="0"/>
    <m/>
    <m/>
    <m/>
    <m/>
    <m/>
    <m/>
    <m/>
    <m/>
    <n v="4.8140840000000003"/>
    <m/>
    <m/>
    <m/>
    <m/>
    <m/>
    <m/>
    <m/>
    <m/>
    <m/>
    <s v="522189,61"/>
    <s v="6259111,68"/>
    <n v="0"/>
    <n v="4.8140840000000003"/>
    <n v="0"/>
  </r>
  <r>
    <n v="718"/>
    <x v="575"/>
    <s v=""/>
    <x v="1407"/>
    <n v="2019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5528"/>
    <n v="7.6176000000000004"/>
    <n v="7.6176000000000004"/>
    <n v="0"/>
    <n v="0"/>
    <n v="1"/>
    <n v="0"/>
    <n v="0"/>
    <x v="0"/>
    <x v="0"/>
    <m/>
    <m/>
    <m/>
    <m/>
    <m/>
    <m/>
    <n v="7.6450968000000001"/>
    <m/>
    <m/>
    <m/>
    <m/>
    <m/>
    <m/>
    <m/>
    <m/>
    <m/>
    <m/>
    <m/>
    <s v="521286"/>
    <s v="6252139"/>
    <n v="7.6450968000000001"/>
    <n v="0"/>
    <n v="0"/>
  </r>
  <r>
    <n v="770"/>
    <x v="576"/>
    <s v=""/>
    <x v="1408"/>
    <n v="2019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5529"/>
    <n v="0"/>
    <n v="0"/>
    <n v="6.5813448960000001"/>
    <n v="6.5813448960000001"/>
    <n v="0"/>
    <n v="1"/>
    <n v="0"/>
    <x v="0"/>
    <x v="0"/>
    <m/>
    <m/>
    <m/>
    <m/>
    <m/>
    <m/>
    <m/>
    <m/>
    <m/>
    <m/>
    <m/>
    <m/>
    <m/>
    <m/>
    <m/>
    <m/>
    <n v="6.5813448959999992"/>
    <m/>
    <s v="543795"/>
    <s v="6203925"/>
    <n v="0"/>
    <n v="0"/>
    <n v="0"/>
  </r>
  <r>
    <n v="772"/>
    <x v="577"/>
    <s v=""/>
    <x v="1409"/>
    <n v="2019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5530"/>
    <n v="0"/>
    <n v="0"/>
    <n v="1.6079857200000001"/>
    <n v="1.6079857200000001"/>
    <n v="0"/>
    <n v="1"/>
    <n v="0"/>
    <x v="0"/>
    <x v="0"/>
    <m/>
    <m/>
    <m/>
    <m/>
    <m/>
    <m/>
    <m/>
    <m/>
    <m/>
    <m/>
    <m/>
    <m/>
    <m/>
    <m/>
    <m/>
    <m/>
    <n v="1.6079857199999998"/>
    <m/>
    <s v="509271"/>
    <s v="6201710"/>
    <n v="0"/>
    <n v="0"/>
    <n v="0"/>
  </r>
  <r>
    <n v="777"/>
    <x v="578"/>
    <s v=""/>
    <x v="1410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5531"/>
    <n v="2.3660000000000001"/>
    <n v="2.3660000000000001"/>
    <n v="0"/>
    <n v="0"/>
    <n v="1"/>
    <n v="0"/>
    <n v="0"/>
    <x v="0"/>
    <x v="0"/>
    <m/>
    <m/>
    <m/>
    <n v="3.9385260000000005E-2"/>
    <m/>
    <m/>
    <n v="2.5465176"/>
    <m/>
    <m/>
    <m/>
    <m/>
    <m/>
    <m/>
    <m/>
    <m/>
    <m/>
    <m/>
    <m/>
    <s v="530009,88"/>
    <s v="6148161"/>
    <n v="2.58590286"/>
    <n v="0"/>
    <n v="0"/>
  </r>
  <r>
    <n v="777"/>
    <x v="578"/>
    <s v=""/>
    <x v="1411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009,88"/>
    <s v="6148161"/>
    <n v="0"/>
    <n v="0"/>
    <n v="0"/>
  </r>
  <r>
    <n v="777"/>
    <x v="578"/>
    <s v=""/>
    <x v="1412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009,88"/>
    <s v="6148161"/>
    <n v="0"/>
    <n v="0"/>
    <n v="0"/>
  </r>
  <r>
    <n v="777"/>
    <x v="579"/>
    <s v=""/>
    <x v="1413"/>
    <n v="2019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5532"/>
    <n v="1.7000000000000001E-2"/>
    <n v="1.7000000000000001E-2"/>
    <n v="0"/>
    <n v="0"/>
    <n v="1"/>
    <n v="0"/>
    <n v="0"/>
    <x v="0"/>
    <x v="0"/>
    <m/>
    <m/>
    <m/>
    <n v="0"/>
    <m/>
    <m/>
    <n v="2.6136E-2"/>
    <m/>
    <m/>
    <m/>
    <m/>
    <m/>
    <m/>
    <m/>
    <m/>
    <m/>
    <m/>
    <m/>
    <s v="528834,43"/>
    <s v="6149111,25"/>
    <n v="2.6136E-2"/>
    <n v="0"/>
    <n v="0"/>
  </r>
  <r>
    <n v="777"/>
    <x v="580"/>
    <s v=""/>
    <x v="1414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5533"/>
    <n v="0.56000000000000005"/>
    <n v="0.56000000000000005"/>
    <n v="0"/>
    <n v="0"/>
    <n v="1"/>
    <n v="0"/>
    <n v="0"/>
    <x v="0"/>
    <x v="0"/>
    <m/>
    <m/>
    <m/>
    <n v="0.13684405000000002"/>
    <m/>
    <m/>
    <n v="0.48727800000000004"/>
    <m/>
    <m/>
    <m/>
    <m/>
    <m/>
    <m/>
    <m/>
    <m/>
    <m/>
    <m/>
    <m/>
    <s v="529743,81"/>
    <s v="6149340,18"/>
    <n v="0.62412205000000009"/>
    <n v="0"/>
    <n v="0"/>
  </r>
  <r>
    <n v="777"/>
    <x v="580"/>
    <s v=""/>
    <x v="1415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9743,81"/>
    <s v="6149340,18"/>
    <n v="0"/>
    <n v="0"/>
    <n v="0"/>
  </r>
  <r>
    <n v="777"/>
    <x v="580"/>
    <s v=""/>
    <x v="1416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9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5534"/>
    <n v="0.24"/>
    <n v="0.24"/>
    <n v="0"/>
    <n v="0"/>
    <n v="1"/>
    <n v="0"/>
    <n v="0"/>
    <x v="0"/>
    <x v="0"/>
    <m/>
    <m/>
    <m/>
    <n v="7.1739999999999998E-2"/>
    <m/>
    <m/>
    <n v="0.24817320000000001"/>
    <m/>
    <m/>
    <m/>
    <m/>
    <m/>
    <m/>
    <m/>
    <m/>
    <m/>
    <m/>
    <m/>
    <s v="528341,42"/>
    <s v="6151304,99"/>
    <n v="0.31991320000000001"/>
    <n v="0"/>
    <n v="0"/>
  </r>
  <r>
    <n v="777"/>
    <x v="582"/>
    <s v=""/>
    <x v="1418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5535"/>
    <n v="0.13300000000000001"/>
    <n v="0.13300000000000001"/>
    <n v="0"/>
    <n v="0"/>
    <n v="1"/>
    <n v="0"/>
    <n v="0"/>
    <x v="0"/>
    <x v="0"/>
    <m/>
    <m/>
    <m/>
    <n v="1.868827E-2"/>
    <m/>
    <m/>
    <n v="0.13927320000000001"/>
    <m/>
    <m/>
    <m/>
    <m/>
    <m/>
    <m/>
    <m/>
    <m/>
    <m/>
    <m/>
    <m/>
    <s v="530483,13"/>
    <s v="6150942,2"/>
    <n v="0.15796147000000002"/>
    <n v="0"/>
    <n v="0"/>
  </r>
  <r>
    <n v="777"/>
    <x v="582"/>
    <s v=""/>
    <x v="1419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20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3"/>
    <s v=""/>
    <x v="1421"/>
    <n v="2019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292"/>
    <n v="8.0000000000000002E-3"/>
    <n v="8.0000000000000002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30836,78"/>
    <s v="6149137,61"/>
    <n v="1.0761E-2"/>
    <n v="0"/>
    <n v="0"/>
  </r>
  <r>
    <n v="777"/>
    <x v="584"/>
    <s v=""/>
    <x v="1422"/>
    <n v="2019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270,71"/>
    <s v="6150811,46"/>
    <n v="0"/>
    <n v="0"/>
    <n v="0"/>
  </r>
  <r>
    <n v="777"/>
    <x v="584"/>
    <s v=""/>
    <x v="1423"/>
    <n v="2019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270,71"/>
    <s v="6150811,46"/>
    <n v="0"/>
    <n v="0"/>
    <n v="0"/>
  </r>
  <r>
    <n v="777"/>
    <x v="585"/>
    <s v=""/>
    <x v="1424"/>
    <n v="2019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2104"/>
    <s v="6151460"/>
    <n v="0"/>
    <n v="0"/>
    <n v="0"/>
  </r>
  <r>
    <n v="777"/>
    <x v="586"/>
    <s v=""/>
    <x v="1425"/>
    <n v="2019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9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9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8"/>
    <s v=""/>
    <x v="1428"/>
    <n v="2019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5536"/>
    <n v="0.78500000000000003"/>
    <n v="0.78500000000000003"/>
    <n v="0"/>
    <n v="0"/>
    <n v="1"/>
    <n v="0"/>
    <n v="0"/>
    <x v="0"/>
    <x v="0"/>
    <m/>
    <m/>
    <m/>
    <n v="0"/>
    <m/>
    <m/>
    <n v="0.86296320000000004"/>
    <m/>
    <m/>
    <m/>
    <m/>
    <m/>
    <m/>
    <m/>
    <m/>
    <m/>
    <m/>
    <m/>
    <s v="537950"/>
    <s v="6175016"/>
    <n v="0.86296320000000004"/>
    <n v="0"/>
    <n v="0"/>
  </r>
  <r>
    <n v="777"/>
    <x v="589"/>
    <s v=""/>
    <x v="1429"/>
    <n v="2019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5537"/>
    <n v="13.108000000000001"/>
    <n v="13.108000000000001"/>
    <n v="0"/>
    <n v="0"/>
    <n v="1"/>
    <n v="0"/>
    <n v="0"/>
    <x v="0"/>
    <x v="0"/>
    <m/>
    <m/>
    <m/>
    <n v="6.2413800000000005E-2"/>
    <m/>
    <m/>
    <m/>
    <m/>
    <m/>
    <m/>
    <m/>
    <m/>
    <n v="14.600250000000001"/>
    <m/>
    <m/>
    <m/>
    <m/>
    <m/>
    <s v="532505"/>
    <s v="6175950"/>
    <n v="6.2413800000000005E-2"/>
    <n v="14.600250000000001"/>
    <n v="0"/>
  </r>
  <r>
    <n v="777"/>
    <x v="590"/>
    <s v=""/>
    <x v="1430"/>
    <n v="2019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5538"/>
    <n v="1.53"/>
    <n v="1.53"/>
    <n v="0"/>
    <n v="0"/>
    <n v="1"/>
    <n v="0"/>
    <n v="0"/>
    <x v="0"/>
    <x v="0"/>
    <m/>
    <m/>
    <m/>
    <n v="1.7935E-2"/>
    <m/>
    <m/>
    <n v="1.6361135999999998"/>
    <m/>
    <m/>
    <m/>
    <m/>
    <m/>
    <m/>
    <m/>
    <m/>
    <m/>
    <m/>
    <m/>
    <s v="535870,88"/>
    <s v="6175640,27"/>
    <n v="1.6540485999999999"/>
    <n v="0"/>
    <n v="0"/>
  </r>
  <r>
    <n v="777"/>
    <x v="590"/>
    <s v=""/>
    <x v="1431"/>
    <n v="2019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5870,88"/>
    <s v="6175640,27"/>
    <n v="0"/>
    <n v="0"/>
    <n v="0"/>
  </r>
  <r>
    <n v="777"/>
    <x v="591"/>
    <s v=""/>
    <x v="1432"/>
    <n v="2019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5539"/>
    <n v="0.83599999999999997"/>
    <n v="0.83599999999999997"/>
    <n v="0"/>
    <n v="0"/>
    <n v="1"/>
    <n v="0"/>
    <n v="0"/>
    <x v="0"/>
    <x v="0"/>
    <m/>
    <m/>
    <m/>
    <n v="0"/>
    <m/>
    <m/>
    <n v="0.91238399999999997"/>
    <m/>
    <m/>
    <m/>
    <m/>
    <m/>
    <m/>
    <m/>
    <m/>
    <m/>
    <m/>
    <m/>
    <s v="533330,14"/>
    <s v="6170118,72"/>
    <n v="0.91238399999999997"/>
    <n v="0"/>
    <n v="0"/>
  </r>
  <r>
    <n v="777"/>
    <x v="591"/>
    <s v=""/>
    <x v="1433"/>
    <n v="2019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3330,14"/>
    <s v="6170118,72"/>
    <n v="0"/>
    <n v="0"/>
    <n v="0"/>
  </r>
  <r>
    <n v="777"/>
    <x v="592"/>
    <s v=""/>
    <x v="1434"/>
    <n v="2019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9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051"/>
    <n v="6.4999999999999997E-3"/>
    <n v="6.4999999999999997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39329"/>
    <s v="6154739"/>
    <n v="8.9674999999999998E-3"/>
    <n v="0"/>
    <n v="0"/>
  </r>
  <r>
    <n v="777"/>
    <x v="594"/>
    <s v=""/>
    <x v="1436"/>
    <n v="2019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229"/>
    <n v="2.8999999999999998E-3"/>
    <n v="2.8999999999999998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39393"/>
    <s v="6152593"/>
    <n v="3.5870000000000003E-3"/>
    <n v="0"/>
    <n v="0"/>
  </r>
  <r>
    <n v="777"/>
    <x v="595"/>
    <s v=""/>
    <x v="1437"/>
    <n v="2019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5479"/>
    <n v="2.2699999999999999E-3"/>
    <n v="2.2699999999999999E-3"/>
    <n v="0"/>
    <n v="0"/>
    <n v="1"/>
    <n v="0"/>
    <n v="0"/>
    <x v="0"/>
    <x v="0"/>
    <m/>
    <m/>
    <m/>
    <n v="2.7619899999999998E-3"/>
    <m/>
    <m/>
    <m/>
    <m/>
    <m/>
    <m/>
    <m/>
    <m/>
    <m/>
    <m/>
    <m/>
    <m/>
    <m/>
    <m/>
    <s v="545917"/>
    <s v="6159739"/>
    <n v="2.7619899999999998E-3"/>
    <n v="0"/>
    <n v="0"/>
  </r>
  <r>
    <n v="777"/>
    <x v="596"/>
    <s v=""/>
    <x v="1438"/>
    <n v="2019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5540"/>
    <n v="3.65E-3"/>
    <n v="3.65E-3"/>
    <n v="0"/>
    <n v="0"/>
    <n v="1"/>
    <n v="0"/>
    <n v="0"/>
    <x v="0"/>
    <x v="0"/>
    <m/>
    <m/>
    <m/>
    <n v="4.6989700000000002E-3"/>
    <m/>
    <m/>
    <m/>
    <m/>
    <m/>
    <m/>
    <m/>
    <m/>
    <m/>
    <m/>
    <m/>
    <m/>
    <m/>
    <m/>
    <s v="546907"/>
    <s v="6163578"/>
    <n v="4.6989700000000002E-3"/>
    <n v="0"/>
    <n v="0"/>
  </r>
  <r>
    <n v="777"/>
    <x v="597"/>
    <s v=""/>
    <x v="1439"/>
    <n v="2019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5541"/>
    <n v="1.7999999999999999E-2"/>
    <n v="1.7999999999999999E-2"/>
    <n v="0"/>
    <n v="0"/>
    <n v="1"/>
    <n v="0"/>
    <n v="0"/>
    <x v="0"/>
    <x v="0"/>
    <m/>
    <m/>
    <m/>
    <n v="1.9154580000000001E-2"/>
    <m/>
    <m/>
    <m/>
    <m/>
    <m/>
    <m/>
    <m/>
    <m/>
    <m/>
    <m/>
    <m/>
    <m/>
    <m/>
    <m/>
    <s v="545049"/>
    <s v="6153178"/>
    <n v="1.9154580000000001E-2"/>
    <n v="0"/>
    <n v="0"/>
  </r>
  <r>
    <n v="777"/>
    <x v="598"/>
    <s v=""/>
    <x v="1440"/>
    <n v="2019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5542"/>
    <n v="0.35639999999999999"/>
    <n v="0.35639999999999999"/>
    <n v="0"/>
    <n v="0"/>
    <n v="1"/>
    <n v="0"/>
    <n v="0"/>
    <x v="0"/>
    <x v="0"/>
    <m/>
    <m/>
    <m/>
    <m/>
    <m/>
    <m/>
    <m/>
    <m/>
    <m/>
    <m/>
    <m/>
    <m/>
    <n v="0.434"/>
    <m/>
    <m/>
    <m/>
    <m/>
    <m/>
    <s v="536465,48"/>
    <s v="6175796,05"/>
    <n v="0"/>
    <n v="0.434"/>
    <n v="0"/>
  </r>
  <r>
    <n v="777"/>
    <x v="599"/>
    <s v=""/>
    <x v="1441"/>
    <n v="2019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5543"/>
    <n v="0.55079999999999996"/>
    <n v="0.55079999999999996"/>
    <n v="0"/>
    <n v="0"/>
    <n v="1"/>
    <n v="0"/>
    <n v="0"/>
    <x v="0"/>
    <x v="0"/>
    <m/>
    <m/>
    <m/>
    <m/>
    <m/>
    <m/>
    <m/>
    <m/>
    <m/>
    <m/>
    <m/>
    <m/>
    <n v="0.79589999999999994"/>
    <m/>
    <m/>
    <m/>
    <m/>
    <m/>
    <s v="541955,26"/>
    <s v="6154902,66"/>
    <n v="0"/>
    <n v="0.79589999999999994"/>
    <n v="0"/>
  </r>
  <r>
    <n v="777"/>
    <x v="600"/>
    <s v=""/>
    <x v="1442"/>
    <n v="2019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5544"/>
    <n v="0.78120000000000001"/>
    <n v="0.78120000000000001"/>
    <n v="0"/>
    <n v="0"/>
    <n v="1"/>
    <n v="0"/>
    <n v="0"/>
    <x v="0"/>
    <x v="0"/>
    <m/>
    <m/>
    <m/>
    <m/>
    <m/>
    <m/>
    <m/>
    <m/>
    <m/>
    <m/>
    <m/>
    <m/>
    <n v="0.80710000000000004"/>
    <m/>
    <m/>
    <m/>
    <m/>
    <m/>
    <s v="526421,44"/>
    <s v="6147178,65"/>
    <n v="0"/>
    <n v="0.80710000000000004"/>
    <n v="0"/>
  </r>
  <r>
    <n v="777"/>
    <x v="601"/>
    <s v=""/>
    <x v="1443"/>
    <n v="2019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5545"/>
    <n v="0.93600000000000005"/>
    <n v="0.93600000000000005"/>
    <n v="0"/>
    <n v="0"/>
    <n v="1"/>
    <n v="0"/>
    <n v="0"/>
    <x v="0"/>
    <x v="0"/>
    <m/>
    <m/>
    <m/>
    <m/>
    <m/>
    <m/>
    <m/>
    <m/>
    <m/>
    <m/>
    <m/>
    <m/>
    <n v="1.3677300000000001"/>
    <m/>
    <m/>
    <m/>
    <m/>
    <m/>
    <s v="NULL"/>
    <s v="NULL"/>
    <n v="0"/>
    <n v="1.3677300000000001"/>
    <n v="0"/>
  </r>
  <r>
    <n v="777"/>
    <x v="602"/>
    <s v=""/>
    <x v="1444"/>
    <n v="2019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5546"/>
    <n v="1.3824000000000001"/>
    <n v="1.382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54359279999999999"/>
    <s v="525949,26"/>
    <s v="6156997,99"/>
    <n v="0"/>
    <n v="0"/>
    <n v="0.54359279999999999"/>
  </r>
  <r>
    <n v="829"/>
    <x v="608"/>
    <s v=""/>
    <x v="1455"/>
    <n v="2019"/>
    <n v="25784499"/>
    <x v="699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51114,35"/>
    <s v="6142716,72"/>
    <n v="0"/>
    <n v="0"/>
    <n v="0"/>
  </r>
  <r>
    <n v="855"/>
    <x v="612"/>
    <s v=""/>
    <x v="1465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5547"/>
    <n v="0.529308"/>
    <n v="0.529308"/>
    <n v="0.396756"/>
    <n v="0.396756"/>
    <n v="0.24950279318232726"/>
    <n v="0.75049720681767274"/>
    <n v="0"/>
    <x v="0"/>
    <x v="0"/>
    <m/>
    <m/>
    <m/>
    <m/>
    <m/>
    <m/>
    <n v="1.0607256"/>
    <m/>
    <m/>
    <m/>
    <m/>
    <m/>
    <m/>
    <m/>
    <m/>
    <m/>
    <m/>
    <m/>
    <s v="589553,8"/>
    <s v="6341617,39"/>
    <n v="1.0607256"/>
    <n v="0"/>
    <n v="0"/>
  </r>
  <r>
    <n v="855"/>
    <x v="612"/>
    <s v=""/>
    <x v="1466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5548"/>
    <n v="12.971375999999999"/>
    <n v="12.971375999999999"/>
    <n v="0"/>
    <n v="0"/>
    <n v="1"/>
    <n v="0"/>
    <n v="0"/>
    <x v="0"/>
    <x v="0"/>
    <m/>
    <m/>
    <m/>
    <m/>
    <m/>
    <m/>
    <n v="12.537399600000001"/>
    <m/>
    <m/>
    <m/>
    <m/>
    <m/>
    <m/>
    <m/>
    <m/>
    <m/>
    <m/>
    <m/>
    <s v="589553,8"/>
    <s v="6341617,39"/>
    <n v="12.537399600000001"/>
    <n v="0"/>
    <n v="0"/>
  </r>
  <r>
    <n v="855"/>
    <x v="612"/>
    <s v=""/>
    <x v="1467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5549"/>
    <n v="4.9844520000000001"/>
    <n v="4.8655080000000002"/>
    <n v="0"/>
    <n v="0"/>
    <n v="1"/>
    <n v="0"/>
    <n v="0"/>
    <x v="0"/>
    <x v="0"/>
    <m/>
    <m/>
    <m/>
    <m/>
    <m/>
    <m/>
    <m/>
    <m/>
    <m/>
    <m/>
    <m/>
    <m/>
    <m/>
    <m/>
    <m/>
    <n v="4.9844520000000001"/>
    <m/>
    <m/>
    <s v="589553,8"/>
    <s v="6341617,39"/>
    <n v="0"/>
    <n v="4.9844520000000001"/>
    <n v="0"/>
  </r>
  <r>
    <n v="857"/>
    <x v="613"/>
    <s v=""/>
    <x v="1468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5550"/>
    <n v="1.44E-2"/>
    <n v="1.44E-2"/>
    <n v="7.1999999999999998E-3"/>
    <n v="7.1999999999999998E-3"/>
    <n v="0.2424242424242424"/>
    <n v="0.75757575757575757"/>
    <n v="0"/>
    <x v="0"/>
    <x v="0"/>
    <m/>
    <m/>
    <m/>
    <m/>
    <m/>
    <m/>
    <n v="2.9700000000000001E-2"/>
    <m/>
    <m/>
    <m/>
    <m/>
    <m/>
    <m/>
    <m/>
    <m/>
    <m/>
    <m/>
    <m/>
    <s v="544132"/>
    <s v="6325716"/>
    <n v="2.9700000000000001E-2"/>
    <n v="0"/>
    <n v="0"/>
  </r>
  <r>
    <n v="857"/>
    <x v="613"/>
    <s v=""/>
    <x v="1469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5551"/>
    <n v="0.63"/>
    <n v="0.63"/>
    <n v="0"/>
    <n v="0"/>
    <n v="1"/>
    <n v="0"/>
    <n v="0"/>
    <x v="0"/>
    <x v="0"/>
    <m/>
    <m/>
    <m/>
    <m/>
    <m/>
    <m/>
    <n v="0.6566867999999999"/>
    <m/>
    <m/>
    <m/>
    <m/>
    <m/>
    <m/>
    <m/>
    <m/>
    <m/>
    <m/>
    <m/>
    <s v="544132"/>
    <s v="6325716"/>
    <n v="0.6566867999999999"/>
    <n v="0"/>
    <n v="0"/>
  </r>
  <r>
    <n v="857"/>
    <x v="613"/>
    <s v=""/>
    <x v="1470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5552"/>
    <n v="0.85319999999999996"/>
    <n v="0.85319999999999996"/>
    <n v="0.52200000000000002"/>
    <n v="0.52200000000000002"/>
    <n v="0.28796384048990303"/>
    <n v="0.71203615951009702"/>
    <n v="0"/>
    <x v="0"/>
    <x v="0"/>
    <m/>
    <m/>
    <m/>
    <m/>
    <m/>
    <m/>
    <n v="1.481436"/>
    <m/>
    <m/>
    <m/>
    <m/>
    <m/>
    <m/>
    <m/>
    <m/>
    <m/>
    <m/>
    <m/>
    <s v="544132"/>
    <s v="6325716"/>
    <n v="1.481436"/>
    <n v="0"/>
    <n v="0"/>
  </r>
  <r>
    <n v="857"/>
    <x v="613"/>
    <s v=""/>
    <x v="1471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5553"/>
    <n v="35.791200000000003"/>
    <n v="35.791200000000003"/>
    <n v="0"/>
    <n v="0"/>
    <n v="1"/>
    <n v="0"/>
    <n v="0"/>
    <x v="0"/>
    <x v="0"/>
    <m/>
    <m/>
    <m/>
    <m/>
    <m/>
    <m/>
    <m/>
    <m/>
    <m/>
    <m/>
    <n v="36.826699999999995"/>
    <m/>
    <m/>
    <m/>
    <m/>
    <m/>
    <m/>
    <m/>
    <s v="544132"/>
    <s v="6325716"/>
    <n v="0"/>
    <n v="36.826699999999995"/>
    <n v="0"/>
  </r>
  <r>
    <n v="858"/>
    <x v="614"/>
    <s v=""/>
    <x v="1472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5554"/>
    <n v="1.0728"/>
    <n v="1.0728"/>
    <n v="0.83448"/>
    <n v="0.83448"/>
    <n v="0.23160957775553218"/>
    <n v="0.76839042224446785"/>
    <n v="0"/>
    <x v="0"/>
    <x v="0"/>
    <m/>
    <m/>
    <m/>
    <m/>
    <m/>
    <m/>
    <n v="2.3159663999999998"/>
    <m/>
    <m/>
    <m/>
    <m/>
    <m/>
    <m/>
    <m/>
    <m/>
    <m/>
    <m/>
    <m/>
    <s v="487203,07"/>
    <s v="6271948,82"/>
    <n v="2.3159663999999998"/>
    <n v="0"/>
    <n v="0"/>
  </r>
  <r>
    <n v="858"/>
    <x v="614"/>
    <s v=""/>
    <x v="1473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5555"/>
    <n v="27.316800000000001"/>
    <n v="27.316800000000001"/>
    <n v="0"/>
    <n v="0"/>
    <n v="1"/>
    <n v="0"/>
    <n v="0"/>
    <x v="0"/>
    <x v="0"/>
    <m/>
    <m/>
    <m/>
    <m/>
    <m/>
    <m/>
    <n v="29.668834799999999"/>
    <m/>
    <m/>
    <m/>
    <m/>
    <m/>
    <m/>
    <m/>
    <m/>
    <m/>
    <m/>
    <m/>
    <s v="487203,07"/>
    <s v="6271948,82"/>
    <n v="29.668834799999999"/>
    <n v="0"/>
    <n v="0"/>
  </r>
  <r>
    <n v="858"/>
    <x v="614"/>
    <s v=""/>
    <x v="2899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168"/>
    <x v="0"/>
    <s v="fvv"/>
    <d v="2017-08-15T00:00:00"/>
    <m/>
    <n v="1.7"/>
    <n v="0"/>
    <n v="1.5"/>
    <x v="5556"/>
    <n v="16.581600000000002"/>
    <n v="16.581600000000002"/>
    <n v="0"/>
    <n v="0"/>
    <n v="1"/>
    <n v="0"/>
    <n v="0"/>
    <x v="0"/>
    <x v="0"/>
    <m/>
    <m/>
    <m/>
    <m/>
    <m/>
    <m/>
    <m/>
    <m/>
    <m/>
    <n v="16.675000000000001"/>
    <m/>
    <m/>
    <m/>
    <m/>
    <m/>
    <m/>
    <m/>
    <m/>
    <s v="487203,07"/>
    <s v="6271948,82"/>
    <n v="0"/>
    <n v="16.675000000000001"/>
    <n v="0"/>
  </r>
  <r>
    <n v="861"/>
    <x v="615"/>
    <s v=""/>
    <x v="1474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622"/>
    <n v="0.126"/>
    <n v="0.126"/>
    <n v="0"/>
    <n v="0"/>
    <n v="1"/>
    <n v="0"/>
    <n v="0"/>
    <x v="0"/>
    <x v="0"/>
    <m/>
    <m/>
    <m/>
    <m/>
    <m/>
    <m/>
    <n v="0.13602600000000001"/>
    <m/>
    <m/>
    <m/>
    <m/>
    <m/>
    <m/>
    <m/>
    <m/>
    <m/>
    <m/>
    <m/>
    <s v="483845"/>
    <s v="6295554"/>
    <n v="0.13602600000000001"/>
    <n v="0"/>
    <n v="0"/>
  </r>
  <r>
    <n v="861"/>
    <x v="615"/>
    <s v=""/>
    <x v="1475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5557"/>
    <n v="0.92879999999999996"/>
    <n v="0.92879999999999996"/>
    <n v="0.62280000000000002"/>
    <n v="0.61919999999999997"/>
    <n v="0.27204399942638785"/>
    <n v="0.72795600057361209"/>
    <n v="0"/>
    <x v="0"/>
    <x v="0"/>
    <m/>
    <m/>
    <m/>
    <m/>
    <m/>
    <m/>
    <n v="1.7070768000000001"/>
    <m/>
    <m/>
    <m/>
    <m/>
    <m/>
    <m/>
    <m/>
    <m/>
    <m/>
    <m/>
    <m/>
    <s v="483845"/>
    <s v="6295554"/>
    <n v="1.7070768000000001"/>
    <n v="0"/>
    <n v="0"/>
  </r>
  <r>
    <n v="861"/>
    <x v="615"/>
    <s v=""/>
    <x v="1476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5558"/>
    <n v="10.252800000000001"/>
    <n v="10.252800000000001"/>
    <n v="0"/>
    <n v="0"/>
    <n v="1"/>
    <n v="0"/>
    <n v="0"/>
    <x v="0"/>
    <x v="0"/>
    <m/>
    <m/>
    <m/>
    <m/>
    <m/>
    <m/>
    <m/>
    <m/>
    <m/>
    <m/>
    <m/>
    <n v="10.0116"/>
    <n v="1.1339999999999999"/>
    <m/>
    <m/>
    <m/>
    <m/>
    <m/>
    <s v="483845"/>
    <s v="6295554"/>
    <n v="0"/>
    <n v="11.1456"/>
    <n v="0"/>
  </r>
  <r>
    <n v="861"/>
    <x v="616"/>
    <s v=""/>
    <x v="1477"/>
    <n v="2019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5559"/>
    <n v="10.893599999999999"/>
    <n v="10.893599999999999"/>
    <n v="0"/>
    <n v="0"/>
    <n v="1"/>
    <n v="0"/>
    <n v="0"/>
    <x v="0"/>
    <x v="0"/>
    <m/>
    <m/>
    <m/>
    <m/>
    <m/>
    <m/>
    <n v="11.712808800000001"/>
    <m/>
    <m/>
    <m/>
    <m/>
    <m/>
    <m/>
    <m/>
    <m/>
    <m/>
    <m/>
    <m/>
    <s v="475790"/>
    <s v="6289095"/>
    <n v="11.712808800000001"/>
    <n v="0"/>
    <n v="0"/>
  </r>
  <r>
    <n v="861"/>
    <x v="616"/>
    <s v=""/>
    <x v="1478"/>
    <n v="2019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5560"/>
    <n v="3.9672000000000001"/>
    <n v="3.9672000000000001"/>
    <n v="2.6892"/>
    <n v="2.6640000000000001"/>
    <n v="0.28015363198083365"/>
    <n v="0.71984636801916635"/>
    <n v="0"/>
    <x v="0"/>
    <x v="0"/>
    <m/>
    <m/>
    <m/>
    <m/>
    <m/>
    <m/>
    <n v="7.0804008000000005"/>
    <m/>
    <m/>
    <m/>
    <m/>
    <m/>
    <m/>
    <m/>
    <m/>
    <m/>
    <m/>
    <m/>
    <s v="475790"/>
    <s v="6289095"/>
    <n v="7.0804008000000005"/>
    <n v="0"/>
    <n v="0"/>
  </r>
  <r>
    <n v="861"/>
    <x v="617"/>
    <s v=""/>
    <x v="1479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5561"/>
    <n v="1.0728"/>
    <n v="1.0728"/>
    <n v="0.74880000000000002"/>
    <n v="0.74519999999999997"/>
    <n v="0.27043312860275004"/>
    <n v="0.72956687139724996"/>
    <n v="0"/>
    <x v="0"/>
    <x v="0"/>
    <m/>
    <m/>
    <m/>
    <m/>
    <m/>
    <m/>
    <n v="1.9834848"/>
    <m/>
    <m/>
    <m/>
    <m/>
    <m/>
    <m/>
    <m/>
    <m/>
    <m/>
    <m/>
    <m/>
    <s v="485271,85"/>
    <s v="6286241,22"/>
    <n v="1.9834848"/>
    <n v="0"/>
    <n v="0"/>
  </r>
  <r>
    <n v="861"/>
    <x v="617"/>
    <s v=""/>
    <x v="1480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5562"/>
    <n v="7.1999999999999995E-2"/>
    <n v="7.1999999999999995E-2"/>
    <n v="0"/>
    <n v="0"/>
    <n v="1"/>
    <n v="0"/>
    <n v="0"/>
    <x v="0"/>
    <x v="0"/>
    <m/>
    <m/>
    <m/>
    <m/>
    <m/>
    <m/>
    <n v="8.18136E-2"/>
    <m/>
    <m/>
    <m/>
    <m/>
    <m/>
    <m/>
    <m/>
    <m/>
    <m/>
    <m/>
    <m/>
    <s v="485271,85"/>
    <s v="6286241,22"/>
    <n v="8.18136E-2"/>
    <n v="0"/>
    <n v="0"/>
  </r>
  <r>
    <n v="861"/>
    <x v="617"/>
    <s v=""/>
    <x v="1481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5563"/>
    <n v="10.8324"/>
    <n v="10.8324"/>
    <n v="0"/>
    <n v="0"/>
    <n v="1"/>
    <n v="0"/>
    <n v="0"/>
    <x v="0"/>
    <x v="0"/>
    <m/>
    <m/>
    <m/>
    <m/>
    <m/>
    <m/>
    <m/>
    <m/>
    <m/>
    <m/>
    <m/>
    <n v="11.919600000000001"/>
    <m/>
    <m/>
    <m/>
    <m/>
    <m/>
    <m/>
    <s v="485271,85"/>
    <s v="6286241,22"/>
    <n v="0"/>
    <n v="11.919600000000001"/>
    <n v="0"/>
  </r>
  <r>
    <n v="861"/>
    <x v="618"/>
    <s v=""/>
    <x v="1482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5564"/>
    <n v="0.49680000000000002"/>
    <n v="0.49680000000000002"/>
    <n v="0.34920000000000001"/>
    <n v="0.34560000000000002"/>
    <n v="0.26397034350575571"/>
    <n v="0.73602965649424434"/>
    <n v="0"/>
    <x v="0"/>
    <x v="0"/>
    <m/>
    <m/>
    <m/>
    <m/>
    <m/>
    <m/>
    <n v="0.94101480000000004"/>
    <m/>
    <m/>
    <m/>
    <m/>
    <m/>
    <m/>
    <m/>
    <m/>
    <m/>
    <m/>
    <m/>
    <s v="481212,14"/>
    <s v="6283743,34"/>
    <n v="0.94101480000000004"/>
    <n v="0"/>
    <n v="0"/>
  </r>
  <r>
    <n v="861"/>
    <x v="618"/>
    <s v=""/>
    <x v="1483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5565"/>
    <n v="1.8575999999999999"/>
    <n v="1.8575999999999999"/>
    <n v="0"/>
    <n v="0"/>
    <n v="1"/>
    <n v="0"/>
    <n v="0"/>
    <x v="0"/>
    <x v="0"/>
    <m/>
    <m/>
    <m/>
    <m/>
    <m/>
    <m/>
    <n v="2.0622492000000001"/>
    <m/>
    <m/>
    <m/>
    <m/>
    <m/>
    <m/>
    <m/>
    <m/>
    <m/>
    <m/>
    <m/>
    <s v="481212,14"/>
    <s v="6283743,34"/>
    <n v="2.0622492000000001"/>
    <n v="0"/>
    <n v="0"/>
  </r>
  <r>
    <n v="861"/>
    <x v="618"/>
    <s v=""/>
    <x v="1484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5566"/>
    <n v="6.6492000000000004"/>
    <n v="6.6492000000000004"/>
    <n v="0"/>
    <n v="0"/>
    <n v="1"/>
    <n v="0"/>
    <n v="0"/>
    <x v="0"/>
    <x v="0"/>
    <m/>
    <m/>
    <m/>
    <m/>
    <m/>
    <m/>
    <m/>
    <m/>
    <m/>
    <n v="8.5716000000000001"/>
    <m/>
    <m/>
    <m/>
    <m/>
    <m/>
    <m/>
    <m/>
    <m/>
    <s v="481212,14"/>
    <s v="6283743,34"/>
    <n v="0"/>
    <n v="8.5716000000000001"/>
    <n v="0"/>
  </r>
  <r>
    <n v="861"/>
    <x v="619"/>
    <s v=""/>
    <x v="1485"/>
    <n v="2019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73334,15"/>
    <s v="6289936,78"/>
    <n v="0"/>
    <n v="0"/>
    <n v="0"/>
  </r>
  <r>
    <n v="867"/>
    <x v="620"/>
    <s v=""/>
    <x v="1486"/>
    <n v="2019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275"/>
    <n v="0"/>
    <n v="0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457153"/>
    <s v="6253253"/>
    <n v="0.14348"/>
    <n v="0"/>
    <n v="0"/>
  </r>
  <r>
    <n v="867"/>
    <x v="620"/>
    <s v=""/>
    <x v="1487"/>
    <n v="2019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5567"/>
    <n v="23.860800000000001"/>
    <n v="23.860800000000001"/>
    <n v="0"/>
    <n v="0"/>
    <n v="1"/>
    <n v="0"/>
    <n v="0"/>
    <x v="0"/>
    <x v="0"/>
    <m/>
    <m/>
    <m/>
    <m/>
    <m/>
    <m/>
    <m/>
    <m/>
    <m/>
    <m/>
    <m/>
    <n v="23.6082"/>
    <m/>
    <m/>
    <m/>
    <m/>
    <m/>
    <m/>
    <s v="457153"/>
    <s v="6253253"/>
    <n v="0"/>
    <n v="23.6082"/>
    <n v="0"/>
  </r>
  <r>
    <n v="868"/>
    <x v="621"/>
    <s v=""/>
    <x v="1488"/>
    <n v="2019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46160,2"/>
    <s v="6247734,77"/>
    <n v="0"/>
    <n v="0"/>
    <n v="0"/>
  </r>
  <r>
    <n v="868"/>
    <x v="621"/>
    <s v=""/>
    <x v="1489"/>
    <n v="2019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5568"/>
    <n v="22.572755999999998"/>
    <n v="22.572755999999998"/>
    <n v="0"/>
    <n v="0"/>
    <n v="1"/>
    <n v="0"/>
    <n v="0"/>
    <x v="0"/>
    <x v="0"/>
    <m/>
    <m/>
    <m/>
    <m/>
    <m/>
    <m/>
    <m/>
    <m/>
    <m/>
    <m/>
    <n v="23.673999999999999"/>
    <m/>
    <m/>
    <m/>
    <m/>
    <m/>
    <m/>
    <m/>
    <s v="446160,2"/>
    <s v="6247734,77"/>
    <n v="0"/>
    <n v="23.673999999999999"/>
    <n v="0"/>
  </r>
  <r>
    <n v="870"/>
    <x v="622"/>
    <s v=""/>
    <x v="1490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5569"/>
    <n v="17.042400000000001"/>
    <n v="17.042400000000001"/>
    <n v="0"/>
    <n v="0"/>
    <n v="1"/>
    <n v="0"/>
    <n v="0"/>
    <x v="0"/>
    <x v="0"/>
    <m/>
    <m/>
    <m/>
    <m/>
    <m/>
    <m/>
    <m/>
    <m/>
    <m/>
    <n v="17.297599999999999"/>
    <m/>
    <m/>
    <m/>
    <m/>
    <m/>
    <m/>
    <m/>
    <m/>
    <s v="610383"/>
    <s v="6073707"/>
    <n v="0"/>
    <n v="17.297599999999999"/>
    <n v="0"/>
  </r>
  <r>
    <n v="870"/>
    <x v="622"/>
    <s v=""/>
    <x v="1491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5570"/>
    <n v="73.576800000000006"/>
    <n v="73.576800000000006"/>
    <n v="0"/>
    <n v="0"/>
    <n v="1"/>
    <n v="0"/>
    <n v="0"/>
    <x v="0"/>
    <x v="0"/>
    <m/>
    <m/>
    <m/>
    <m/>
    <m/>
    <m/>
    <m/>
    <m/>
    <m/>
    <n v="83.037600000000012"/>
    <m/>
    <m/>
    <m/>
    <m/>
    <m/>
    <m/>
    <m/>
    <m/>
    <s v="610383"/>
    <s v="6073707"/>
    <n v="0"/>
    <n v="83.037600000000012"/>
    <n v="0"/>
  </r>
  <r>
    <n v="870"/>
    <x v="622"/>
    <s v=""/>
    <x v="1493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5571"/>
    <n v="18.234000000000002"/>
    <n v="18.234000000000002"/>
    <n v="0"/>
    <n v="0"/>
    <n v="1"/>
    <n v="0"/>
    <n v="0"/>
    <x v="0"/>
    <x v="0"/>
    <m/>
    <m/>
    <m/>
    <m/>
    <m/>
    <m/>
    <m/>
    <m/>
    <m/>
    <m/>
    <m/>
    <m/>
    <m/>
    <m/>
    <m/>
    <n v="18.234000000000002"/>
    <m/>
    <m/>
    <s v="610383"/>
    <s v="6073707"/>
    <n v="0"/>
    <n v="18.234000000000002"/>
    <n v="0"/>
  </r>
  <r>
    <n v="870"/>
    <x v="622"/>
    <s v=""/>
    <x v="1494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2745"/>
    <n v="8.6400000000000005E-2"/>
    <n v="8.6400000000000005E-2"/>
    <n v="0"/>
    <n v="0"/>
    <n v="1"/>
    <n v="0"/>
    <n v="0"/>
    <x v="0"/>
    <x v="0"/>
    <m/>
    <m/>
    <m/>
    <m/>
    <m/>
    <m/>
    <m/>
    <m/>
    <m/>
    <m/>
    <m/>
    <m/>
    <m/>
    <m/>
    <n v="8.6400000000000005E-2"/>
    <m/>
    <m/>
    <m/>
    <s v="610383"/>
    <s v="6073707"/>
    <n v="0"/>
    <n v="8.6400000000000005E-2"/>
    <n v="0"/>
  </r>
  <r>
    <n v="871"/>
    <x v="623"/>
    <s v=""/>
    <x v="1495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5572"/>
    <n v="11.628"/>
    <n v="11.628"/>
    <n v="0"/>
    <n v="0"/>
    <n v="1"/>
    <n v="0"/>
    <n v="0"/>
    <x v="0"/>
    <x v="0"/>
    <m/>
    <m/>
    <m/>
    <m/>
    <m/>
    <m/>
    <m/>
    <m/>
    <m/>
    <n v="12.615"/>
    <m/>
    <m/>
    <m/>
    <m/>
    <m/>
    <m/>
    <m/>
    <m/>
    <s v="621723"/>
    <s v="6110791"/>
    <n v="0"/>
    <n v="12.615"/>
    <n v="0"/>
  </r>
  <r>
    <n v="871"/>
    <x v="623"/>
    <s v=""/>
    <x v="1496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92"/>
    <n v="1.008E-2"/>
    <n v="1.008E-2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621723"/>
    <s v="6110791"/>
    <n v="1.0761E-2"/>
    <n v="0"/>
    <n v="0"/>
  </r>
  <r>
    <n v="871"/>
    <x v="623"/>
    <s v=""/>
    <x v="1497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5573"/>
    <n v="19.079999999999998"/>
    <n v="19.079999999999998"/>
    <n v="0"/>
    <n v="0"/>
    <n v="1"/>
    <n v="0"/>
    <n v="0"/>
    <x v="0"/>
    <x v="0"/>
    <m/>
    <m/>
    <m/>
    <m/>
    <m/>
    <m/>
    <m/>
    <m/>
    <m/>
    <m/>
    <n v="20.414000000000001"/>
    <m/>
    <m/>
    <m/>
    <m/>
    <m/>
    <m/>
    <m/>
    <s v="621723"/>
    <s v="6110791"/>
    <n v="0"/>
    <n v="20.414000000000001"/>
    <n v="0"/>
  </r>
  <r>
    <n v="872"/>
    <x v="624"/>
    <s v=""/>
    <x v="1498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5574"/>
    <n v="4.073976"/>
    <n v="4.073976"/>
    <n v="0"/>
    <n v="0"/>
    <n v="1"/>
    <n v="0"/>
    <n v="0"/>
    <x v="0"/>
    <x v="0"/>
    <m/>
    <m/>
    <m/>
    <m/>
    <m/>
    <m/>
    <m/>
    <m/>
    <m/>
    <m/>
    <n v="3.7376100000000001"/>
    <m/>
    <m/>
    <m/>
    <m/>
    <m/>
    <m/>
    <m/>
    <s v="452235"/>
    <s v="6283325"/>
    <n v="0"/>
    <n v="3.7376100000000001"/>
    <n v="0"/>
  </r>
  <r>
    <n v="872"/>
    <x v="624"/>
    <s v=""/>
    <x v="1499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5575"/>
    <n v="96.309359999999998"/>
    <n v="96.309359999999998"/>
    <n v="0"/>
    <n v="0"/>
    <n v="1"/>
    <n v="0"/>
    <n v="0"/>
    <x v="0"/>
    <x v="0"/>
    <m/>
    <m/>
    <m/>
    <m/>
    <m/>
    <m/>
    <m/>
    <m/>
    <m/>
    <m/>
    <n v="85.742592000000002"/>
    <m/>
    <m/>
    <m/>
    <m/>
    <m/>
    <m/>
    <m/>
    <s v="452235"/>
    <s v="6283325"/>
    <n v="0"/>
    <n v="85.742592000000002"/>
    <n v="0"/>
  </r>
  <r>
    <n v="873"/>
    <x v="625"/>
    <s v=""/>
    <x v="1502"/>
    <n v="2019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042,99"/>
    <s v="6278919"/>
    <n v="0"/>
    <n v="0"/>
    <n v="0"/>
  </r>
  <r>
    <n v="873"/>
    <x v="625"/>
    <s v=""/>
    <x v="1503"/>
    <n v="2019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5576"/>
    <n v="30.9024"/>
    <n v="30.24"/>
    <n v="0"/>
    <n v="0"/>
    <n v="1"/>
    <n v="0"/>
    <n v="0"/>
    <x v="0"/>
    <x v="0"/>
    <m/>
    <m/>
    <m/>
    <m/>
    <m/>
    <m/>
    <m/>
    <m/>
    <m/>
    <n v="33.712499999999999"/>
    <m/>
    <m/>
    <m/>
    <m/>
    <m/>
    <m/>
    <m/>
    <m/>
    <s v="573042,99"/>
    <s v="6278919"/>
    <n v="0"/>
    <n v="33.712499999999999"/>
    <n v="0"/>
  </r>
  <r>
    <n v="874"/>
    <x v="626"/>
    <s v=""/>
    <x v="1504"/>
    <n v="2019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5577"/>
    <n v="13.582800000000001"/>
    <n v="12.9528"/>
    <n v="0"/>
    <n v="0"/>
    <n v="1"/>
    <n v="0"/>
    <n v="0"/>
    <x v="0"/>
    <x v="0"/>
    <m/>
    <m/>
    <m/>
    <m/>
    <m/>
    <m/>
    <n v="0.2006532"/>
    <m/>
    <m/>
    <m/>
    <m/>
    <m/>
    <n v="15.557499999999999"/>
    <m/>
    <m/>
    <m/>
    <m/>
    <m/>
    <s v="536016"/>
    <s v="6324362"/>
    <n v="0.2006532"/>
    <n v="15.557499999999999"/>
    <n v="0"/>
  </r>
  <r>
    <n v="874"/>
    <x v="626"/>
    <s v=""/>
    <x v="1505"/>
    <n v="2019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5578"/>
    <n v="0.58679999999999999"/>
    <n v="0.58679999999999999"/>
    <n v="0.44640000000000002"/>
    <n v="0.44640000000000002"/>
    <n v="0.26291085870234943"/>
    <n v="0.73708914129765057"/>
    <n v="0"/>
    <x v="0"/>
    <x v="0"/>
    <m/>
    <m/>
    <m/>
    <m/>
    <m/>
    <m/>
    <n v="1.1159675999999998"/>
    <m/>
    <m/>
    <m/>
    <m/>
    <m/>
    <m/>
    <m/>
    <m/>
    <m/>
    <m/>
    <m/>
    <s v="536016"/>
    <s v="6324362"/>
    <n v="1.1159675999999998"/>
    <n v="0"/>
    <n v="0"/>
  </r>
  <r>
    <n v="875"/>
    <x v="627"/>
    <s v=""/>
    <x v="1506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5579"/>
    <n v="14.646599999999999"/>
    <n v="14.646599999999999"/>
    <n v="0"/>
    <n v="0"/>
    <n v="1"/>
    <n v="0"/>
    <n v="0"/>
    <x v="0"/>
    <x v="0"/>
    <m/>
    <m/>
    <m/>
    <m/>
    <m/>
    <m/>
    <n v="14.409370800000001"/>
    <m/>
    <m/>
    <m/>
    <m/>
    <m/>
    <m/>
    <m/>
    <m/>
    <m/>
    <m/>
    <m/>
    <s v="496275"/>
    <s v="6243760"/>
    <n v="14.409370800000001"/>
    <n v="0"/>
    <n v="0"/>
  </r>
  <r>
    <n v="875"/>
    <x v="627"/>
    <s v=""/>
    <x v="1507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5580"/>
    <n v="0.48348000000000002"/>
    <n v="0.48348000000000002"/>
    <n v="0.35222399999999998"/>
    <n v="0.35222399999999998"/>
    <n v="0.25574132612255779"/>
    <n v="0.74425867387744216"/>
    <n v="0"/>
    <x v="0"/>
    <x v="0"/>
    <m/>
    <m/>
    <m/>
    <m/>
    <m/>
    <m/>
    <n v="0.94525199999999998"/>
    <m/>
    <m/>
    <m/>
    <m/>
    <m/>
    <m/>
    <m/>
    <m/>
    <m/>
    <m/>
    <m/>
    <s v="496275"/>
    <s v="6243760"/>
    <n v="0.94525199999999998"/>
    <n v="0"/>
    <n v="0"/>
  </r>
  <r>
    <n v="875"/>
    <x v="627"/>
    <s v=""/>
    <x v="1508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5581"/>
    <n v="0.89783999999999997"/>
    <n v="0.89783999999999997"/>
    <n v="0.64328399999999997"/>
    <n v="0.64328399999999997"/>
    <n v="0.25572667801406801"/>
    <n v="0.74427332198593199"/>
    <n v="0"/>
    <x v="0"/>
    <x v="0"/>
    <m/>
    <m/>
    <m/>
    <m/>
    <m/>
    <m/>
    <n v="1.755468"/>
    <m/>
    <m/>
    <m/>
    <m/>
    <m/>
    <m/>
    <m/>
    <m/>
    <m/>
    <m/>
    <m/>
    <s v="496275"/>
    <s v="6243760"/>
    <n v="1.755468"/>
    <n v="0"/>
    <n v="0"/>
  </r>
  <r>
    <n v="875"/>
    <x v="627"/>
    <s v=""/>
    <x v="1509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5582"/>
    <n v="5.9112"/>
    <n v="5.6412000000000004"/>
    <n v="0"/>
    <n v="0"/>
    <n v="1"/>
    <n v="0"/>
    <n v="0"/>
    <x v="0"/>
    <x v="0"/>
    <m/>
    <m/>
    <m/>
    <m/>
    <m/>
    <m/>
    <m/>
    <m/>
    <m/>
    <m/>
    <m/>
    <m/>
    <m/>
    <m/>
    <m/>
    <n v="5.9112"/>
    <m/>
    <m/>
    <s v="496275"/>
    <s v="6243760"/>
    <n v="0"/>
    <n v="5.9112"/>
    <n v="0"/>
  </r>
  <r>
    <n v="876"/>
    <x v="628"/>
    <s v=""/>
    <x v="1510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5583"/>
    <n v="15.058692000000001"/>
    <n v="15.058692000000001"/>
    <n v="0"/>
    <n v="0"/>
    <n v="1"/>
    <n v="0"/>
    <n v="0"/>
    <x v="0"/>
    <x v="0"/>
    <m/>
    <m/>
    <m/>
    <m/>
    <m/>
    <m/>
    <n v="15.0236064"/>
    <m/>
    <m/>
    <m/>
    <m/>
    <m/>
    <m/>
    <m/>
    <m/>
    <m/>
    <m/>
    <m/>
    <s v="499490"/>
    <s v="6249885"/>
    <n v="15.0236064"/>
    <n v="0"/>
    <n v="0"/>
  </r>
  <r>
    <n v="876"/>
    <x v="628"/>
    <s v=""/>
    <x v="1511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5584"/>
    <n v="1.3280400000000001"/>
    <n v="1.3280400000000001"/>
    <n v="0.80233200000000005"/>
    <n v="0.80233200000000005"/>
    <n v="0.31037819191451771"/>
    <n v="0.68962180808548235"/>
    <n v="0"/>
    <x v="0"/>
    <x v="0"/>
    <m/>
    <m/>
    <m/>
    <m/>
    <m/>
    <m/>
    <n v="2.1393899999999997"/>
    <m/>
    <m/>
    <m/>
    <m/>
    <m/>
    <m/>
    <m/>
    <m/>
    <m/>
    <m/>
    <m/>
    <s v="499490"/>
    <s v="6249885"/>
    <n v="2.1393899999999997"/>
    <n v="0"/>
    <n v="0"/>
  </r>
  <r>
    <n v="876"/>
    <x v="628"/>
    <s v=""/>
    <x v="1512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5585"/>
    <n v="2.3616000000000001"/>
    <n v="2.3616000000000001"/>
    <n v="1.4029199999999999"/>
    <n v="1.4029199999999999"/>
    <n v="0.31046053223157705"/>
    <n v="0.68953946776842301"/>
    <n v="0"/>
    <x v="0"/>
    <x v="0"/>
    <m/>
    <m/>
    <m/>
    <m/>
    <m/>
    <m/>
    <n v="3.803382"/>
    <m/>
    <m/>
    <m/>
    <m/>
    <m/>
    <m/>
    <m/>
    <m/>
    <m/>
    <m/>
    <m/>
    <s v="499490"/>
    <s v="6249885"/>
    <n v="3.803382"/>
    <n v="0"/>
    <n v="0"/>
  </r>
  <r>
    <n v="876"/>
    <x v="628"/>
    <s v=""/>
    <x v="1513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5586"/>
    <n v="5.9154119999999999"/>
    <n v="5.6265840000000003"/>
    <n v="0"/>
    <n v="0"/>
    <n v="1"/>
    <n v="0"/>
    <n v="0"/>
    <x v="0"/>
    <x v="0"/>
    <m/>
    <m/>
    <m/>
    <m/>
    <m/>
    <m/>
    <m/>
    <m/>
    <m/>
    <m/>
    <m/>
    <m/>
    <m/>
    <m/>
    <m/>
    <n v="5.9154119999999999"/>
    <m/>
    <m/>
    <s v="499490"/>
    <s v="6249885"/>
    <n v="0"/>
    <n v="5.9154119999999999"/>
    <n v="0"/>
  </r>
  <r>
    <n v="877"/>
    <x v="629"/>
    <s v=""/>
    <x v="1514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5587"/>
    <n v="0.12239999999999999"/>
    <n v="0.1188"/>
    <n v="7.1999999999999995E-2"/>
    <n v="7.1999999999999995E-2"/>
    <n v="0.29646164309505951"/>
    <n v="0.70353835690494049"/>
    <n v="0"/>
    <x v="0"/>
    <x v="0"/>
    <m/>
    <m/>
    <m/>
    <m/>
    <m/>
    <m/>
    <n v="0.2064348"/>
    <m/>
    <m/>
    <m/>
    <m/>
    <m/>
    <m/>
    <m/>
    <m/>
    <m/>
    <m/>
    <m/>
    <s v="561455,99"/>
    <s v="6269090"/>
    <n v="0.2064348"/>
    <n v="0"/>
    <n v="0"/>
  </r>
  <r>
    <n v="877"/>
    <x v="629"/>
    <s v=""/>
    <x v="1515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5588"/>
    <n v="1.4004000000000001E-2"/>
    <n v="1.4004000000000001E-2"/>
    <n v="0"/>
    <n v="0"/>
    <n v="1"/>
    <n v="0"/>
    <n v="0"/>
    <x v="0"/>
    <x v="0"/>
    <m/>
    <m/>
    <m/>
    <m/>
    <m/>
    <m/>
    <n v="1.47312E-2"/>
    <m/>
    <m/>
    <m/>
    <m/>
    <m/>
    <m/>
    <m/>
    <m/>
    <m/>
    <m/>
    <m/>
    <s v="561455,99"/>
    <s v="6269090"/>
    <n v="1.47312E-2"/>
    <n v="0"/>
    <n v="0"/>
  </r>
  <r>
    <n v="877"/>
    <x v="629"/>
    <s v=""/>
    <x v="1516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5589"/>
    <n v="23.342400000000001"/>
    <n v="23.342400000000001"/>
    <n v="0"/>
    <n v="0"/>
    <n v="1"/>
    <n v="0"/>
    <n v="0"/>
    <x v="0"/>
    <x v="0"/>
    <m/>
    <m/>
    <m/>
    <m/>
    <m/>
    <m/>
    <m/>
    <m/>
    <m/>
    <n v="25.186499999999999"/>
    <m/>
    <m/>
    <m/>
    <m/>
    <m/>
    <m/>
    <m/>
    <m/>
    <s v="561455,99"/>
    <s v="6269090"/>
    <n v="0"/>
    <n v="25.186499999999999"/>
    <n v="0"/>
  </r>
  <r>
    <n v="878"/>
    <x v="630"/>
    <s v=""/>
    <x v="1517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5590"/>
    <n v="0.3024"/>
    <n v="0.3024"/>
    <n v="0.31859999999999999"/>
    <n v="0.31859999999999999"/>
    <n v="0.17573221757322174"/>
    <n v="0.82426778242677823"/>
    <n v="0"/>
    <x v="0"/>
    <x v="0"/>
    <m/>
    <m/>
    <m/>
    <m/>
    <m/>
    <m/>
    <n v="0.86039999999999994"/>
    <m/>
    <m/>
    <m/>
    <m/>
    <m/>
    <m/>
    <m/>
    <m/>
    <m/>
    <m/>
    <m/>
    <s v="560013,21"/>
    <s v="6292020,61"/>
    <n v="0.86039999999999994"/>
    <n v="0"/>
    <n v="0"/>
  </r>
  <r>
    <n v="878"/>
    <x v="630"/>
    <s v=""/>
    <x v="1518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3424"/>
    <n v="6.2640000000000001E-2"/>
    <n v="6.2640000000000001E-2"/>
    <n v="0"/>
    <n v="0"/>
    <n v="1"/>
    <n v="0"/>
    <n v="0"/>
    <x v="0"/>
    <x v="0"/>
    <m/>
    <m/>
    <m/>
    <m/>
    <m/>
    <m/>
    <n v="6.7517999999999995E-2"/>
    <m/>
    <m/>
    <m/>
    <m/>
    <m/>
    <m/>
    <m/>
    <m/>
    <m/>
    <m/>
    <m/>
    <s v="560013,21"/>
    <s v="6292020,61"/>
    <n v="6.7517999999999995E-2"/>
    <n v="0"/>
    <n v="0"/>
  </r>
  <r>
    <n v="878"/>
    <x v="630"/>
    <s v=""/>
    <x v="1519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5591"/>
    <n v="17.190000000000001"/>
    <n v="17.190000000000001"/>
    <n v="0"/>
    <n v="0"/>
    <n v="1"/>
    <n v="0"/>
    <n v="0"/>
    <x v="0"/>
    <x v="0"/>
    <m/>
    <m/>
    <m/>
    <m/>
    <m/>
    <m/>
    <m/>
    <m/>
    <m/>
    <m/>
    <m/>
    <m/>
    <n v="18.287500000000001"/>
    <m/>
    <m/>
    <m/>
    <m/>
    <m/>
    <s v="560013,21"/>
    <s v="6292020,61"/>
    <n v="0"/>
    <n v="18.287500000000001"/>
    <n v="0"/>
  </r>
  <r>
    <n v="879"/>
    <x v="631"/>
    <s v=""/>
    <x v="1520"/>
    <n v="2019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5592"/>
    <n v="3.6863999999999999"/>
    <n v="3.6612"/>
    <n v="2.331"/>
    <n v="2.31948"/>
    <n v="0.28711734743946843"/>
    <n v="0.71288265256053163"/>
    <n v="0"/>
    <x v="0"/>
    <x v="0"/>
    <m/>
    <m/>
    <m/>
    <m/>
    <m/>
    <m/>
    <n v="6.4196748000000001"/>
    <m/>
    <m/>
    <m/>
    <m/>
    <m/>
    <m/>
    <m/>
    <m/>
    <m/>
    <m/>
    <m/>
    <s v="556927,65"/>
    <s v="6287785,68"/>
    <n v="6.4196748000000001"/>
    <n v="0"/>
    <n v="0"/>
  </r>
  <r>
    <n v="879"/>
    <x v="631"/>
    <s v=""/>
    <x v="1521"/>
    <n v="2019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5593"/>
    <n v="6.2892000000000001"/>
    <n v="6.2640000000000002"/>
    <n v="0"/>
    <n v="0"/>
    <n v="1"/>
    <n v="0"/>
    <n v="0"/>
    <x v="0"/>
    <x v="0"/>
    <m/>
    <m/>
    <m/>
    <m/>
    <m/>
    <m/>
    <n v="6.3021815999999999"/>
    <m/>
    <m/>
    <m/>
    <m/>
    <m/>
    <m/>
    <m/>
    <m/>
    <m/>
    <m/>
    <m/>
    <s v="556927,65"/>
    <s v="6287785,68"/>
    <n v="6.3021815999999999"/>
    <n v="0"/>
    <n v="0"/>
  </r>
  <r>
    <n v="880"/>
    <x v="632"/>
    <s v=""/>
    <x v="1522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5594"/>
    <n v="4.32"/>
    <n v="4.32"/>
    <n v="3.0024000000000002"/>
    <n v="3.0024000000000002"/>
    <n v="0.25893509489755451"/>
    <n v="0.74106490510244549"/>
    <n v="0"/>
    <x v="0"/>
    <x v="0"/>
    <m/>
    <m/>
    <m/>
    <m/>
    <m/>
    <m/>
    <n v="8.3418588000000007"/>
    <m/>
    <m/>
    <m/>
    <m/>
    <m/>
    <m/>
    <m/>
    <m/>
    <m/>
    <m/>
    <m/>
    <s v="560046"/>
    <s v="6284055"/>
    <n v="8.3418588000000007"/>
    <n v="0"/>
    <n v="0"/>
  </r>
  <r>
    <n v="880"/>
    <x v="632"/>
    <s v=""/>
    <x v="1523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5595"/>
    <n v="6.1920000000000003E-2"/>
    <n v="6.1920000000000003E-2"/>
    <n v="0"/>
    <n v="0"/>
    <n v="1"/>
    <n v="0"/>
    <n v="0"/>
    <x v="0"/>
    <x v="0"/>
    <m/>
    <m/>
    <m/>
    <m/>
    <m/>
    <m/>
    <n v="6.7914000000000002E-2"/>
    <m/>
    <m/>
    <m/>
    <m/>
    <m/>
    <m/>
    <m/>
    <m/>
    <m/>
    <m/>
    <m/>
    <s v="560046"/>
    <s v="6284055"/>
    <n v="6.7914000000000002E-2"/>
    <n v="0"/>
    <n v="0"/>
  </r>
  <r>
    <n v="880"/>
    <x v="632"/>
    <s v=""/>
    <x v="1524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5596"/>
    <n v="9.7235999999999994"/>
    <n v="9.7235999999999994"/>
    <n v="0"/>
    <n v="0"/>
    <n v="1"/>
    <n v="0"/>
    <n v="0"/>
    <x v="0"/>
    <x v="0"/>
    <m/>
    <m/>
    <m/>
    <m/>
    <m/>
    <m/>
    <m/>
    <m/>
    <m/>
    <m/>
    <m/>
    <m/>
    <n v="10.115"/>
    <m/>
    <m/>
    <m/>
    <m/>
    <m/>
    <s v="560046"/>
    <s v="6284055"/>
    <n v="0"/>
    <n v="10.115"/>
    <n v="0"/>
  </r>
  <r>
    <n v="883"/>
    <x v="633"/>
    <s v=""/>
    <x v="1525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5597"/>
    <n v="0.99"/>
    <n v="0.98280000000000001"/>
    <n v="0.76680000000000004"/>
    <n v="0.76680000000000004"/>
    <n v="0.28544678130209405"/>
    <n v="0.714553218697906"/>
    <n v="0"/>
    <x v="0"/>
    <x v="0"/>
    <m/>
    <m/>
    <m/>
    <m/>
    <m/>
    <m/>
    <n v="1.7341236"/>
    <m/>
    <m/>
    <m/>
    <m/>
    <m/>
    <m/>
    <m/>
    <m/>
    <m/>
    <m/>
    <m/>
    <s v="548998,79"/>
    <s v="6349422,6"/>
    <n v="1.7341236"/>
    <n v="0"/>
    <n v="0"/>
  </r>
  <r>
    <n v="883"/>
    <x v="633"/>
    <s v=""/>
    <x v="1526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5598"/>
    <n v="0.5796"/>
    <n v="0.57599999999999996"/>
    <n v="0"/>
    <n v="0"/>
    <n v="1"/>
    <n v="0"/>
    <n v="0"/>
    <x v="0"/>
    <x v="0"/>
    <m/>
    <m/>
    <m/>
    <m/>
    <m/>
    <m/>
    <n v="0.61542359999999996"/>
    <m/>
    <m/>
    <m/>
    <m/>
    <m/>
    <m/>
    <m/>
    <m/>
    <m/>
    <m/>
    <m/>
    <s v="548998,79"/>
    <s v="6349422,6"/>
    <n v="0.61542359999999996"/>
    <n v="0"/>
    <n v="0"/>
  </r>
  <r>
    <n v="883"/>
    <x v="633"/>
    <s v=""/>
    <x v="1527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5599"/>
    <n v="14.58"/>
    <n v="14.518800000000001"/>
    <n v="0"/>
    <n v="0"/>
    <n v="1"/>
    <n v="0"/>
    <n v="0"/>
    <x v="0"/>
    <x v="0"/>
    <m/>
    <m/>
    <m/>
    <m/>
    <m/>
    <m/>
    <m/>
    <m/>
    <m/>
    <m/>
    <m/>
    <m/>
    <n v="13.265000000000001"/>
    <m/>
    <m/>
    <m/>
    <m/>
    <m/>
    <s v="548998,79"/>
    <s v="6349422,6"/>
    <n v="0"/>
    <n v="13.265000000000001"/>
    <n v="0"/>
  </r>
  <r>
    <n v="886"/>
    <x v="634"/>
    <s v=""/>
    <x v="1528"/>
    <n v="2019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5600"/>
    <n v="13.755456000000001"/>
    <n v="13.752504"/>
    <n v="0"/>
    <n v="0"/>
    <n v="1"/>
    <n v="0"/>
    <n v="0"/>
    <x v="0"/>
    <x v="0"/>
    <m/>
    <m/>
    <m/>
    <m/>
    <m/>
    <m/>
    <n v="15.060474000000001"/>
    <m/>
    <m/>
    <m/>
    <m/>
    <m/>
    <m/>
    <m/>
    <m/>
    <m/>
    <m/>
    <m/>
    <s v="545723,73"/>
    <s v="6290699,57"/>
    <n v="15.060474000000001"/>
    <n v="0"/>
    <n v="0"/>
  </r>
  <r>
    <n v="886"/>
    <x v="634"/>
    <s v=""/>
    <x v="1529"/>
    <n v="2019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5601"/>
    <n v="1.703592"/>
    <n v="1.7026559999999999"/>
    <n v="1.1616012"/>
    <n v="1.1616012"/>
    <n v="0.27091021297497453"/>
    <n v="0.72908978702502547"/>
    <n v="0"/>
    <x v="0"/>
    <x v="0"/>
    <m/>
    <m/>
    <m/>
    <m/>
    <m/>
    <m/>
    <n v="3.1442004000000003"/>
    <m/>
    <m/>
    <m/>
    <m/>
    <m/>
    <m/>
    <m/>
    <m/>
    <m/>
    <m/>
    <m/>
    <s v="545723,73"/>
    <s v="6290699,57"/>
    <n v="3.1442004000000003"/>
    <n v="0"/>
    <n v="0"/>
  </r>
  <r>
    <n v="888"/>
    <x v="635"/>
    <s v=""/>
    <x v="1530"/>
    <n v="2019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5602"/>
    <n v="0.64115999999999995"/>
    <n v="0.64115999999999995"/>
    <n v="0.60263999999999995"/>
    <n v="0.60263999999999995"/>
    <n v="0.20203784834796337"/>
    <n v="0.79796215165203666"/>
    <n v="0"/>
    <x v="0"/>
    <x v="0"/>
    <m/>
    <m/>
    <m/>
    <m/>
    <m/>
    <m/>
    <n v="1.5867324"/>
    <m/>
    <m/>
    <m/>
    <m/>
    <m/>
    <m/>
    <m/>
    <m/>
    <m/>
    <m/>
    <m/>
    <s v="538292,97"/>
    <s v="6192130,41"/>
    <n v="1.5867324"/>
    <n v="0"/>
    <n v="0"/>
  </r>
  <r>
    <n v="888"/>
    <x v="636"/>
    <s v=""/>
    <x v="1531"/>
    <n v="2019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5603"/>
    <n v="0.36409999999999998"/>
    <n v="0.36409999999999998"/>
    <n v="0"/>
    <n v="0"/>
    <n v="1"/>
    <n v="0"/>
    <n v="0"/>
    <x v="0"/>
    <x v="0"/>
    <m/>
    <m/>
    <m/>
    <m/>
    <m/>
    <m/>
    <n v="0.36408240000000003"/>
    <m/>
    <m/>
    <m/>
    <m/>
    <m/>
    <m/>
    <m/>
    <m/>
    <m/>
    <m/>
    <m/>
    <s v="538292,97"/>
    <s v="6192130,41"/>
    <n v="0.36408240000000003"/>
    <n v="0"/>
    <n v="0"/>
  </r>
  <r>
    <n v="892"/>
    <x v="637"/>
    <s v=""/>
    <x v="1532"/>
    <n v="2019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9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5604"/>
    <n v="25.876429999999999"/>
    <n v="25.488289999999999"/>
    <n v="0"/>
    <n v="0"/>
    <n v="1"/>
    <n v="0"/>
    <n v="0"/>
    <x v="0"/>
    <x v="0"/>
    <m/>
    <m/>
    <m/>
    <m/>
    <m/>
    <m/>
    <m/>
    <m/>
    <m/>
    <n v="30.11795"/>
    <m/>
    <m/>
    <n v="0"/>
    <m/>
    <m/>
    <m/>
    <m/>
    <m/>
    <s v="676249"/>
    <s v="6061809"/>
    <n v="0"/>
    <n v="30.11795"/>
    <n v="0"/>
  </r>
  <r>
    <n v="893"/>
    <x v="638"/>
    <s v=""/>
    <x v="1534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5605"/>
    <n v="17.9892"/>
    <n v="17.269200000000001"/>
    <n v="0"/>
    <n v="0"/>
    <n v="1"/>
    <n v="0"/>
    <n v="0"/>
    <x v="0"/>
    <x v="0"/>
    <m/>
    <m/>
    <m/>
    <m/>
    <m/>
    <m/>
    <m/>
    <m/>
    <m/>
    <n v="16.094999999999999"/>
    <m/>
    <n v="0"/>
    <m/>
    <m/>
    <m/>
    <m/>
    <m/>
    <m/>
    <s v="681831,38"/>
    <s v="6071525,91"/>
    <n v="0"/>
    <n v="16.094999999999999"/>
    <n v="0"/>
  </r>
  <r>
    <n v="893"/>
    <x v="638"/>
    <s v=""/>
    <x v="1535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681831,38"/>
    <s v="6071525,91"/>
    <n v="0"/>
    <n v="0"/>
    <n v="0"/>
  </r>
  <r>
    <n v="893"/>
    <x v="638"/>
    <s v=""/>
    <x v="1536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5606"/>
    <n v="120.54600000000001"/>
    <n v="118.026"/>
    <n v="0"/>
    <n v="0"/>
    <n v="1"/>
    <n v="0"/>
    <n v="0"/>
    <x v="0"/>
    <x v="0"/>
    <m/>
    <m/>
    <m/>
    <m/>
    <m/>
    <m/>
    <m/>
    <m/>
    <m/>
    <n v="130.732"/>
    <m/>
    <m/>
    <m/>
    <m/>
    <m/>
    <m/>
    <m/>
    <m/>
    <s v="681831,38"/>
    <s v="6071525,91"/>
    <n v="0"/>
    <n v="130.732"/>
    <n v="0"/>
  </r>
  <r>
    <n v="893"/>
    <x v="638"/>
    <s v=""/>
    <x v="1537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5607"/>
    <n v="32.410800000000002"/>
    <n v="31.705200000000001"/>
    <n v="0"/>
    <n v="0"/>
    <n v="1"/>
    <n v="0"/>
    <n v="0"/>
    <x v="0"/>
    <x v="0"/>
    <m/>
    <m/>
    <m/>
    <m/>
    <m/>
    <m/>
    <m/>
    <m/>
    <m/>
    <m/>
    <m/>
    <m/>
    <m/>
    <m/>
    <m/>
    <n v="32.410800000000002"/>
    <m/>
    <m/>
    <s v="681831,38"/>
    <s v="6071525,91"/>
    <n v="0"/>
    <n v="32.410800000000002"/>
    <n v="0"/>
  </r>
  <r>
    <n v="894"/>
    <x v="639"/>
    <s v=""/>
    <x v="1538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5608"/>
    <n v="100.50839999999999"/>
    <n v="97.113600000000005"/>
    <n v="0"/>
    <n v="0"/>
    <n v="1"/>
    <n v="0"/>
    <n v="0"/>
    <x v="0"/>
    <x v="0"/>
    <m/>
    <m/>
    <m/>
    <m/>
    <m/>
    <m/>
    <m/>
    <m/>
    <m/>
    <n v="44.543999999999997"/>
    <m/>
    <n v="49.039000000000001"/>
    <n v="0"/>
    <m/>
    <m/>
    <m/>
    <m/>
    <m/>
    <s v="688589"/>
    <s v="6067517"/>
    <n v="0"/>
    <n v="93.582999999999998"/>
    <n v="0"/>
  </r>
  <r>
    <n v="894"/>
    <x v="639"/>
    <s v=""/>
    <x v="1539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5609"/>
    <n v="1.04"/>
    <n v="1.04"/>
    <n v="0"/>
    <n v="0"/>
    <n v="1"/>
    <n v="0"/>
    <n v="0"/>
    <x v="0"/>
    <x v="0"/>
    <m/>
    <m/>
    <m/>
    <n v="1.04023"/>
    <m/>
    <m/>
    <m/>
    <m/>
    <m/>
    <m/>
    <m/>
    <m/>
    <m/>
    <m/>
    <m/>
    <m/>
    <m/>
    <m/>
    <s v="688589"/>
    <s v="6067517"/>
    <n v="1.04023"/>
    <n v="0"/>
    <n v="0"/>
  </r>
  <r>
    <n v="894"/>
    <x v="639"/>
    <s v=""/>
    <x v="1540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5610"/>
    <n v="22.802399999999999"/>
    <n v="22.802399999999999"/>
    <n v="0"/>
    <n v="0"/>
    <n v="1"/>
    <n v="0"/>
    <n v="0"/>
    <x v="0"/>
    <x v="0"/>
    <m/>
    <m/>
    <m/>
    <m/>
    <m/>
    <m/>
    <m/>
    <m/>
    <m/>
    <m/>
    <m/>
    <m/>
    <m/>
    <m/>
    <m/>
    <n v="22.802400000000002"/>
    <m/>
    <m/>
    <s v="688589"/>
    <s v="6067517"/>
    <n v="0"/>
    <n v="22.802400000000002"/>
    <n v="0"/>
  </r>
  <r>
    <n v="895"/>
    <x v="640"/>
    <s v=""/>
    <x v="1541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5611"/>
    <n v="8.4239999999999995E-2"/>
    <n v="8.4239999999999995E-2"/>
    <n v="0"/>
    <n v="0"/>
    <n v="1"/>
    <n v="0"/>
    <n v="0"/>
    <x v="0"/>
    <x v="0"/>
    <m/>
    <m/>
    <m/>
    <m/>
    <m/>
    <m/>
    <n v="8.8506000000000001E-2"/>
    <m/>
    <m/>
    <m/>
    <m/>
    <m/>
    <m/>
    <m/>
    <m/>
    <m/>
    <m/>
    <m/>
    <s v="571253"/>
    <s v="6383001"/>
    <n v="8.8506000000000001E-2"/>
    <n v="0"/>
    <n v="0"/>
  </r>
  <r>
    <n v="895"/>
    <x v="640"/>
    <s v=""/>
    <x v="1542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5612"/>
    <n v="0.12520800000000001"/>
    <n v="0.12520800000000001"/>
    <n v="0.10836"/>
    <n v="0.10836"/>
    <n v="0.22743620930932112"/>
    <n v="0.77256379069067882"/>
    <n v="0"/>
    <x v="0"/>
    <x v="0"/>
    <m/>
    <m/>
    <m/>
    <m/>
    <m/>
    <m/>
    <n v="0.27525959999999999"/>
    <m/>
    <m/>
    <m/>
    <m/>
    <m/>
    <m/>
    <m/>
    <m/>
    <m/>
    <m/>
    <m/>
    <s v="571253"/>
    <s v="6383001"/>
    <n v="0.27525959999999999"/>
    <n v="0"/>
    <n v="0"/>
  </r>
  <r>
    <n v="895"/>
    <x v="640"/>
    <s v=""/>
    <x v="1543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5613"/>
    <n v="7.8215760000000003"/>
    <n v="7.8215760000000003"/>
    <n v="0"/>
    <n v="0"/>
    <n v="1"/>
    <n v="0"/>
    <n v="0"/>
    <x v="0"/>
    <x v="0"/>
    <m/>
    <m/>
    <m/>
    <m/>
    <m/>
    <m/>
    <m/>
    <m/>
    <m/>
    <m/>
    <m/>
    <m/>
    <m/>
    <m/>
    <m/>
    <n v="7.8215760000000003"/>
    <m/>
    <m/>
    <s v="571253"/>
    <s v="6383001"/>
    <n v="0"/>
    <n v="7.8215760000000003"/>
    <n v="0"/>
  </r>
  <r>
    <n v="895"/>
    <x v="640"/>
    <s v=""/>
    <x v="1544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5614"/>
    <n v="19.258199999999999"/>
    <n v="19.217592"/>
    <n v="0"/>
    <n v="0"/>
    <n v="1"/>
    <n v="0"/>
    <n v="0"/>
    <x v="0"/>
    <x v="0"/>
    <m/>
    <m/>
    <m/>
    <m/>
    <m/>
    <m/>
    <m/>
    <m/>
    <m/>
    <m/>
    <m/>
    <m/>
    <n v="20.545000000000002"/>
    <m/>
    <m/>
    <m/>
    <m/>
    <m/>
    <s v="571253"/>
    <s v="6383001"/>
    <n v="0"/>
    <n v="20.545000000000002"/>
    <n v="0"/>
  </r>
  <r>
    <n v="907"/>
    <x v="641"/>
    <s v=""/>
    <x v="1545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5615"/>
    <n v="151.86000000000001"/>
    <n v="0"/>
    <n v="28.161359999999998"/>
    <n v="0"/>
    <n v="0"/>
    <n v="0.35746222202815492"/>
    <n v="0.64253777797184508"/>
    <x v="0"/>
    <x v="0"/>
    <m/>
    <n v="209.00796"/>
    <m/>
    <m/>
    <m/>
    <m/>
    <m/>
    <m/>
    <m/>
    <m/>
    <m/>
    <m/>
    <m/>
    <m/>
    <m/>
    <m/>
    <m/>
    <m/>
    <s v="685078,46"/>
    <s v="6072134,08"/>
    <n v="209.00796"/>
    <n v="0"/>
    <n v="0"/>
  </r>
  <r>
    <n v="907"/>
    <x v="641"/>
    <s v=""/>
    <x v="1546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5616"/>
    <n v="58.075200000000002"/>
    <n v="58.075200000000002"/>
    <n v="0"/>
    <n v="0"/>
    <n v="1"/>
    <n v="0"/>
    <n v="0"/>
    <x v="0"/>
    <x v="0"/>
    <m/>
    <m/>
    <m/>
    <m/>
    <m/>
    <m/>
    <m/>
    <m/>
    <m/>
    <m/>
    <m/>
    <m/>
    <m/>
    <m/>
    <n v="58.075199999999995"/>
    <m/>
    <m/>
    <m/>
    <s v="685078,46"/>
    <s v="6072134,08"/>
    <n v="0"/>
    <n v="58.075199999999995"/>
    <n v="0"/>
  </r>
  <r>
    <n v="907"/>
    <x v="641"/>
    <s v=""/>
    <x v="1550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5617"/>
    <n v="140.55199999999999"/>
    <n v="0"/>
    <n v="31.008240000000001"/>
    <n v="0"/>
    <n v="0"/>
    <n v="0.69463430463517462"/>
    <n v="0.30536569536482538"/>
    <x v="0"/>
    <x v="0"/>
    <m/>
    <n v="230.13718"/>
    <m/>
    <m/>
    <m/>
    <m/>
    <m/>
    <m/>
    <m/>
    <m/>
    <m/>
    <m/>
    <m/>
    <m/>
    <m/>
    <m/>
    <m/>
    <m/>
    <s v="685078,46"/>
    <s v="6072134,08"/>
    <n v="230.13718"/>
    <n v="0"/>
    <n v="0"/>
  </r>
  <r>
    <n v="909"/>
    <x v="643"/>
    <s v=""/>
    <x v="1555"/>
    <n v="2019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09"/>
    <x v="643"/>
    <s v=""/>
    <x v="1556"/>
    <n v="2019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5618"/>
    <n v="71.380080000000007"/>
    <n v="0"/>
    <n v="40.304160000000003"/>
    <n v="0.67752000000000001"/>
    <n v="0"/>
    <n v="0.76569869441524174"/>
    <n v="0.23430130558475826"/>
    <x v="0"/>
    <x v="0"/>
    <m/>
    <m/>
    <m/>
    <m/>
    <m/>
    <m/>
    <n v="152.3253996"/>
    <m/>
    <m/>
    <m/>
    <m/>
    <m/>
    <m/>
    <m/>
    <m/>
    <m/>
    <m/>
    <m/>
    <s v="490530"/>
    <s v="6086648"/>
    <n v="152.3253996"/>
    <n v="0"/>
    <n v="0"/>
  </r>
  <r>
    <n v="928"/>
    <x v="645"/>
    <s v=""/>
    <x v="1561"/>
    <n v="2019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5619"/>
    <n v="911.221"/>
    <n v="0"/>
    <n v="141.0264"/>
    <n v="0"/>
    <n v="0"/>
    <n v="0.31707946982245827"/>
    <n v="0.68292053017754173"/>
    <x v="0"/>
    <x v="0"/>
    <m/>
    <m/>
    <m/>
    <n v="4.3567701999999997"/>
    <m/>
    <m/>
    <n v="1151.2675944"/>
    <m/>
    <m/>
    <m/>
    <m/>
    <m/>
    <m/>
    <m/>
    <m/>
    <m/>
    <m/>
    <m/>
    <s v="698444,55"/>
    <s v="6155965,47"/>
    <n v="1155.6243646"/>
    <n v="0"/>
    <n v="0"/>
  </r>
  <r>
    <n v="928"/>
    <x v="645"/>
    <s v=""/>
    <x v="2900"/>
    <n v="2019"/>
    <n v="21210285"/>
    <x v="281"/>
    <x v="643"/>
    <x v="631"/>
    <n v="4623"/>
    <s v="Lille Skensved"/>
    <n v="259"/>
    <n v="2"/>
    <x v="5"/>
    <n v="1"/>
    <s v="ER"/>
    <s v="Erhvervsværk"/>
    <n v="205900"/>
    <n v="200020"/>
    <x v="912"/>
    <x v="4"/>
    <s v="pvp"/>
    <d v="2018-08-01T00:00:00"/>
    <m/>
    <n v="7"/>
    <n v="0"/>
    <n v="7"/>
    <x v="5620"/>
    <n v="168.9228"/>
    <n v="168.9228"/>
    <n v="0"/>
    <n v="0"/>
    <n v="1"/>
    <n v="0"/>
    <n v="0"/>
    <x v="0"/>
    <x v="0"/>
    <m/>
    <m/>
    <m/>
    <m/>
    <m/>
    <m/>
    <m/>
    <m/>
    <m/>
    <m/>
    <m/>
    <m/>
    <m/>
    <m/>
    <n v="168.9228"/>
    <m/>
    <m/>
    <n v="4.0644"/>
    <s v="698444,55"/>
    <s v="6155965,47"/>
    <n v="0"/>
    <n v="168.9228"/>
    <n v="4.0644"/>
  </r>
  <r>
    <n v="947"/>
    <x v="646"/>
    <s v=""/>
    <x v="1562"/>
    <n v="2019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3761,93"/>
    <s v="6344628,79"/>
    <n v="0"/>
    <n v="0"/>
    <n v="0"/>
  </r>
  <r>
    <n v="947"/>
    <x v="646"/>
    <s v=""/>
    <x v="1563"/>
    <n v="2019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5621"/>
    <n v="6.9408000000000003"/>
    <n v="6.9408000000000003"/>
    <n v="0"/>
    <n v="0"/>
    <n v="1"/>
    <n v="0"/>
    <n v="0"/>
    <x v="0"/>
    <x v="0"/>
    <m/>
    <m/>
    <m/>
    <m/>
    <m/>
    <m/>
    <n v="7.6970123999999993"/>
    <m/>
    <m/>
    <m/>
    <m/>
    <m/>
    <m/>
    <m/>
    <m/>
    <m/>
    <m/>
    <m/>
    <s v="583761,93"/>
    <s v="6344628,79"/>
    <n v="7.6970123999999993"/>
    <n v="0"/>
    <n v="0"/>
  </r>
  <r>
    <n v="952"/>
    <x v="647"/>
    <s v=""/>
    <x v="1564"/>
    <n v="2019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5622"/>
    <n v="0"/>
    <n v="0"/>
    <n v="0.90940392000000003"/>
    <n v="0.90940392000000003"/>
    <n v="0"/>
    <n v="1"/>
    <n v="0"/>
    <x v="0"/>
    <x v="0"/>
    <m/>
    <m/>
    <m/>
    <m/>
    <m/>
    <m/>
    <m/>
    <m/>
    <m/>
    <m/>
    <m/>
    <m/>
    <m/>
    <m/>
    <m/>
    <m/>
    <n v="0.90940391999999992"/>
    <m/>
    <s v="546901"/>
    <s v="6216727"/>
    <n v="0"/>
    <n v="0"/>
    <n v="0"/>
  </r>
  <r>
    <n v="952"/>
    <x v="647"/>
    <s v=""/>
    <x v="1565"/>
    <n v="2019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5622"/>
    <n v="0"/>
    <n v="0"/>
    <n v="0.90940392000000003"/>
    <n v="0.90940392000000003"/>
    <n v="0"/>
    <n v="1"/>
    <n v="0"/>
    <x v="0"/>
    <x v="0"/>
    <m/>
    <m/>
    <m/>
    <m/>
    <m/>
    <m/>
    <m/>
    <m/>
    <m/>
    <m/>
    <m/>
    <m/>
    <m/>
    <m/>
    <m/>
    <m/>
    <n v="0.90940391999999992"/>
    <m/>
    <s v="546901"/>
    <s v="6216727"/>
    <n v="0"/>
    <n v="0"/>
    <n v="0"/>
  </r>
  <r>
    <n v="954"/>
    <x v="648"/>
    <s v=""/>
    <x v="1566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5623"/>
    <n v="2.9988000000000001"/>
    <n v="2.3687999999999998"/>
    <n v="2.4580799999999998"/>
    <n v="2.4580799999999998"/>
    <n v="0.23395577365214232"/>
    <n v="0.76604422634785774"/>
    <n v="0"/>
    <x v="0"/>
    <x v="0"/>
    <m/>
    <m/>
    <m/>
    <m/>
    <m/>
    <m/>
    <n v="6.4089035999999995"/>
    <m/>
    <m/>
    <m/>
    <m/>
    <m/>
    <m/>
    <m/>
    <m/>
    <m/>
    <m/>
    <m/>
    <s v="687656,76"/>
    <s v="6191407,27"/>
    <n v="6.4089035999999995"/>
    <n v="0"/>
    <n v="0"/>
  </r>
  <r>
    <n v="954"/>
    <x v="648"/>
    <s v=""/>
    <x v="1567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5624"/>
    <n v="2.9411999999999998"/>
    <n v="2.3652000000000002"/>
    <n v="2.389284"/>
    <n v="2.389284"/>
    <n v="0.23606821880316589"/>
    <n v="0.76393178119683414"/>
    <n v="0"/>
    <x v="0"/>
    <x v="0"/>
    <m/>
    <m/>
    <m/>
    <m/>
    <m/>
    <m/>
    <n v="6.2295552000000001"/>
    <m/>
    <m/>
    <m/>
    <m/>
    <m/>
    <m/>
    <m/>
    <m/>
    <m/>
    <m/>
    <m/>
    <s v="687656,76"/>
    <s v="6191407,27"/>
    <n v="6.2295552000000001"/>
    <n v="0"/>
    <n v="0"/>
  </r>
  <r>
    <n v="954"/>
    <x v="648"/>
    <s v=""/>
    <x v="1568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5625"/>
    <n v="1.8504"/>
    <n v="1.8504"/>
    <n v="0"/>
    <n v="0"/>
    <n v="1"/>
    <n v="0"/>
    <n v="0"/>
    <x v="0"/>
    <x v="0"/>
    <m/>
    <m/>
    <m/>
    <m/>
    <m/>
    <m/>
    <n v="1.8153036"/>
    <m/>
    <m/>
    <m/>
    <m/>
    <m/>
    <m/>
    <m/>
    <m/>
    <m/>
    <m/>
    <m/>
    <s v="687656,76"/>
    <s v="6191407,27"/>
    <n v="1.8153036"/>
    <n v="0"/>
    <n v="0"/>
  </r>
  <r>
    <n v="954"/>
    <x v="648"/>
    <s v=""/>
    <x v="1569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5626"/>
    <n v="22.852799999999998"/>
    <n v="22.852799999999998"/>
    <n v="0"/>
    <n v="0"/>
    <n v="1"/>
    <n v="0"/>
    <n v="0"/>
    <x v="0"/>
    <x v="0"/>
    <m/>
    <m/>
    <m/>
    <m/>
    <m/>
    <m/>
    <m/>
    <m/>
    <m/>
    <m/>
    <m/>
    <m/>
    <m/>
    <m/>
    <m/>
    <n v="22.852799999999998"/>
    <m/>
    <m/>
    <s v="687656,76"/>
    <s v="6191407,27"/>
    <n v="0"/>
    <n v="22.852799999999998"/>
    <n v="0"/>
  </r>
  <r>
    <n v="954"/>
    <x v="648"/>
    <s v=""/>
    <x v="2901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8"/>
    <x v="0"/>
    <s v="fvv"/>
    <d v="2018-11-01T00:00:00"/>
    <m/>
    <n v="8"/>
    <n v="0"/>
    <n v="6"/>
    <x v="5627"/>
    <n v="94.831199999999995"/>
    <n v="94.831199999999995"/>
    <n v="0"/>
    <n v="0"/>
    <n v="1"/>
    <n v="0"/>
    <n v="0"/>
    <x v="0"/>
    <x v="0"/>
    <m/>
    <m/>
    <m/>
    <m/>
    <m/>
    <m/>
    <n v="88.458638399999998"/>
    <m/>
    <m/>
    <m/>
    <m/>
    <m/>
    <m/>
    <m/>
    <m/>
    <m/>
    <m/>
    <m/>
    <s v="687656,76"/>
    <s v="6191407,27"/>
    <n v="88.458638399999998"/>
    <n v="0"/>
    <n v="0"/>
  </r>
  <r>
    <n v="954"/>
    <x v="648"/>
    <s v=""/>
    <x v="2902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9"/>
    <x v="4"/>
    <s v="fvv"/>
    <d v="2018-11-01T00:00:00"/>
    <m/>
    <n v="0.2"/>
    <n v="0"/>
    <n v="1"/>
    <x v="5628"/>
    <n v="11.5884"/>
    <n v="11.217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.0268000000000002"/>
    <s v="687656,76"/>
    <s v="6191407,27"/>
    <n v="0"/>
    <n v="0"/>
    <n v="2.0268000000000002"/>
  </r>
  <r>
    <n v="955"/>
    <x v="649"/>
    <s v=""/>
    <x v="1570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5629"/>
    <n v="1.44"/>
    <n v="1.3680000000000001"/>
    <n v="0.95399999999999996"/>
    <n v="0.94679999999999997"/>
    <n v="0.29432324049887792"/>
    <n v="0.70567675950112208"/>
    <n v="0"/>
    <x v="0"/>
    <x v="0"/>
    <m/>
    <m/>
    <m/>
    <m/>
    <m/>
    <m/>
    <n v="2.4462899999999999"/>
    <m/>
    <m/>
    <m/>
    <m/>
    <m/>
    <m/>
    <m/>
    <m/>
    <m/>
    <m/>
    <m/>
    <s v="462768,06"/>
    <s v="6311700,48"/>
    <n v="2.4462899999999999"/>
    <n v="0"/>
    <n v="0"/>
  </r>
  <r>
    <n v="955"/>
    <x v="649"/>
    <s v=""/>
    <x v="1571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5630"/>
    <n v="1.3140000000000001"/>
    <n v="1.2527999999999999"/>
    <n v="0.84960000000000002"/>
    <n v="0.84240000000000004"/>
    <n v="0.29700343873022489"/>
    <n v="0.70299656126977506"/>
    <n v="0"/>
    <x v="0"/>
    <x v="0"/>
    <m/>
    <m/>
    <m/>
    <m/>
    <m/>
    <m/>
    <n v="2.2120956000000001"/>
    <m/>
    <m/>
    <m/>
    <m/>
    <m/>
    <m/>
    <m/>
    <m/>
    <m/>
    <m/>
    <m/>
    <s v="462768,06"/>
    <s v="6311700,48"/>
    <n v="2.2120956000000001"/>
    <n v="0"/>
    <n v="0"/>
  </r>
  <r>
    <n v="955"/>
    <x v="649"/>
    <s v=""/>
    <x v="1572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5631"/>
    <n v="2.718"/>
    <n v="2.6640000000000001"/>
    <n v="0"/>
    <n v="0"/>
    <n v="1"/>
    <n v="0"/>
    <n v="0"/>
    <x v="0"/>
    <x v="0"/>
    <m/>
    <m/>
    <m/>
    <m/>
    <m/>
    <m/>
    <n v="2.9849688000000003"/>
    <m/>
    <m/>
    <m/>
    <m/>
    <m/>
    <m/>
    <m/>
    <m/>
    <m/>
    <m/>
    <m/>
    <s v="462768,06"/>
    <s v="6311700,48"/>
    <n v="2.9849688000000003"/>
    <n v="0"/>
    <n v="0"/>
  </r>
  <r>
    <n v="955"/>
    <x v="649"/>
    <s v=""/>
    <x v="1573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5632"/>
    <n v="1.0835999999999999"/>
    <n v="1.0764"/>
    <n v="0"/>
    <n v="0"/>
    <n v="1"/>
    <n v="0"/>
    <n v="0"/>
    <x v="0"/>
    <x v="0"/>
    <m/>
    <m/>
    <m/>
    <m/>
    <m/>
    <m/>
    <m/>
    <m/>
    <m/>
    <m/>
    <m/>
    <m/>
    <m/>
    <m/>
    <m/>
    <m/>
    <m/>
    <n v="1.0871999999999999"/>
    <s v="462768,06"/>
    <s v="6311700,48"/>
    <n v="0"/>
    <n v="0"/>
    <n v="1.0871999999999999"/>
  </r>
  <r>
    <n v="955"/>
    <x v="649"/>
    <s v=""/>
    <x v="1574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5633"/>
    <n v="24.433199999999999"/>
    <n v="23.5152"/>
    <n v="0"/>
    <n v="0"/>
    <n v="1"/>
    <n v="0"/>
    <n v="0"/>
    <x v="0"/>
    <x v="0"/>
    <m/>
    <m/>
    <m/>
    <m/>
    <m/>
    <m/>
    <m/>
    <m/>
    <m/>
    <n v="26.317499999999999"/>
    <m/>
    <m/>
    <m/>
    <m/>
    <m/>
    <m/>
    <m/>
    <m/>
    <s v="462768,06"/>
    <s v="6311700,48"/>
    <n v="0"/>
    <n v="26.317499999999999"/>
    <n v="0"/>
  </r>
  <r>
    <n v="956"/>
    <x v="650"/>
    <s v=""/>
    <x v="1575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5634"/>
    <n v="4.6799999999999999E-4"/>
    <n v="4.6799999999999999E-4"/>
    <n v="1.3500000000000001E-3"/>
    <n v="1.3500000000000001E-3"/>
    <n v="5.6818181818181809E-2"/>
    <n v="0.94318181818181823"/>
    <n v="0"/>
    <x v="0"/>
    <x v="0"/>
    <m/>
    <m/>
    <m/>
    <m/>
    <m/>
    <m/>
    <n v="4.1184000000000004E-3"/>
    <m/>
    <m/>
    <m/>
    <m/>
    <m/>
    <m/>
    <m/>
    <m/>
    <m/>
    <m/>
    <m/>
    <s v="566528,05"/>
    <s v="6344773,49"/>
    <n v="4.1184000000000004E-3"/>
    <n v="0"/>
    <n v="0"/>
  </r>
  <r>
    <n v="956"/>
    <x v="650"/>
    <s v=""/>
    <x v="1576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5635"/>
    <n v="4.3200000000000002E-2"/>
    <n v="4.3200000000000002E-2"/>
    <n v="0"/>
    <n v="0"/>
    <n v="1"/>
    <n v="0"/>
    <n v="0"/>
    <x v="0"/>
    <x v="0"/>
    <m/>
    <m/>
    <m/>
    <m/>
    <m/>
    <m/>
    <n v="4.2253199999999998E-2"/>
    <m/>
    <m/>
    <m/>
    <m/>
    <m/>
    <m/>
    <m/>
    <m/>
    <m/>
    <m/>
    <m/>
    <s v="566528,05"/>
    <s v="6344773,49"/>
    <n v="4.2253199999999998E-2"/>
    <n v="0"/>
    <n v="0"/>
  </r>
  <r>
    <n v="956"/>
    <x v="650"/>
    <s v=""/>
    <x v="1577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5636"/>
    <n v="11.307600000000001"/>
    <n v="11.307600000000001"/>
    <n v="0"/>
    <n v="0"/>
    <n v="1"/>
    <n v="0"/>
    <n v="0"/>
    <x v="0"/>
    <x v="0"/>
    <m/>
    <m/>
    <m/>
    <m/>
    <m/>
    <m/>
    <m/>
    <m/>
    <m/>
    <n v="13.514725"/>
    <m/>
    <n v="0.35619999999999996"/>
    <m/>
    <m/>
    <m/>
    <m/>
    <m/>
    <m/>
    <s v="566528,05"/>
    <s v="6344773,49"/>
    <n v="0"/>
    <n v="13.870925"/>
    <n v="0"/>
  </r>
  <r>
    <n v="961"/>
    <x v="651"/>
    <s v=""/>
    <x v="1578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5637"/>
    <n v="0.32400000000000001"/>
    <n v="0.31859999999999999"/>
    <n v="0.2772"/>
    <n v="0.2772"/>
    <n v="0.19995645392781128"/>
    <n v="0.80004354607218875"/>
    <n v="0"/>
    <x v="0"/>
    <x v="0"/>
    <m/>
    <m/>
    <m/>
    <m/>
    <m/>
    <m/>
    <n v="0.81017639999999991"/>
    <m/>
    <m/>
    <m/>
    <m/>
    <m/>
    <m/>
    <m/>
    <m/>
    <m/>
    <m/>
    <m/>
    <s v="474261,68"/>
    <s v="6192155,55"/>
    <n v="0.81017639999999991"/>
    <n v="0"/>
    <n v="0"/>
  </r>
  <r>
    <n v="961"/>
    <x v="651"/>
    <s v=""/>
    <x v="1579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3002"/>
    <n v="3.5999999999999999E-3"/>
    <n v="3.4199999999999999E-3"/>
    <n v="0"/>
    <n v="0"/>
    <n v="1"/>
    <n v="0"/>
    <n v="0"/>
    <x v="0"/>
    <x v="0"/>
    <m/>
    <m/>
    <m/>
    <m/>
    <m/>
    <m/>
    <n v="3.7223999999999998E-3"/>
    <m/>
    <m/>
    <m/>
    <m/>
    <m/>
    <m/>
    <m/>
    <m/>
    <m/>
    <m/>
    <m/>
    <s v="474261,68"/>
    <s v="6192155,55"/>
    <n v="3.7223999999999998E-3"/>
    <n v="0"/>
    <n v="0"/>
  </r>
  <r>
    <n v="961"/>
    <x v="651"/>
    <s v=""/>
    <x v="1580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5638"/>
    <n v="0.22320000000000001"/>
    <n v="0.21959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2319999999999998"/>
    <s v="474261,68"/>
    <s v="6192155,55"/>
    <n v="0"/>
    <n v="0"/>
    <n v="0.22319999999999998"/>
  </r>
  <r>
    <n v="963"/>
    <x v="652"/>
    <s v=""/>
    <x v="1581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5639"/>
    <n v="1.4039999999999999"/>
    <n v="1.4039999999999999"/>
    <n v="0"/>
    <n v="0"/>
    <n v="1"/>
    <n v="0"/>
    <n v="0"/>
    <x v="0"/>
    <x v="0"/>
    <m/>
    <m/>
    <m/>
    <m/>
    <m/>
    <m/>
    <n v="1.7201448000000001"/>
    <m/>
    <m/>
    <m/>
    <m/>
    <m/>
    <m/>
    <m/>
    <m/>
    <m/>
    <m/>
    <m/>
    <s v="559032,99"/>
    <s v="6250430"/>
    <n v="1.7201448000000001"/>
    <n v="0"/>
    <n v="0"/>
  </r>
  <r>
    <n v="963"/>
    <x v="652"/>
    <s v=""/>
    <x v="1582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5640"/>
    <n v="5.5548000000000002"/>
    <n v="5.5548000000000002"/>
    <n v="4.8996000000000004"/>
    <n v="4.8996000000000004"/>
    <n v="0.2199473266778004"/>
    <n v="0.78005267332219963"/>
    <n v="0"/>
    <x v="0"/>
    <x v="0"/>
    <m/>
    <m/>
    <m/>
    <m/>
    <m/>
    <m/>
    <n v="12.627568799999999"/>
    <m/>
    <m/>
    <m/>
    <m/>
    <m/>
    <m/>
    <m/>
    <m/>
    <m/>
    <m/>
    <m/>
    <s v="559032,99"/>
    <s v="6250430"/>
    <n v="12.627568799999999"/>
    <n v="0"/>
    <n v="0"/>
  </r>
  <r>
    <n v="963"/>
    <x v="652"/>
    <s v=""/>
    <x v="1583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5641"/>
    <n v="23.058"/>
    <n v="23.058"/>
    <n v="0"/>
    <n v="0"/>
    <n v="1"/>
    <n v="0"/>
    <n v="0"/>
    <x v="0"/>
    <x v="0"/>
    <m/>
    <m/>
    <m/>
    <m/>
    <m/>
    <m/>
    <m/>
    <m/>
    <m/>
    <m/>
    <m/>
    <m/>
    <n v="27.23"/>
    <m/>
    <m/>
    <m/>
    <m/>
    <m/>
    <s v="559032,99"/>
    <s v="6250430"/>
    <n v="0"/>
    <n v="27.23"/>
    <n v="0"/>
  </r>
  <r>
    <n v="964"/>
    <x v="653"/>
    <s v=""/>
    <x v="1584"/>
    <n v="2019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5642"/>
    <n v="8.3699999999999992"/>
    <n v="8.3699999999999992"/>
    <n v="0"/>
    <n v="0"/>
    <n v="1"/>
    <n v="0"/>
    <n v="0"/>
    <x v="0"/>
    <x v="0"/>
    <m/>
    <m/>
    <m/>
    <m/>
    <m/>
    <m/>
    <m/>
    <m/>
    <m/>
    <m/>
    <n v="10.23"/>
    <m/>
    <n v="0"/>
    <m/>
    <m/>
    <m/>
    <m/>
    <m/>
    <s v="498904"/>
    <s v="6321995"/>
    <n v="0"/>
    <n v="10.23"/>
    <n v="0"/>
  </r>
  <r>
    <n v="964"/>
    <x v="653"/>
    <s v=""/>
    <x v="1585"/>
    <n v="2019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5642"/>
    <n v="8.3699999999999992"/>
    <n v="8.3699999999999992"/>
    <n v="0"/>
    <n v="0"/>
    <n v="1"/>
    <n v="0"/>
    <n v="0"/>
    <x v="0"/>
    <x v="0"/>
    <m/>
    <m/>
    <m/>
    <m/>
    <m/>
    <m/>
    <m/>
    <m/>
    <m/>
    <m/>
    <n v="10.23"/>
    <m/>
    <n v="0"/>
    <m/>
    <m/>
    <m/>
    <m/>
    <m/>
    <s v="498904"/>
    <s v="6321995"/>
    <n v="0"/>
    <n v="10.23"/>
    <n v="0"/>
  </r>
  <r>
    <n v="975"/>
    <x v="654"/>
    <s v=""/>
    <x v="1586"/>
    <n v="2019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6271,18"/>
    <s v="6121332,67"/>
    <n v="0"/>
    <n v="0"/>
    <n v="0"/>
  </r>
  <r>
    <n v="975"/>
    <x v="655"/>
    <s v=""/>
    <x v="1587"/>
    <n v="2019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9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6"/>
    <s v=""/>
    <x v="1589"/>
    <n v="2019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3480"/>
    <n v="10.6092"/>
    <n v="0"/>
    <n v="7.6824000000000003"/>
    <n v="7.6824000000000003"/>
    <n v="0"/>
    <n v="0.7442483603661425"/>
    <n v="0.2557516396338575"/>
    <x v="0"/>
    <x v="0"/>
    <m/>
    <m/>
    <m/>
    <m/>
    <m/>
    <m/>
    <m/>
    <m/>
    <n v="20.741216000000001"/>
    <m/>
    <m/>
    <m/>
    <m/>
    <m/>
    <m/>
    <m/>
    <m/>
    <m/>
    <s v="449654,02"/>
    <s v="6186041,4"/>
    <n v="0"/>
    <n v="20.741216000000001"/>
    <n v="0"/>
  </r>
  <r>
    <n v="988"/>
    <x v="657"/>
    <s v=""/>
    <x v="1590"/>
    <n v="2019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5643"/>
    <n v="0"/>
    <n v="0"/>
    <n v="1.31049036"/>
    <n v="1.31049036"/>
    <n v="0"/>
    <n v="1"/>
    <n v="0"/>
    <x v="0"/>
    <x v="0"/>
    <m/>
    <m/>
    <m/>
    <m/>
    <m/>
    <m/>
    <m/>
    <m/>
    <n v="4.0954030000000001"/>
    <m/>
    <m/>
    <m/>
    <m/>
    <m/>
    <m/>
    <m/>
    <m/>
    <m/>
    <s v="522267,64"/>
    <s v="6122997,35"/>
    <n v="0"/>
    <n v="4.0954030000000001"/>
    <n v="0"/>
  </r>
  <r>
    <n v="1014"/>
    <x v="658"/>
    <s v=""/>
    <x v="1591"/>
    <n v="2019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5644"/>
    <n v="12.991"/>
    <n v="0"/>
    <n v="6.5811599999999997"/>
    <n v="6.5811599999999997"/>
    <n v="0"/>
    <n v="0.68162992148407164"/>
    <n v="0.31837007851592836"/>
    <x v="0"/>
    <x v="0"/>
    <m/>
    <m/>
    <m/>
    <m/>
    <m/>
    <m/>
    <m/>
    <m/>
    <n v="20.402356999999999"/>
    <m/>
    <m/>
    <m/>
    <m/>
    <m/>
    <m/>
    <m/>
    <m/>
    <m/>
    <s v="701626,98"/>
    <s v="6153759,15"/>
    <n v="0"/>
    <n v="20.402356999999999"/>
    <n v="0"/>
  </r>
  <r>
    <n v="1020"/>
    <x v="659"/>
    <s v=""/>
    <x v="1592"/>
    <n v="2019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5645"/>
    <n v="6.156E-3"/>
    <n v="0"/>
    <n v="3.5316000000000002E-3"/>
    <n v="3.5316000000000002E-3"/>
    <n v="0"/>
    <n v="0.75557461406518012"/>
    <n v="0.24442538593481988"/>
    <x v="0"/>
    <x v="0"/>
    <m/>
    <m/>
    <m/>
    <m/>
    <m/>
    <m/>
    <n v="1.2592800000000001E-2"/>
    <m/>
    <m/>
    <m/>
    <m/>
    <m/>
    <m/>
    <m/>
    <m/>
    <m/>
    <m/>
    <m/>
    <s v="720284,93"/>
    <s v="6187192,14"/>
    <n v="1.2592800000000001E-2"/>
    <n v="0"/>
    <n v="0"/>
  </r>
  <r>
    <n v="1055"/>
    <x v="660"/>
    <s v=""/>
    <x v="1593"/>
    <n v="2019"/>
    <n v="14940731"/>
    <x v="721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5646"/>
    <n v="1.44"/>
    <n v="0"/>
    <n v="1.5047999999999999"/>
    <n v="8.2799999999999999E-2"/>
    <n v="0"/>
    <n v="0.86355620290557067"/>
    <n v="0.13644379709442933"/>
    <x v="0"/>
    <x v="0"/>
    <m/>
    <m/>
    <m/>
    <m/>
    <m/>
    <m/>
    <n v="5.2768980000000001"/>
    <m/>
    <m/>
    <m/>
    <m/>
    <m/>
    <m/>
    <m/>
    <m/>
    <m/>
    <m/>
    <m/>
    <s v="526074,1"/>
    <s v="6255291,88"/>
    <n v="5.2768980000000001"/>
    <n v="0"/>
    <n v="0"/>
  </r>
  <r>
    <n v="1087"/>
    <x v="661"/>
    <s v=""/>
    <x v="1594"/>
    <n v="2019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5647"/>
    <n v="160.77959999999999"/>
    <n v="0"/>
    <n v="106.1748"/>
    <n v="47.870280000000001"/>
    <n v="0"/>
    <n v="0.74208220195560148"/>
    <n v="0.25791779804439852"/>
    <x v="0"/>
    <x v="0"/>
    <m/>
    <m/>
    <m/>
    <m/>
    <m/>
    <m/>
    <n v="311.68767959999997"/>
    <m/>
    <m/>
    <m/>
    <m/>
    <m/>
    <m/>
    <m/>
    <m/>
    <m/>
    <m/>
    <m/>
    <s v="479723,12"/>
    <s v="6312028,24"/>
    <n v="311.68767959999997"/>
    <n v="0"/>
    <n v="0"/>
  </r>
  <r>
    <n v="1087"/>
    <x v="662"/>
    <s v=""/>
    <x v="1595"/>
    <n v="2019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5648"/>
    <n v="9.468"/>
    <n v="0"/>
    <n v="6.9336000000000002"/>
    <n v="1.1556"/>
    <n v="0"/>
    <n v="0.75259837554023856"/>
    <n v="0.24740162445976144"/>
    <x v="0"/>
    <x v="0"/>
    <m/>
    <m/>
    <m/>
    <m/>
    <m/>
    <m/>
    <n v="19.134878400000002"/>
    <m/>
    <m/>
    <m/>
    <m/>
    <m/>
    <m/>
    <m/>
    <m/>
    <m/>
    <m/>
    <m/>
    <s v="530118"/>
    <s v="6123034"/>
    <n v="19.134878400000002"/>
    <n v="0"/>
    <n v="0"/>
  </r>
  <r>
    <n v="1087"/>
    <x v="662"/>
    <s v=""/>
    <x v="1596"/>
    <n v="2019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5649"/>
    <n v="47.113199999999999"/>
    <n v="0"/>
    <n v="31.762799999999999"/>
    <n v="5.2991999999999999"/>
    <n v="0"/>
    <n v="0.75230342484094392"/>
    <n v="0.24769657515905608"/>
    <x v="0"/>
    <x v="0"/>
    <m/>
    <m/>
    <m/>
    <m/>
    <m/>
    <m/>
    <n v="95.102647200000007"/>
    <m/>
    <m/>
    <m/>
    <m/>
    <m/>
    <m/>
    <m/>
    <m/>
    <m/>
    <m/>
    <m/>
    <s v="530118"/>
    <s v="6123034"/>
    <n v="95.102647200000007"/>
    <n v="0"/>
    <n v="0"/>
  </r>
  <r>
    <n v="1089"/>
    <x v="663"/>
    <s v=""/>
    <x v="1597"/>
    <n v="2019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5650"/>
    <n v="2.8800000000000002E-3"/>
    <n v="0"/>
    <n v="1.66312394366197E-3"/>
    <n v="1.66312394366197E-3"/>
    <n v="0"/>
    <n v="0.71139971139971148"/>
    <n v="0.28860028860028852"/>
    <x v="0"/>
    <x v="0"/>
    <m/>
    <m/>
    <m/>
    <m/>
    <m/>
    <m/>
    <n v="4.9896000000000003E-3"/>
    <m/>
    <m/>
    <m/>
    <m/>
    <m/>
    <m/>
    <m/>
    <m/>
    <m/>
    <m/>
    <m/>
    <s v="587086,01"/>
    <s v="6126668,08"/>
    <n v="4.9896000000000003E-3"/>
    <n v="0"/>
    <n v="0"/>
  </r>
  <r>
    <n v="1089"/>
    <x v="663"/>
    <s v=""/>
    <x v="1598"/>
    <n v="2019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5651"/>
    <n v="4.6800000000000001E-3"/>
    <n v="0"/>
    <n v="3.0601480563380301E-3"/>
    <n v="3.0601480563380301E-3"/>
    <n v="0"/>
    <n v="0.72769166317553413"/>
    <n v="0.27230833682446587"/>
    <x v="0"/>
    <x v="0"/>
    <m/>
    <m/>
    <m/>
    <m/>
    <m/>
    <m/>
    <n v="8.5931999999999988E-3"/>
    <m/>
    <m/>
    <m/>
    <m/>
    <m/>
    <m/>
    <m/>
    <m/>
    <m/>
    <m/>
    <m/>
    <s v="587086,01"/>
    <s v="6126668,08"/>
    <n v="8.5931999999999988E-3"/>
    <n v="0"/>
    <n v="0"/>
  </r>
  <r>
    <n v="1093"/>
    <x v="664"/>
    <s v=""/>
    <x v="1599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5652"/>
    <n v="39.699359999999999"/>
    <n v="0"/>
    <n v="22.68"/>
    <n v="4.7786400000000002"/>
    <n v="0"/>
    <n v="0.77381628794288382"/>
    <n v="0.22618371205711618"/>
    <x v="0"/>
    <x v="0"/>
    <m/>
    <m/>
    <m/>
    <m/>
    <m/>
    <m/>
    <n v="87.759104400000012"/>
    <m/>
    <m/>
    <m/>
    <m/>
    <m/>
    <m/>
    <m/>
    <m/>
    <m/>
    <m/>
    <m/>
    <s v="716464,61"/>
    <s v="6183951,13"/>
    <n v="87.759104400000012"/>
    <n v="0"/>
    <n v="0"/>
  </r>
  <r>
    <n v="1093"/>
    <x v="664"/>
    <s v=""/>
    <x v="2970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0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3"/>
    <x v="664"/>
    <s v=""/>
    <x v="2971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1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3"/>
    <x v="664"/>
    <s v=""/>
    <x v="2972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2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6"/>
    <x v="665"/>
    <s v=""/>
    <x v="1600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5654"/>
    <n v="2.7385199999999998"/>
    <n v="0"/>
    <n v="2.4278400000000002"/>
    <n v="0.86543999999999999"/>
    <n v="0"/>
    <n v="0.77990978818450896"/>
    <n v="0.22009021181549104"/>
    <x v="0"/>
    <x v="0"/>
    <m/>
    <m/>
    <m/>
    <m/>
    <m/>
    <m/>
    <n v="6.2213580000000004"/>
    <m/>
    <m/>
    <m/>
    <m/>
    <m/>
    <m/>
    <m/>
    <m/>
    <m/>
    <m/>
    <m/>
    <s v="563721"/>
    <s v="6234173"/>
    <n v="6.2213580000000004"/>
    <n v="0"/>
    <n v="0"/>
  </r>
  <r>
    <n v="1096"/>
    <x v="665"/>
    <s v=""/>
    <x v="1601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5655"/>
    <n v="3.0823200000000002"/>
    <n v="0"/>
    <n v="2.7068400000000001"/>
    <n v="0.96479999999999999"/>
    <n v="0"/>
    <n v="0.77963647482188436"/>
    <n v="0.22036352517811564"/>
    <x v="0"/>
    <x v="0"/>
    <m/>
    <m/>
    <m/>
    <m/>
    <m/>
    <m/>
    <n v="6.9937164000000003"/>
    <m/>
    <m/>
    <m/>
    <m/>
    <m/>
    <m/>
    <m/>
    <m/>
    <m/>
    <m/>
    <m/>
    <s v="563721"/>
    <s v="6234173"/>
    <n v="6.9937164000000003"/>
    <n v="0"/>
    <n v="0"/>
  </r>
  <r>
    <n v="1096"/>
    <x v="665"/>
    <s v=""/>
    <x v="1602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5656"/>
    <n v="4.8808800000000003"/>
    <n v="0"/>
    <n v="3.8073600000000001"/>
    <n v="1.3572"/>
    <n v="0"/>
    <n v="0.75861030181012001"/>
    <n v="0.24138969818987999"/>
    <x v="0"/>
    <x v="0"/>
    <m/>
    <m/>
    <m/>
    <m/>
    <m/>
    <m/>
    <n v="10.109959199999999"/>
    <m/>
    <m/>
    <m/>
    <m/>
    <m/>
    <m/>
    <m/>
    <m/>
    <m/>
    <m/>
    <m/>
    <s v="563721"/>
    <s v="6234173"/>
    <n v="10.109959199999999"/>
    <n v="0"/>
    <n v="0"/>
  </r>
  <r>
    <n v="1096"/>
    <x v="665"/>
    <s v=""/>
    <x v="1603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5657"/>
    <n v="11.62008"/>
    <n v="0"/>
    <n v="10.33596"/>
    <n v="3.68424"/>
    <n v="0"/>
    <n v="0.78153315561610315"/>
    <n v="0.21846684438389685"/>
    <x v="0"/>
    <x v="0"/>
    <m/>
    <m/>
    <m/>
    <m/>
    <m/>
    <m/>
    <n v="26.5946076"/>
    <m/>
    <m/>
    <m/>
    <m/>
    <m/>
    <m/>
    <m/>
    <m/>
    <m/>
    <m/>
    <m/>
    <s v="563721"/>
    <s v="6234173"/>
    <n v="26.5946076"/>
    <n v="0"/>
    <n v="0"/>
  </r>
  <r>
    <n v="1096"/>
    <x v="666"/>
    <s v=""/>
    <x v="1604"/>
    <n v="2019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9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5658"/>
    <n v="8.6324400000000008"/>
    <n v="0"/>
    <n v="6.3255600000000003"/>
    <n v="2.52"/>
    <n v="0"/>
    <n v="0.75053396073502954"/>
    <n v="0.24946603926497046"/>
    <x v="0"/>
    <x v="0"/>
    <m/>
    <m/>
    <m/>
    <m/>
    <m/>
    <m/>
    <n v="17.301833999999999"/>
    <m/>
    <m/>
    <m/>
    <m/>
    <m/>
    <m/>
    <m/>
    <m/>
    <m/>
    <m/>
    <m/>
    <s v="568012"/>
    <s v="6233361"/>
    <n v="17.301833999999999"/>
    <n v="0"/>
    <n v="0"/>
  </r>
  <r>
    <n v="1097"/>
    <x v="667"/>
    <s v=""/>
    <x v="1606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5659"/>
    <n v="0.61380000000000001"/>
    <n v="0.61380000000000001"/>
    <n v="0.54683999999999999"/>
    <n v="0.54683999999999999"/>
    <n v="0.20505357851567668"/>
    <n v="0.79494642148432337"/>
    <n v="0"/>
    <x v="1"/>
    <x v="0"/>
    <m/>
    <m/>
    <m/>
    <m/>
    <m/>
    <m/>
    <n v="1.4966820000000001"/>
    <m/>
    <m/>
    <m/>
    <m/>
    <m/>
    <m/>
    <m/>
    <m/>
    <m/>
    <m/>
    <m/>
    <s v="581931,24"/>
    <s v="6125294,49"/>
    <n v="1.4966820000000001"/>
    <n v="0"/>
    <n v="0"/>
  </r>
  <r>
    <n v="1097"/>
    <x v="667"/>
    <s v=""/>
    <x v="1607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5660"/>
    <n v="0.2646"/>
    <n v="0.2646"/>
    <n v="0.24587999999999999"/>
    <n v="0.24587999999999999"/>
    <n v="0.19543194448137416"/>
    <n v="0.80456805551862587"/>
    <n v="0"/>
    <x v="0"/>
    <x v="0"/>
    <m/>
    <m/>
    <m/>
    <m/>
    <m/>
    <m/>
    <n v="0.67696199999999995"/>
    <m/>
    <m/>
    <m/>
    <m/>
    <m/>
    <m/>
    <m/>
    <m/>
    <m/>
    <m/>
    <m/>
    <s v="581931,24"/>
    <s v="6125294,49"/>
    <n v="0.67696199999999995"/>
    <n v="0"/>
    <n v="0"/>
  </r>
  <r>
    <n v="1097"/>
    <x v="667"/>
    <s v=""/>
    <x v="1608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5661"/>
    <n v="0.47232000000000002"/>
    <n v="0.47232000000000002"/>
    <n v="0.42984"/>
    <n v="0.42984"/>
    <n v="0.20793711170280207"/>
    <n v="0.79206288829719795"/>
    <n v="0"/>
    <x v="0"/>
    <x v="0"/>
    <m/>
    <m/>
    <m/>
    <m/>
    <m/>
    <m/>
    <n v="1.1357280000000001"/>
    <m/>
    <m/>
    <m/>
    <m/>
    <m/>
    <m/>
    <m/>
    <m/>
    <m/>
    <m/>
    <m/>
    <s v="581931,24"/>
    <s v="6125294,49"/>
    <n v="1.1357280000000001"/>
    <n v="0"/>
    <n v="0"/>
  </r>
  <r>
    <n v="1097"/>
    <x v="667"/>
    <s v=""/>
    <x v="1609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5662"/>
    <n v="38.905560000000001"/>
    <n v="38.905560000000001"/>
    <n v="0"/>
    <n v="0"/>
    <n v="1"/>
    <n v="0"/>
    <n v="0"/>
    <x v="30"/>
    <x v="0"/>
    <m/>
    <m/>
    <m/>
    <m/>
    <m/>
    <m/>
    <m/>
    <m/>
    <m/>
    <m/>
    <m/>
    <m/>
    <m/>
    <m/>
    <m/>
    <m/>
    <m/>
    <m/>
    <s v="581931,24"/>
    <s v="6125294,49"/>
    <n v="43.3063"/>
    <n v="0"/>
    <n v="0"/>
  </r>
  <r>
    <n v="1097"/>
    <x v="667"/>
    <s v=""/>
    <x v="1610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5663"/>
    <n v="56.664000000000001"/>
    <n v="56.664000000000001"/>
    <n v="0"/>
    <n v="0"/>
    <n v="1"/>
    <n v="0"/>
    <n v="0"/>
    <x v="0"/>
    <x v="0"/>
    <m/>
    <m/>
    <m/>
    <m/>
    <m/>
    <m/>
    <n v="53.935318799999997"/>
    <m/>
    <m/>
    <m/>
    <m/>
    <m/>
    <m/>
    <m/>
    <m/>
    <m/>
    <m/>
    <m/>
    <s v="581931,24"/>
    <s v="6125294,49"/>
    <n v="53.935318799999997"/>
    <n v="0"/>
    <n v="0"/>
  </r>
  <r>
    <n v="1101"/>
    <x v="668"/>
    <s v=""/>
    <x v="1611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725"/>
    <s v="6103640"/>
    <n v="0"/>
    <n v="0"/>
    <n v="0"/>
  </r>
  <r>
    <n v="1101"/>
    <x v="668"/>
    <s v=""/>
    <x v="1612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5664"/>
    <n v="3.5999999999999999E-3"/>
    <n v="3.5999999999999999E-3"/>
    <n v="0"/>
    <n v="0"/>
    <n v="1"/>
    <n v="0"/>
    <n v="0"/>
    <x v="0"/>
    <x v="0"/>
    <m/>
    <m/>
    <m/>
    <m/>
    <m/>
    <m/>
    <n v="4.5936000000000006E-3"/>
    <m/>
    <m/>
    <m/>
    <m/>
    <m/>
    <m/>
    <m/>
    <m/>
    <m/>
    <m/>
    <m/>
    <s v="513725"/>
    <s v="6103640"/>
    <n v="4.5936000000000006E-3"/>
    <n v="0"/>
    <n v="0"/>
  </r>
  <r>
    <n v="1101"/>
    <x v="668"/>
    <s v=""/>
    <x v="1613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5665"/>
    <n v="19.63242"/>
    <n v="19.632383999999998"/>
    <n v="0"/>
    <n v="0"/>
    <n v="1"/>
    <n v="0"/>
    <n v="0"/>
    <x v="0"/>
    <x v="0"/>
    <m/>
    <m/>
    <m/>
    <m/>
    <m/>
    <m/>
    <m/>
    <m/>
    <m/>
    <m/>
    <m/>
    <n v="20.233499999999999"/>
    <m/>
    <m/>
    <m/>
    <m/>
    <m/>
    <m/>
    <s v="513725"/>
    <s v="6103640"/>
    <n v="0"/>
    <n v="20.233499999999999"/>
    <n v="0"/>
  </r>
  <r>
    <n v="1101"/>
    <x v="669"/>
    <s v=""/>
    <x v="1614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5666"/>
    <n v="7.2000000000000005E-4"/>
    <n v="7.2000000000000005E-4"/>
    <n v="3.6000000000000002E-4"/>
    <n v="3.6000000000000002E-4"/>
    <n v="0.26737967914438504"/>
    <n v="0.73262032085561501"/>
    <n v="0"/>
    <x v="0"/>
    <x v="0"/>
    <m/>
    <m/>
    <m/>
    <m/>
    <m/>
    <m/>
    <n v="1.3464E-3"/>
    <m/>
    <m/>
    <m/>
    <m/>
    <m/>
    <m/>
    <m/>
    <m/>
    <m/>
    <m/>
    <m/>
    <s v="527482"/>
    <s v="6107902"/>
    <n v="1.3464E-3"/>
    <n v="0"/>
    <n v="0"/>
  </r>
  <r>
    <n v="1101"/>
    <x v="669"/>
    <s v=""/>
    <x v="1615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5667"/>
    <n v="0.10440000000000001"/>
    <n v="0.10440000000000001"/>
    <n v="0"/>
    <n v="0"/>
    <n v="1"/>
    <n v="0"/>
    <n v="0"/>
    <x v="0"/>
    <x v="0"/>
    <m/>
    <m/>
    <m/>
    <m/>
    <m/>
    <m/>
    <n v="9.9792000000000006E-2"/>
    <m/>
    <m/>
    <m/>
    <m/>
    <m/>
    <m/>
    <m/>
    <m/>
    <m/>
    <m/>
    <m/>
    <s v="527482"/>
    <s v="6107902"/>
    <n v="9.9792000000000006E-2"/>
    <n v="0"/>
    <n v="0"/>
  </r>
  <r>
    <n v="1101"/>
    <x v="669"/>
    <s v=""/>
    <x v="1616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5668"/>
    <n v="21.26052"/>
    <n v="21.260124000000001"/>
    <n v="0"/>
    <n v="0"/>
    <n v="1"/>
    <n v="0"/>
    <n v="0"/>
    <x v="0"/>
    <x v="0"/>
    <m/>
    <m/>
    <m/>
    <m/>
    <m/>
    <m/>
    <m/>
    <m/>
    <m/>
    <m/>
    <m/>
    <n v="22.855550000000001"/>
    <m/>
    <m/>
    <m/>
    <m/>
    <m/>
    <m/>
    <s v="527482"/>
    <s v="6107902"/>
    <n v="0"/>
    <n v="22.855550000000001"/>
    <n v="0"/>
  </r>
  <r>
    <n v="1101"/>
    <x v="670"/>
    <s v=""/>
    <x v="1617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670,3"/>
    <s v="6109202,64"/>
    <n v="0"/>
    <n v="0"/>
    <n v="0"/>
  </r>
  <r>
    <n v="1101"/>
    <x v="670"/>
    <s v=""/>
    <x v="1618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5669"/>
    <n v="6.5916000000000002E-2"/>
    <n v="6.5916000000000002E-2"/>
    <n v="0"/>
    <n v="0"/>
    <n v="1"/>
    <n v="0"/>
    <n v="0"/>
    <x v="0"/>
    <x v="0"/>
    <m/>
    <m/>
    <m/>
    <m/>
    <m/>
    <m/>
    <n v="5.2905599999999997E-2"/>
    <m/>
    <m/>
    <m/>
    <m/>
    <m/>
    <m/>
    <m/>
    <m/>
    <m/>
    <m/>
    <m/>
    <s v="521670,3"/>
    <s v="6109202,64"/>
    <n v="5.2905599999999997E-2"/>
    <n v="0"/>
    <n v="0"/>
  </r>
  <r>
    <n v="1101"/>
    <x v="670"/>
    <s v=""/>
    <x v="1619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5670"/>
    <n v="10.689048"/>
    <n v="10.687752"/>
    <n v="0"/>
    <n v="0"/>
    <n v="1"/>
    <n v="0"/>
    <n v="0"/>
    <x v="0"/>
    <x v="0"/>
    <m/>
    <m/>
    <m/>
    <m/>
    <m/>
    <m/>
    <m/>
    <m/>
    <m/>
    <m/>
    <m/>
    <n v="11.372729999999999"/>
    <m/>
    <m/>
    <m/>
    <m/>
    <m/>
    <m/>
    <s v="521670,3"/>
    <s v="6109202,64"/>
    <n v="0"/>
    <n v="11.372729999999999"/>
    <n v="0"/>
  </r>
  <r>
    <n v="1102"/>
    <x v="671"/>
    <s v=""/>
    <x v="1620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5671"/>
    <n v="3.9950000000000001"/>
    <n v="3.9950000000000001"/>
    <n v="0"/>
    <n v="0"/>
    <n v="1"/>
    <n v="0"/>
    <n v="0"/>
    <x v="0"/>
    <x v="0"/>
    <m/>
    <m/>
    <m/>
    <m/>
    <m/>
    <m/>
    <m/>
    <m/>
    <n v="4.1827800000000002"/>
    <m/>
    <m/>
    <m/>
    <m/>
    <m/>
    <m/>
    <m/>
    <m/>
    <m/>
    <s v="590064"/>
    <s v="6140312"/>
    <n v="0"/>
    <n v="4.1827800000000002"/>
    <n v="0"/>
  </r>
  <r>
    <n v="1102"/>
    <x v="671"/>
    <s v=""/>
    <x v="1621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5672"/>
    <n v="20.481000000000002"/>
    <n v="15.189"/>
    <n v="15.155279999999999"/>
    <n v="15.155279999999999"/>
    <n v="0.19662215843828804"/>
    <n v="0.73487270873825938"/>
    <n v="6.850513282345258E-2"/>
    <x v="0"/>
    <x v="0"/>
    <m/>
    <m/>
    <m/>
    <m/>
    <m/>
    <m/>
    <m/>
    <m/>
    <n v="38.624842999999998"/>
    <m/>
    <m/>
    <m/>
    <m/>
    <m/>
    <m/>
    <m/>
    <m/>
    <m/>
    <s v="590064"/>
    <s v="6140312"/>
    <n v="0"/>
    <n v="38.624842999999998"/>
    <n v="0"/>
  </r>
  <r>
    <n v="1102"/>
    <x v="671"/>
    <s v=""/>
    <x v="1622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5673"/>
    <n v="25.760999999999999"/>
    <n v="19.149000000000001"/>
    <n v="19.10772"/>
    <n v="19.10772"/>
    <n v="0.19681936857994881"/>
    <n v="0.73522044211248305"/>
    <n v="6.7960189307568142E-2"/>
    <x v="0"/>
    <x v="0"/>
    <m/>
    <m/>
    <m/>
    <m/>
    <m/>
    <m/>
    <m/>
    <m/>
    <n v="48.646127"/>
    <m/>
    <m/>
    <m/>
    <m/>
    <m/>
    <m/>
    <m/>
    <m/>
    <m/>
    <s v="590064"/>
    <s v="6140312"/>
    <n v="0"/>
    <n v="48.646127"/>
    <n v="0"/>
  </r>
  <r>
    <n v="1104"/>
    <x v="672"/>
    <s v=""/>
    <x v="1623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03576"/>
    <s v="6136606"/>
    <n v="0"/>
    <n v="0"/>
    <n v="0"/>
  </r>
  <r>
    <n v="1104"/>
    <x v="672"/>
    <s v=""/>
    <x v="1624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5674"/>
    <n v="4.82796"/>
    <n v="4.82796"/>
    <n v="0"/>
    <n v="0"/>
    <n v="1"/>
    <n v="0"/>
    <n v="0"/>
    <x v="0"/>
    <x v="0"/>
    <m/>
    <m/>
    <m/>
    <m/>
    <m/>
    <m/>
    <m/>
    <m/>
    <m/>
    <m/>
    <m/>
    <m/>
    <n v="4.8302100000000001"/>
    <m/>
    <m/>
    <m/>
    <m/>
    <m/>
    <s v="503576"/>
    <s v="6136606"/>
    <n v="0"/>
    <n v="4.8302100000000001"/>
    <n v="0"/>
  </r>
  <r>
    <n v="1104"/>
    <x v="672"/>
    <s v=""/>
    <x v="1625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5675"/>
    <n v="0.82476000000000005"/>
    <n v="0.82476000000000005"/>
    <n v="0"/>
    <n v="0"/>
    <n v="1"/>
    <n v="0"/>
    <n v="0"/>
    <x v="0"/>
    <x v="0"/>
    <m/>
    <m/>
    <m/>
    <n v="0.89423909999999995"/>
    <m/>
    <m/>
    <m/>
    <m/>
    <m/>
    <m/>
    <m/>
    <m/>
    <m/>
    <m/>
    <m/>
    <m/>
    <m/>
    <m/>
    <s v="503576"/>
    <s v="6136606"/>
    <n v="0.89423909999999995"/>
    <n v="0"/>
    <n v="0"/>
  </r>
  <r>
    <n v="1104"/>
    <x v="672"/>
    <s v=""/>
    <x v="1626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9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5676"/>
    <n v="111.10572000000001"/>
    <n v="111.10572000000001"/>
    <n v="0"/>
    <n v="0"/>
    <n v="1"/>
    <n v="0"/>
    <n v="0"/>
    <x v="0"/>
    <x v="0"/>
    <m/>
    <m/>
    <m/>
    <m/>
    <m/>
    <m/>
    <m/>
    <m/>
    <m/>
    <n v="110.9328"/>
    <m/>
    <m/>
    <m/>
    <m/>
    <m/>
    <m/>
    <m/>
    <m/>
    <s v="503699,6"/>
    <s v="6136687,8"/>
    <n v="0"/>
    <n v="110.9328"/>
    <n v="0"/>
  </r>
  <r>
    <n v="1110"/>
    <x v="674"/>
    <s v=""/>
    <x v="1628"/>
    <n v="2019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5677"/>
    <n v="2.2402799999999998"/>
    <n v="0"/>
    <n v="1.9490400000000001"/>
    <n v="1.9490400000000001"/>
    <n v="0"/>
    <n v="0.78528807556976465"/>
    <n v="0.21471192443023535"/>
    <x v="0"/>
    <x v="0"/>
    <m/>
    <m/>
    <m/>
    <n v="0"/>
    <m/>
    <m/>
    <n v="5.2169435999999996"/>
    <m/>
    <m/>
    <m/>
    <m/>
    <m/>
    <m/>
    <m/>
    <m/>
    <m/>
    <m/>
    <m/>
    <s v="657476"/>
    <s v="6156705"/>
    <n v="5.2169435999999996"/>
    <n v="0"/>
    <n v="0"/>
  </r>
  <r>
    <n v="1116"/>
    <x v="675"/>
    <s v=""/>
    <x v="1629"/>
    <n v="2019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9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5678"/>
    <n v="586.08939999999996"/>
    <n v="586.08939999999996"/>
    <n v="140.96592000000001"/>
    <n v="108.23004"/>
    <n v="0.38497973069034569"/>
    <n v="0.61502026930965425"/>
    <n v="0"/>
    <x v="0"/>
    <x v="0"/>
    <m/>
    <m/>
    <m/>
    <n v="0"/>
    <m/>
    <m/>
    <n v="0"/>
    <n v="755.03693999999996"/>
    <m/>
    <n v="6.6700000000000009E-2"/>
    <n v="6.0914999999999999"/>
    <n v="0"/>
    <m/>
    <m/>
    <m/>
    <m/>
    <m/>
    <m/>
    <s v="550063,24"/>
    <s v="6087281,87"/>
    <n v="339.76662299999998"/>
    <n v="421.42851700000006"/>
    <n v="0"/>
  </r>
  <r>
    <n v="1151"/>
    <x v="677"/>
    <s v=""/>
    <x v="1631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5679"/>
    <n v="0.21190000000000001"/>
    <n v="0.21190000000000001"/>
    <n v="0.1449828"/>
    <n v="0.1449828"/>
    <n v="0.27463611686563855"/>
    <n v="0.7253638831343614"/>
    <n v="0"/>
    <x v="0"/>
    <x v="0"/>
    <m/>
    <m/>
    <m/>
    <m/>
    <m/>
    <m/>
    <n v="0.38578320000000005"/>
    <m/>
    <m/>
    <m/>
    <m/>
    <m/>
    <m/>
    <m/>
    <m/>
    <m/>
    <m/>
    <m/>
    <s v="689273,11"/>
    <s v="6185248,77"/>
    <n v="0.38578320000000005"/>
    <n v="0"/>
    <n v="0"/>
  </r>
  <r>
    <n v="1151"/>
    <x v="677"/>
    <s v=""/>
    <x v="1632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5680"/>
    <n v="3.4586000000000001"/>
    <n v="3.4586000000000001"/>
    <n v="0"/>
    <n v="0"/>
    <n v="1"/>
    <n v="0"/>
    <n v="0"/>
    <x v="0"/>
    <x v="0"/>
    <m/>
    <m/>
    <m/>
    <m/>
    <m/>
    <m/>
    <n v="3.4243308000000003"/>
    <m/>
    <m/>
    <m/>
    <m/>
    <m/>
    <m/>
    <m/>
    <m/>
    <m/>
    <m/>
    <m/>
    <s v="689273,11"/>
    <s v="6185248,77"/>
    <n v="3.4243308000000003"/>
    <n v="0"/>
    <n v="0"/>
  </r>
  <r>
    <n v="1151"/>
    <x v="677"/>
    <s v=""/>
    <x v="1633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5681"/>
    <n v="5.7781000000000002"/>
    <n v="5.7781000000000002"/>
    <n v="0"/>
    <n v="0"/>
    <n v="1"/>
    <n v="0"/>
    <n v="0"/>
    <x v="0"/>
    <x v="0"/>
    <m/>
    <m/>
    <m/>
    <m/>
    <m/>
    <m/>
    <m/>
    <m/>
    <m/>
    <m/>
    <m/>
    <m/>
    <m/>
    <m/>
    <m/>
    <n v="6.0876999999999999"/>
    <m/>
    <m/>
    <s v="689273,11"/>
    <s v="6185248,77"/>
    <n v="0"/>
    <n v="6.0876999999999999"/>
    <n v="0"/>
  </r>
  <r>
    <n v="1151"/>
    <x v="677"/>
    <s v=""/>
    <x v="1634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5682"/>
    <n v="16.491599999999998"/>
    <n v="16.491599999999998"/>
    <n v="0"/>
    <n v="0"/>
    <n v="1"/>
    <n v="0"/>
    <n v="0"/>
    <x v="0"/>
    <x v="0"/>
    <m/>
    <m/>
    <m/>
    <m/>
    <m/>
    <m/>
    <m/>
    <m/>
    <m/>
    <m/>
    <m/>
    <n v="16.492605080000001"/>
    <m/>
    <m/>
    <m/>
    <m/>
    <m/>
    <m/>
    <s v="689273,11"/>
    <s v="6185248,77"/>
    <n v="0"/>
    <n v="16.492605080000001"/>
    <n v="0"/>
  </r>
  <r>
    <n v="1152"/>
    <x v="678"/>
    <s v=""/>
    <x v="1635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5683"/>
    <n v="1.0656000000000001"/>
    <n v="1.0656000000000001"/>
    <n v="0.74556"/>
    <n v="0.74041199999999996"/>
    <n v="0.26420833898643969"/>
    <n v="0.73579166101356031"/>
    <n v="0"/>
    <x v="0"/>
    <x v="0"/>
    <m/>
    <m/>
    <m/>
    <m/>
    <m/>
    <m/>
    <n v="2.0165904000000001"/>
    <m/>
    <m/>
    <m/>
    <m/>
    <m/>
    <m/>
    <m/>
    <m/>
    <m/>
    <m/>
    <m/>
    <s v="571756,85"/>
    <s v="6292739,38"/>
    <n v="2.0165904000000001"/>
    <n v="0"/>
    <n v="0"/>
  </r>
  <r>
    <n v="1152"/>
    <x v="678"/>
    <s v=""/>
    <x v="1636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5684"/>
    <n v="1.1808000000000001"/>
    <n v="1.1808000000000001"/>
    <n v="0.76356000000000002"/>
    <n v="0.76356000000000002"/>
    <n v="0.28219277552080918"/>
    <n v="0.71780722447919088"/>
    <n v="0"/>
    <x v="0"/>
    <x v="0"/>
    <m/>
    <m/>
    <m/>
    <m/>
    <m/>
    <m/>
    <n v="2.0921867999999999"/>
    <m/>
    <m/>
    <m/>
    <m/>
    <m/>
    <m/>
    <m/>
    <m/>
    <m/>
    <m/>
    <m/>
    <s v="571756,85"/>
    <s v="6292739,38"/>
    <n v="2.0921867999999999"/>
    <n v="0"/>
    <n v="0"/>
  </r>
  <r>
    <n v="1152"/>
    <x v="678"/>
    <s v=""/>
    <x v="1637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5685"/>
    <n v="2.3979599999999999"/>
    <n v="2.3979599999999999"/>
    <n v="1.5886800000000001"/>
    <n v="1.5625439999999999"/>
    <n v="0.28256376667978872"/>
    <n v="0.71743623332021134"/>
    <n v="0"/>
    <x v="0"/>
    <x v="0"/>
    <m/>
    <m/>
    <m/>
    <m/>
    <m/>
    <m/>
    <n v="4.2432191999999995"/>
    <m/>
    <m/>
    <m/>
    <m/>
    <m/>
    <m/>
    <m/>
    <m/>
    <m/>
    <m/>
    <m/>
    <s v="571756,85"/>
    <s v="6292739,38"/>
    <n v="4.2432191999999995"/>
    <n v="0"/>
    <n v="0"/>
  </r>
  <r>
    <n v="1152"/>
    <x v="678"/>
    <s v=""/>
    <x v="1638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5686"/>
    <n v="0.71423999999999999"/>
    <n v="0.71423999999999999"/>
    <n v="0"/>
    <n v="0"/>
    <n v="1"/>
    <n v="0"/>
    <n v="0"/>
    <x v="0"/>
    <x v="0"/>
    <m/>
    <m/>
    <m/>
    <m/>
    <m/>
    <m/>
    <n v="0.67787279999999994"/>
    <m/>
    <m/>
    <m/>
    <m/>
    <m/>
    <m/>
    <m/>
    <m/>
    <m/>
    <m/>
    <m/>
    <s v="571756,85"/>
    <s v="6292739,38"/>
    <n v="0.67787279999999994"/>
    <n v="0"/>
    <n v="0"/>
  </r>
  <r>
    <n v="1152"/>
    <x v="678"/>
    <s v=""/>
    <x v="1639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5687"/>
    <n v="8.8440119999999993"/>
    <n v="8.6065199999999997"/>
    <n v="0"/>
    <n v="0"/>
    <n v="1"/>
    <n v="0"/>
    <n v="0"/>
    <x v="0"/>
    <x v="0"/>
    <m/>
    <m/>
    <m/>
    <m/>
    <m/>
    <m/>
    <m/>
    <m/>
    <m/>
    <m/>
    <m/>
    <m/>
    <m/>
    <m/>
    <m/>
    <n v="8.8440120000000011"/>
    <m/>
    <m/>
    <s v="571756,85"/>
    <s v="6292739,38"/>
    <n v="0"/>
    <n v="8.8440120000000011"/>
    <n v="0"/>
  </r>
  <r>
    <n v="1156"/>
    <x v="680"/>
    <s v=""/>
    <x v="1642"/>
    <n v="2019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5688"/>
    <n v="2.1600000000000001E-2"/>
    <n v="2.1600000000000001E-2"/>
    <n v="2.1600000000000001E-2"/>
    <n v="2.1600000000000001E-2"/>
    <n v="0.17860332202178961"/>
    <n v="0.82139667797821037"/>
    <n v="0"/>
    <x v="0"/>
    <x v="0"/>
    <m/>
    <m/>
    <m/>
    <m/>
    <m/>
    <m/>
    <n v="6.0469200000000001E-2"/>
    <m/>
    <m/>
    <m/>
    <m/>
    <m/>
    <m/>
    <m/>
    <m/>
    <m/>
    <m/>
    <m/>
    <s v="500385,73"/>
    <s v="6297379,52"/>
    <n v="6.0469200000000001E-2"/>
    <n v="0"/>
    <n v="0"/>
  </r>
  <r>
    <n v="1156"/>
    <x v="680"/>
    <s v=""/>
    <x v="1643"/>
    <n v="2019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5689"/>
    <n v="0.87480000000000002"/>
    <n v="0.87480000000000002"/>
    <n v="0"/>
    <n v="0"/>
    <n v="1"/>
    <n v="0"/>
    <n v="0"/>
    <x v="0"/>
    <x v="0"/>
    <m/>
    <m/>
    <m/>
    <m/>
    <m/>
    <m/>
    <n v="0.85425119999999999"/>
    <m/>
    <m/>
    <m/>
    <m/>
    <m/>
    <m/>
    <m/>
    <m/>
    <m/>
    <m/>
    <m/>
    <s v="500385,73"/>
    <s v="6297379,52"/>
    <n v="0.85425119999999999"/>
    <n v="0"/>
    <n v="0"/>
  </r>
  <r>
    <n v="1158"/>
    <x v="681"/>
    <s v=""/>
    <x v="1644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5690"/>
    <n v="52.027200000000001"/>
    <n v="0"/>
    <n v="40.568399999999997"/>
    <n v="10.997999999999999"/>
    <n v="0"/>
    <n v="0.73750264095737639"/>
    <n v="0.26249735904262361"/>
    <x v="0"/>
    <x v="0"/>
    <m/>
    <m/>
    <m/>
    <m/>
    <m/>
    <m/>
    <n v="99.100425600000008"/>
    <m/>
    <m/>
    <m/>
    <m/>
    <m/>
    <m/>
    <m/>
    <m/>
    <m/>
    <m/>
    <m/>
    <s v="581874,29"/>
    <s v="6132044,19"/>
    <n v="99.100425600000008"/>
    <n v="0"/>
    <n v="0"/>
  </r>
  <r>
    <n v="1158"/>
    <x v="681"/>
    <s v=""/>
    <x v="1645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5691"/>
    <n v="67.204800000000006"/>
    <n v="0"/>
    <n v="47.660400000000003"/>
    <n v="12.923999999999999"/>
    <n v="0"/>
    <n v="0.70825313863080075"/>
    <n v="0.29174686136919925"/>
    <x v="0"/>
    <x v="0"/>
    <m/>
    <m/>
    <m/>
    <m/>
    <m/>
    <m/>
    <n v="115.1765604"/>
    <m/>
    <m/>
    <m/>
    <m/>
    <m/>
    <m/>
    <m/>
    <m/>
    <m/>
    <m/>
    <m/>
    <s v="581874,29"/>
    <s v="6132044,19"/>
    <n v="115.1765604"/>
    <n v="0"/>
    <n v="0"/>
  </r>
  <r>
    <n v="1158"/>
    <x v="681"/>
    <s v=""/>
    <x v="1646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5692"/>
    <n v="5.3460000000000001"/>
    <n v="0"/>
    <n v="4.0212000000000003"/>
    <n v="1.0908"/>
    <n v="0"/>
    <n v="0.7199379299471409"/>
    <n v="0.2800620700528591"/>
    <x v="0"/>
    <x v="0"/>
    <m/>
    <m/>
    <m/>
    <m/>
    <m/>
    <m/>
    <n v="9.5443128000000002"/>
    <m/>
    <m/>
    <m/>
    <m/>
    <m/>
    <m/>
    <m/>
    <m/>
    <m/>
    <m/>
    <m/>
    <s v="581874,29"/>
    <s v="6132044,19"/>
    <n v="9.5443128000000002"/>
    <n v="0"/>
    <n v="0"/>
  </r>
  <r>
    <n v="1159"/>
    <x v="682"/>
    <s v=""/>
    <x v="1647"/>
    <n v="2019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5693"/>
    <n v="9.0359999999999996E-2"/>
    <n v="0"/>
    <n v="7.9200000000000007E-2"/>
    <n v="7.9200000000000007E-2"/>
    <n v="0"/>
    <n v="0.77906485458770502"/>
    <n v="0.22093514541229498"/>
    <x v="0"/>
    <x v="0"/>
    <m/>
    <m/>
    <m/>
    <m/>
    <m/>
    <m/>
    <n v="0.20449440000000002"/>
    <m/>
    <m/>
    <m/>
    <m/>
    <m/>
    <m/>
    <m/>
    <m/>
    <m/>
    <m/>
    <m/>
    <s v="581618"/>
    <s v="6133639"/>
    <n v="0.20449440000000002"/>
    <n v="0"/>
    <n v="0"/>
  </r>
  <r>
    <n v="1162"/>
    <x v="683"/>
    <s v=""/>
    <x v="1648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5694"/>
    <n v="2.7359999999999999E-2"/>
    <n v="0"/>
    <n v="2.1239999999999998E-2"/>
    <n v="2.1239999999999998E-2"/>
    <n v="0"/>
    <n v="0.7535987550252885"/>
    <n v="0.2464012449747115"/>
    <x v="0"/>
    <x v="0"/>
    <m/>
    <m/>
    <m/>
    <m/>
    <m/>
    <m/>
    <n v="5.5519199999999998E-2"/>
    <m/>
    <m/>
    <m/>
    <m/>
    <m/>
    <m/>
    <m/>
    <m/>
    <m/>
    <m/>
    <m/>
    <s v="584261"/>
    <s v="6151356"/>
    <n v="5.5519199999999998E-2"/>
    <n v="0"/>
    <n v="0"/>
  </r>
  <r>
    <n v="1162"/>
    <x v="683"/>
    <s v=""/>
    <x v="1649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5695"/>
    <n v="0.95040000000000002"/>
    <n v="0"/>
    <n v="0.71135999999999999"/>
    <n v="0.71135999999999999"/>
    <n v="0"/>
    <n v="0.75649350649350644"/>
    <n v="0.24350649350649356"/>
    <x v="1"/>
    <x v="0"/>
    <m/>
    <m/>
    <m/>
    <m/>
    <m/>
    <m/>
    <n v="1.9514880000000001"/>
    <m/>
    <m/>
    <m/>
    <m/>
    <m/>
    <m/>
    <m/>
    <m/>
    <m/>
    <m/>
    <m/>
    <s v="584261"/>
    <s v="6151356"/>
    <n v="1.9514880000000001"/>
    <n v="0"/>
    <n v="0"/>
  </r>
  <r>
    <n v="1162"/>
    <x v="683"/>
    <s v=""/>
    <x v="1650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5696"/>
    <n v="19.209599999999998"/>
    <n v="0"/>
    <n v="0"/>
    <n v="0"/>
    <n v="0"/>
    <n v="0"/>
    <n v="1"/>
    <x v="0"/>
    <x v="0"/>
    <m/>
    <m/>
    <m/>
    <m/>
    <m/>
    <m/>
    <n v="19.403287199999998"/>
    <m/>
    <m/>
    <m/>
    <m/>
    <m/>
    <m/>
    <m/>
    <m/>
    <m/>
    <m/>
    <m/>
    <s v="584261"/>
    <s v="6151356"/>
    <n v="19.403287199999998"/>
    <n v="0"/>
    <n v="0"/>
  </r>
  <r>
    <n v="1167"/>
    <x v="685"/>
    <s v=""/>
    <x v="1652"/>
    <n v="2019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5697"/>
    <n v="0.1656"/>
    <n v="0"/>
    <n v="0.14529600000000001"/>
    <n v="0.14529600000000001"/>
    <n v="0"/>
    <n v="0.80991735537190079"/>
    <n v="0.19008264462809921"/>
    <x v="0"/>
    <x v="0"/>
    <m/>
    <m/>
    <m/>
    <m/>
    <m/>
    <m/>
    <n v="0.43560000000000004"/>
    <m/>
    <m/>
    <m/>
    <m/>
    <m/>
    <m/>
    <m/>
    <m/>
    <m/>
    <m/>
    <m/>
    <s v="691794,33"/>
    <s v="6150489,55"/>
    <n v="0.43560000000000004"/>
    <n v="0"/>
    <n v="0"/>
  </r>
  <r>
    <n v="1167"/>
    <x v="685"/>
    <s v=""/>
    <x v="1653"/>
    <n v="2019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5698"/>
    <n v="0.19800000000000001"/>
    <n v="0"/>
    <n v="0.18248400000000001"/>
    <n v="0.18248400000000001"/>
    <n v="0"/>
    <n v="0.79376340537865042"/>
    <n v="0.20623659462134958"/>
    <x v="0"/>
    <x v="0"/>
    <m/>
    <m/>
    <m/>
    <m/>
    <m/>
    <m/>
    <n v="0.48003119999999999"/>
    <m/>
    <m/>
    <m/>
    <m/>
    <m/>
    <m/>
    <m/>
    <m/>
    <m/>
    <m/>
    <m/>
    <s v="691794,33"/>
    <s v="6150489,55"/>
    <n v="0.48003119999999999"/>
    <n v="0"/>
    <n v="0"/>
  </r>
  <r>
    <n v="1168"/>
    <x v="686"/>
    <s v=""/>
    <x v="1654"/>
    <n v="2019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5699"/>
    <n v="0"/>
    <n v="0"/>
    <n v="2.5200000000000001E-3"/>
    <n v="0"/>
    <n v="0"/>
    <n v="1"/>
    <n v="0"/>
    <x v="0"/>
    <x v="0"/>
    <m/>
    <m/>
    <m/>
    <m/>
    <m/>
    <m/>
    <n v="1.3226399999999999E-2"/>
    <m/>
    <m/>
    <m/>
    <m/>
    <m/>
    <m/>
    <m/>
    <m/>
    <m/>
    <m/>
    <m/>
    <s v="555433,03"/>
    <s v="6348540,06"/>
    <n v="1.3226399999999999E-2"/>
    <n v="0"/>
    <n v="0"/>
  </r>
  <r>
    <n v="1170"/>
    <x v="687"/>
    <s v=""/>
    <x v="1655"/>
    <n v="2019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5700"/>
    <n v="1.2394799999999999"/>
    <n v="0"/>
    <n v="0.83952000000000004"/>
    <n v="0.83952000000000004"/>
    <n v="0"/>
    <n v="0.71890940441123652"/>
    <n v="0.28109059558876348"/>
    <x v="0"/>
    <x v="0"/>
    <m/>
    <m/>
    <m/>
    <m/>
    <m/>
    <m/>
    <n v="2.2047696000000001"/>
    <m/>
    <m/>
    <m/>
    <m/>
    <m/>
    <m/>
    <m/>
    <m/>
    <m/>
    <m/>
    <m/>
    <s v="516363,78"/>
    <s v="6313350,42"/>
    <n v="2.2047696000000001"/>
    <n v="0"/>
    <n v="0"/>
  </r>
  <r>
    <n v="1170"/>
    <x v="687"/>
    <s v=""/>
    <x v="1656"/>
    <n v="2019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5701"/>
    <n v="0.93564000000000003"/>
    <n v="0"/>
    <n v="0.73980000000000001"/>
    <n v="0.73980000000000001"/>
    <n v="0"/>
    <n v="0.78781837448791492"/>
    <n v="0.21218162551208508"/>
    <x v="0"/>
    <x v="0"/>
    <m/>
    <m/>
    <m/>
    <m/>
    <m/>
    <m/>
    <n v="2.2048092000000001"/>
    <m/>
    <m/>
    <m/>
    <m/>
    <m/>
    <m/>
    <m/>
    <m/>
    <m/>
    <m/>
    <m/>
    <s v="516363,78"/>
    <s v="6313350,42"/>
    <n v="2.2048092000000001"/>
    <n v="0"/>
    <n v="0"/>
  </r>
  <r>
    <n v="1172"/>
    <x v="688"/>
    <s v=""/>
    <x v="1657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60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5702"/>
    <n v="0.88200000000000001"/>
    <n v="0"/>
    <n v="0.67320000000000002"/>
    <n v="0.67320000000000002"/>
    <n v="0"/>
    <n v="0.76380989106333752"/>
    <n v="0.23619010893666248"/>
    <x v="0"/>
    <x v="0"/>
    <m/>
    <m/>
    <m/>
    <m/>
    <m/>
    <m/>
    <n v="1.86714"/>
    <m/>
    <m/>
    <m/>
    <m/>
    <m/>
    <m/>
    <m/>
    <m/>
    <m/>
    <m/>
    <m/>
    <s v="501574,12"/>
    <s v="6280833,19"/>
    <n v="1.86714"/>
    <n v="0"/>
    <n v="0"/>
  </r>
  <r>
    <n v="1174"/>
    <x v="689"/>
    <s v=""/>
    <x v="1662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5703"/>
    <n v="1.5227999999999999"/>
    <n v="0"/>
    <n v="0.95399999999999996"/>
    <n v="0.95399999999999996"/>
    <n v="0"/>
    <n v="0.69534680049320685"/>
    <n v="0.30465319950679315"/>
    <x v="0"/>
    <x v="0"/>
    <m/>
    <m/>
    <m/>
    <m/>
    <m/>
    <m/>
    <n v="2.4992352000000002"/>
    <m/>
    <m/>
    <m/>
    <m/>
    <m/>
    <m/>
    <m/>
    <m/>
    <m/>
    <m/>
    <m/>
    <s v="501574,12"/>
    <s v="6280833,19"/>
    <n v="2.4992352000000002"/>
    <n v="0"/>
    <n v="0"/>
  </r>
  <r>
    <n v="1174"/>
    <x v="689"/>
    <s v=""/>
    <x v="1663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5704"/>
    <n v="0.70920000000000005"/>
    <n v="0"/>
    <n v="0.67320000000000002"/>
    <n v="0.67320000000000002"/>
    <n v="0"/>
    <n v="0.81008789941792425"/>
    <n v="0.18991210058207575"/>
    <x v="0"/>
    <x v="0"/>
    <m/>
    <m/>
    <m/>
    <m/>
    <m/>
    <m/>
    <n v="1.8671795999999998"/>
    <m/>
    <m/>
    <m/>
    <m/>
    <m/>
    <m/>
    <m/>
    <m/>
    <m/>
    <m/>
    <m/>
    <s v="501574,12"/>
    <s v="6280833,19"/>
    <n v="1.8671795999999998"/>
    <n v="0"/>
    <n v="0"/>
  </r>
  <r>
    <n v="1174"/>
    <x v="689"/>
    <s v=""/>
    <x v="1664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5705"/>
    <n v="2.0771999999999999"/>
    <n v="0"/>
    <n v="1.3391999999999999"/>
    <n v="1.3391999999999999"/>
    <n v="0"/>
    <n v="0.7506960635038048"/>
    <n v="0.2493039364961952"/>
    <x v="0"/>
    <x v="0"/>
    <m/>
    <m/>
    <m/>
    <m/>
    <m/>
    <m/>
    <n v="4.1659991999999999"/>
    <m/>
    <m/>
    <m/>
    <m/>
    <m/>
    <m/>
    <m/>
    <m/>
    <m/>
    <m/>
    <m/>
    <s v="501574,12"/>
    <s v="6280833,19"/>
    <n v="4.1659991999999999"/>
    <n v="0"/>
    <n v="0"/>
  </r>
  <r>
    <n v="1180"/>
    <x v="691"/>
    <s v=""/>
    <x v="1666"/>
    <n v="2019"/>
    <n v="10132851"/>
    <x v="723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9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5706"/>
    <n v="5.742"/>
    <n v="0"/>
    <n v="3.8826000000000001"/>
    <n v="3.8826000000000001"/>
    <n v="0"/>
    <n v="0.74008933756838335"/>
    <n v="0.25991066243161665"/>
    <x v="0"/>
    <x v="0"/>
    <m/>
    <n v="0"/>
    <m/>
    <m/>
    <m/>
    <m/>
    <n v="11.046103199999999"/>
    <m/>
    <m/>
    <m/>
    <m/>
    <m/>
    <m/>
    <m/>
    <m/>
    <m/>
    <m/>
    <m/>
    <s v="581365"/>
    <s v="6157276"/>
    <n v="11.046103199999999"/>
    <n v="0"/>
    <n v="0"/>
  </r>
  <r>
    <n v="1187"/>
    <x v="693"/>
    <s v=""/>
    <x v="1668"/>
    <n v="2019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5707"/>
    <n v="0.37785600000000003"/>
    <n v="0"/>
    <n v="0.25163999999999997"/>
    <n v="0.25163999999999997"/>
    <n v="0"/>
    <n v="0.72473407045297189"/>
    <n v="0.27526592954702811"/>
    <x v="0"/>
    <x v="0"/>
    <m/>
    <m/>
    <m/>
    <m/>
    <m/>
    <m/>
    <n v="0.68634720000000005"/>
    <m/>
    <m/>
    <m/>
    <m/>
    <m/>
    <m/>
    <m/>
    <m/>
    <m/>
    <m/>
    <m/>
    <s v="597962,24"/>
    <s v="6133393,38"/>
    <n v="0.68634720000000005"/>
    <n v="0"/>
    <n v="0"/>
  </r>
  <r>
    <n v="1191"/>
    <x v="694"/>
    <s v=""/>
    <x v="1669"/>
    <n v="2019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5708"/>
    <n v="12.167999999999999"/>
    <n v="0"/>
    <n v="9.2807999999999993"/>
    <n v="0.30671999999999999"/>
    <n v="0"/>
    <n v="0.76132117907337538"/>
    <n v="0.23867882092662462"/>
    <x v="0"/>
    <x v="0"/>
    <m/>
    <m/>
    <m/>
    <m/>
    <m/>
    <m/>
    <n v="25.490321999999999"/>
    <m/>
    <m/>
    <m/>
    <m/>
    <m/>
    <m/>
    <m/>
    <m/>
    <m/>
    <m/>
    <m/>
    <s v="475696,92"/>
    <s v="6260052,94"/>
    <n v="25.490321999999999"/>
    <n v="0"/>
    <n v="0"/>
  </r>
  <r>
    <n v="1192"/>
    <x v="695"/>
    <s v=""/>
    <x v="1670"/>
    <n v="2019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5709"/>
    <n v="4.0103999999999997"/>
    <n v="0"/>
    <n v="4.7232000000000003"/>
    <n v="4.5853200000000003"/>
    <n v="0"/>
    <n v="0.83526246799892112"/>
    <n v="0.16473753200107888"/>
    <x v="0"/>
    <x v="0"/>
    <m/>
    <m/>
    <m/>
    <m/>
    <m/>
    <m/>
    <n v="12.1720896"/>
    <m/>
    <m/>
    <m/>
    <m/>
    <m/>
    <m/>
    <m/>
    <m/>
    <m/>
    <m/>
    <m/>
    <s v="693355,44"/>
    <s v="6149654,06"/>
    <n v="12.1720896"/>
    <n v="0"/>
    <n v="0"/>
  </r>
  <r>
    <n v="1192"/>
    <x v="695"/>
    <s v=""/>
    <x v="1671"/>
    <n v="2019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5710"/>
    <n v="21.956399999999999"/>
    <n v="0"/>
    <n v="0"/>
    <n v="0"/>
    <n v="0"/>
    <n v="0"/>
    <n v="1"/>
    <x v="0"/>
    <x v="0"/>
    <m/>
    <m/>
    <m/>
    <m/>
    <m/>
    <m/>
    <n v="22.0836924"/>
    <m/>
    <m/>
    <m/>
    <m/>
    <m/>
    <m/>
    <m/>
    <m/>
    <m/>
    <m/>
    <m/>
    <s v="693355,44"/>
    <s v="6149654,06"/>
    <n v="22.0836924"/>
    <n v="0"/>
    <n v="0"/>
  </r>
  <r>
    <n v="1227"/>
    <x v="697"/>
    <s v=""/>
    <x v="1673"/>
    <n v="2019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5711"/>
    <n v="0"/>
    <n v="0"/>
    <n v="1.11166812"/>
    <n v="1.11166812"/>
    <n v="0"/>
    <n v="1"/>
    <n v="0"/>
    <x v="0"/>
    <x v="0"/>
    <m/>
    <m/>
    <m/>
    <m/>
    <m/>
    <m/>
    <m/>
    <m/>
    <n v="3.473989"/>
    <m/>
    <m/>
    <m/>
    <m/>
    <m/>
    <m/>
    <m/>
    <m/>
    <m/>
    <s v="464088"/>
    <s v="6187374"/>
    <n v="0"/>
    <n v="3.473989"/>
    <n v="0"/>
  </r>
  <r>
    <n v="1231"/>
    <x v="698"/>
    <s v=""/>
    <x v="1674"/>
    <n v="2019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9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5712"/>
    <n v="10.007999999999999"/>
    <n v="7.83"/>
    <n v="0"/>
    <n v="0"/>
    <n v="1"/>
    <n v="0"/>
    <n v="0"/>
    <x v="0"/>
    <x v="0"/>
    <m/>
    <m/>
    <m/>
    <n v="6.4565999999999998E-2"/>
    <m/>
    <m/>
    <m/>
    <m/>
    <m/>
    <n v="12.6875"/>
    <m/>
    <m/>
    <m/>
    <m/>
    <m/>
    <m/>
    <m/>
    <m/>
    <s v="692372"/>
    <s v="6077503"/>
    <n v="6.4565999999999998E-2"/>
    <n v="12.6875"/>
    <n v="0"/>
  </r>
  <r>
    <n v="1241"/>
    <x v="700"/>
    <s v=""/>
    <x v="1676"/>
    <n v="2019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5713"/>
    <n v="1.08"/>
    <n v="1.08"/>
    <n v="0.77759999999999996"/>
    <n v="0.77759999999999996"/>
    <n v="0.23825634476646113"/>
    <n v="0.76174365523353882"/>
    <n v="0"/>
    <x v="0"/>
    <x v="0"/>
    <m/>
    <m/>
    <m/>
    <m/>
    <m/>
    <m/>
    <n v="2.2664663999999997"/>
    <m/>
    <m/>
    <m/>
    <m/>
    <m/>
    <m/>
    <m/>
    <m/>
    <m/>
    <m/>
    <m/>
    <s v="482538"/>
    <s v="6120980"/>
    <n v="2.2664663999999997"/>
    <n v="0"/>
    <n v="0"/>
  </r>
  <r>
    <n v="1241"/>
    <x v="700"/>
    <s v=""/>
    <x v="1677"/>
    <n v="2019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5714"/>
    <n v="12.4992"/>
    <n v="12.24"/>
    <n v="0"/>
    <n v="0"/>
    <n v="1"/>
    <n v="0"/>
    <n v="0"/>
    <x v="0"/>
    <x v="0"/>
    <m/>
    <m/>
    <m/>
    <m/>
    <m/>
    <m/>
    <m/>
    <m/>
    <m/>
    <m/>
    <m/>
    <n v="12.759600000000001"/>
    <m/>
    <m/>
    <m/>
    <m/>
    <m/>
    <m/>
    <s v="482538"/>
    <s v="6120980"/>
    <n v="0"/>
    <n v="12.759600000000001"/>
    <n v="0"/>
  </r>
  <r>
    <n v="1242"/>
    <x v="701"/>
    <s v=""/>
    <x v="1678"/>
    <n v="2019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5715"/>
    <n v="2.1924000000000001"/>
    <n v="2.1924000000000001"/>
    <n v="0.47195999999999999"/>
    <n v="0.47195999999999999"/>
    <n v="0.32954937775233256"/>
    <n v="0.67045062224766738"/>
    <n v="0"/>
    <x v="0"/>
    <x v="0"/>
    <m/>
    <m/>
    <m/>
    <m/>
    <m/>
    <m/>
    <n v="3.3263604"/>
    <m/>
    <m/>
    <m/>
    <m/>
    <m/>
    <m/>
    <m/>
    <m/>
    <m/>
    <m/>
    <m/>
    <s v="482715"/>
    <s v="6116633"/>
    <n v="3.3263604"/>
    <n v="0"/>
    <n v="0"/>
  </r>
  <r>
    <n v="1242"/>
    <x v="701"/>
    <s v=""/>
    <x v="1679"/>
    <n v="2019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5716"/>
    <n v="10.166399999999999"/>
    <n v="10.166399999999999"/>
    <n v="0"/>
    <n v="0"/>
    <n v="1"/>
    <n v="0"/>
    <n v="0"/>
    <x v="0"/>
    <x v="0"/>
    <m/>
    <m/>
    <m/>
    <m/>
    <m/>
    <m/>
    <m/>
    <m/>
    <m/>
    <m/>
    <m/>
    <n v="10.200623999999999"/>
    <m/>
    <m/>
    <m/>
    <m/>
    <m/>
    <m/>
    <s v="482715"/>
    <s v="6116633"/>
    <n v="0"/>
    <n v="10.200623999999999"/>
    <n v="0"/>
  </r>
  <r>
    <n v="1243"/>
    <x v="702"/>
    <s v=""/>
    <x v="1680"/>
    <n v="2019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5717"/>
    <n v="26.956800000000001"/>
    <n v="26.956800000000001"/>
    <n v="18.72504"/>
    <n v="18.72504"/>
    <n v="0.26756001984403482"/>
    <n v="0.73243998015596512"/>
    <n v="0"/>
    <x v="0"/>
    <x v="0"/>
    <m/>
    <m/>
    <m/>
    <m/>
    <m/>
    <m/>
    <n v="3.2863644000000001"/>
    <m/>
    <n v="47.088874799999999"/>
    <m/>
    <m/>
    <m/>
    <m/>
    <m/>
    <m/>
    <m/>
    <m/>
    <m/>
    <s v="489469"/>
    <s v="6119677"/>
    <n v="3.2863644000000001"/>
    <n v="47.088874799999999"/>
    <n v="0"/>
  </r>
  <r>
    <n v="1246"/>
    <x v="703"/>
    <s v=""/>
    <x v="1681"/>
    <n v="2019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5718"/>
    <n v="47.268000000000001"/>
    <n v="47.206800000000001"/>
    <n v="0"/>
    <n v="0"/>
    <n v="1"/>
    <n v="0"/>
    <n v="0"/>
    <x v="0"/>
    <x v="0"/>
    <m/>
    <m/>
    <m/>
    <m/>
    <m/>
    <m/>
    <n v="46.702458"/>
    <m/>
    <m/>
    <m/>
    <m/>
    <m/>
    <m/>
    <m/>
    <m/>
    <m/>
    <m/>
    <m/>
    <s v="571590,62"/>
    <s v="6197202,14"/>
    <n v="46.702458"/>
    <n v="0"/>
    <n v="0"/>
  </r>
  <r>
    <n v="1246"/>
    <x v="703"/>
    <s v=""/>
    <x v="1682"/>
    <n v="2019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5719"/>
    <n v="3.4632000000000001"/>
    <n v="3.3191999999999999"/>
    <n v="2.5668000000000002"/>
    <n v="2.5668000000000002"/>
    <n v="0.26911740680480989"/>
    <n v="0.73088259319519011"/>
    <n v="0"/>
    <x v="0"/>
    <x v="0"/>
    <m/>
    <m/>
    <m/>
    <m/>
    <m/>
    <m/>
    <n v="6.4343664"/>
    <m/>
    <m/>
    <m/>
    <m/>
    <m/>
    <m/>
    <m/>
    <m/>
    <m/>
    <m/>
    <m/>
    <s v="571590,62"/>
    <s v="6197202,14"/>
    <n v="6.4343664"/>
    <n v="0"/>
    <n v="0"/>
  </r>
  <r>
    <n v="1247"/>
    <x v="704"/>
    <s v=""/>
    <x v="1683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5720"/>
    <n v="0.78047999999999995"/>
    <n v="0.75960000000000005"/>
    <n v="0.53891999999999995"/>
    <n v="0.53459999999999996"/>
    <n v="0.27260153401232234"/>
    <n v="0.72739846598767766"/>
    <n v="0"/>
    <x v="0"/>
    <x v="0"/>
    <m/>
    <m/>
    <m/>
    <m/>
    <m/>
    <m/>
    <n v="1.43154"/>
    <m/>
    <m/>
    <m/>
    <m/>
    <m/>
    <m/>
    <m/>
    <m/>
    <m/>
    <m/>
    <m/>
    <s v="566054,98"/>
    <s v="6197364,39"/>
    <n v="1.43154"/>
    <n v="0"/>
    <n v="0"/>
  </r>
  <r>
    <n v="1247"/>
    <x v="704"/>
    <s v=""/>
    <x v="1684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054,98"/>
    <s v="6197364,39"/>
    <n v="0"/>
    <n v="0"/>
    <n v="0"/>
  </r>
  <r>
    <n v="1247"/>
    <x v="704"/>
    <s v=""/>
    <x v="1685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5721"/>
    <n v="19.079999999999998"/>
    <n v="19.079999999999998"/>
    <n v="0"/>
    <n v="0"/>
    <n v="1"/>
    <n v="0"/>
    <n v="0"/>
    <x v="0"/>
    <x v="0"/>
    <m/>
    <m/>
    <m/>
    <m/>
    <m/>
    <m/>
    <m/>
    <m/>
    <m/>
    <n v="20.734999999999999"/>
    <m/>
    <m/>
    <m/>
    <m/>
    <m/>
    <m/>
    <m/>
    <m/>
    <s v="566054,98"/>
    <s v="6197364,39"/>
    <n v="0"/>
    <n v="20.734999999999999"/>
    <n v="0"/>
  </r>
  <r>
    <n v="1250"/>
    <x v="705"/>
    <s v=""/>
    <x v="1687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5722"/>
    <n v="6.9951600000000003"/>
    <n v="5.7495599999999998"/>
    <n v="0"/>
    <n v="0"/>
    <n v="1"/>
    <n v="0"/>
    <n v="0"/>
    <x v="0"/>
    <x v="0"/>
    <m/>
    <m/>
    <m/>
    <n v="8.3267999999999986"/>
    <m/>
    <m/>
    <m/>
    <m/>
    <m/>
    <m/>
    <m/>
    <m/>
    <m/>
    <m/>
    <m/>
    <m/>
    <m/>
    <m/>
    <s v="649161,66"/>
    <s v="6177849,22"/>
    <n v="8.3267999999999986"/>
    <n v="0"/>
    <n v="0"/>
  </r>
  <r>
    <n v="1250"/>
    <x v="705"/>
    <s v=""/>
    <x v="1688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5723"/>
    <n v="3.2720400000000001"/>
    <n v="2.6892"/>
    <n v="0"/>
    <n v="0"/>
    <n v="1"/>
    <n v="0"/>
    <n v="0"/>
    <x v="0"/>
    <x v="0"/>
    <m/>
    <m/>
    <m/>
    <m/>
    <m/>
    <m/>
    <m/>
    <m/>
    <n v="3.8519999999999999"/>
    <m/>
    <m/>
    <m/>
    <m/>
    <m/>
    <m/>
    <m/>
    <m/>
    <m/>
    <s v="649161,66"/>
    <s v="6177849,22"/>
    <n v="0"/>
    <n v="3.8519999999999999"/>
    <n v="0"/>
  </r>
  <r>
    <n v="1250"/>
    <x v="705"/>
    <s v=""/>
    <x v="1689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5724"/>
    <n v="11.5002"/>
    <n v="9.4521599999999992"/>
    <n v="15.077628000000001"/>
    <n v="15.077628000000001"/>
    <n v="0.11441618911174785"/>
    <n v="0.88558381088825211"/>
    <n v="0"/>
    <x v="0"/>
    <x v="0"/>
    <m/>
    <m/>
    <m/>
    <m/>
    <m/>
    <m/>
    <m/>
    <m/>
    <n v="50.256"/>
    <m/>
    <m/>
    <m/>
    <m/>
    <m/>
    <m/>
    <m/>
    <m/>
    <m/>
    <s v="649161,66"/>
    <s v="6177849,22"/>
    <n v="0"/>
    <n v="50.256"/>
    <n v="0"/>
  </r>
  <r>
    <n v="1250"/>
    <x v="705"/>
    <s v=""/>
    <x v="1690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5725"/>
    <n v="19.049399999999999"/>
    <n v="19.049399999999999"/>
    <n v="0"/>
    <n v="0"/>
    <n v="1"/>
    <n v="0"/>
    <n v="0"/>
    <x v="0"/>
    <x v="0"/>
    <m/>
    <m/>
    <m/>
    <m/>
    <m/>
    <m/>
    <m/>
    <m/>
    <m/>
    <m/>
    <n v="21.74991"/>
    <m/>
    <m/>
    <m/>
    <m/>
    <m/>
    <m/>
    <m/>
    <s v="649161,66"/>
    <s v="6177849,22"/>
    <n v="0"/>
    <n v="21.74991"/>
    <n v="0"/>
  </r>
  <r>
    <n v="1262"/>
    <x v="706"/>
    <s v=""/>
    <x v="1691"/>
    <n v="2019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9856"/>
    <s v="6155562"/>
    <n v="0"/>
    <n v="0"/>
    <n v="0"/>
  </r>
  <r>
    <n v="1275"/>
    <x v="707"/>
    <s v=""/>
    <x v="1692"/>
    <n v="2019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5726"/>
    <n v="7.1135999999999999"/>
    <n v="0"/>
    <n v="5.2919999999999998"/>
    <n v="5.2919999999999998"/>
    <n v="0"/>
    <n v="0.78291295198773991"/>
    <n v="0.21708704801226009"/>
    <x v="0"/>
    <x v="0"/>
    <m/>
    <m/>
    <m/>
    <m/>
    <m/>
    <m/>
    <m/>
    <m/>
    <n v="16.384211000000001"/>
    <m/>
    <m/>
    <m/>
    <m/>
    <m/>
    <m/>
    <m/>
    <m/>
    <m/>
    <s v="528173"/>
    <s v="6253703"/>
    <n v="0"/>
    <n v="16.384211000000001"/>
    <n v="0"/>
  </r>
  <r>
    <n v="1282"/>
    <x v="708"/>
    <s v=""/>
    <x v="1693"/>
    <n v="2019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5727"/>
    <n v="2.3155199999999998"/>
    <n v="2.3155199999999998"/>
    <n v="1.5084"/>
    <n v="1.5084"/>
    <n v="0.27248325786947913"/>
    <n v="0.72751674213052087"/>
    <n v="0"/>
    <x v="0"/>
    <x v="0"/>
    <m/>
    <m/>
    <m/>
    <m/>
    <m/>
    <m/>
    <n v="4.2489216000000001"/>
    <m/>
    <m/>
    <m/>
    <m/>
    <m/>
    <m/>
    <m/>
    <m/>
    <m/>
    <m/>
    <m/>
    <s v="676395,68"/>
    <s v="6150044,15"/>
    <n v="4.2489216000000001"/>
    <n v="0"/>
    <n v="0"/>
  </r>
  <r>
    <n v="1282"/>
    <x v="708"/>
    <s v=""/>
    <x v="1694"/>
    <n v="2019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5728"/>
    <n v="21.514320000000001"/>
    <n v="21.514320000000001"/>
    <n v="0"/>
    <n v="0"/>
    <n v="1"/>
    <n v="0"/>
    <n v="0"/>
    <x v="0"/>
    <x v="0"/>
    <m/>
    <m/>
    <m/>
    <m/>
    <m/>
    <m/>
    <n v="25.351880399999999"/>
    <m/>
    <m/>
    <m/>
    <m/>
    <m/>
    <m/>
    <m/>
    <m/>
    <m/>
    <m/>
    <m/>
    <s v="676395,68"/>
    <s v="6150044,15"/>
    <n v="25.351880399999999"/>
    <n v="0"/>
    <n v="0"/>
  </r>
  <r>
    <n v="1283"/>
    <x v="709"/>
    <s v=""/>
    <x v="1695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3"/>
    <x v="709"/>
    <s v=""/>
    <x v="1696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3"/>
    <x v="709"/>
    <s v=""/>
    <x v="1697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9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5729"/>
    <n v="7.1650800000000001E-2"/>
    <n v="0"/>
    <n v="4.446E-2"/>
    <n v="4.3819200000000003E-2"/>
    <n v="0"/>
    <n v="0.73853882310285301"/>
    <n v="0.26146117689714699"/>
    <x v="0"/>
    <x v="0"/>
    <m/>
    <m/>
    <m/>
    <m/>
    <m/>
    <m/>
    <n v="0.13701996"/>
    <m/>
    <m/>
    <m/>
    <m/>
    <m/>
    <m/>
    <m/>
    <m/>
    <m/>
    <m/>
    <m/>
    <s v="658041"/>
    <s v="6156730"/>
    <n v="0.13701996"/>
    <n v="0"/>
    <n v="0"/>
  </r>
  <r>
    <n v="1286"/>
    <x v="711"/>
    <s v=""/>
    <x v="1699"/>
    <n v="2019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5730"/>
    <n v="3.0240000000000002E-3"/>
    <n v="0"/>
    <n v="2.5200000000000001E-3"/>
    <n v="2.5200000000000001E-3"/>
    <n v="0"/>
    <n v="0.76284584980237158"/>
    <n v="0.23715415019762842"/>
    <x v="0"/>
    <x v="0"/>
    <m/>
    <m/>
    <m/>
    <m/>
    <m/>
    <m/>
    <n v="6.3756000000000004E-3"/>
    <m/>
    <m/>
    <m/>
    <m/>
    <m/>
    <m/>
    <m/>
    <m/>
    <m/>
    <m/>
    <m/>
    <s v="572202"/>
    <s v="6124678"/>
    <n v="6.3756000000000004E-3"/>
    <n v="0"/>
    <n v="0"/>
  </r>
  <r>
    <n v="1309"/>
    <x v="713"/>
    <s v=""/>
    <x v="1701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5731"/>
    <n v="5.2919999999999998"/>
    <n v="5.1444000000000001"/>
    <n v="0"/>
    <n v="0"/>
    <n v="1"/>
    <n v="0"/>
    <n v="0"/>
    <x v="0"/>
    <x v="0"/>
    <m/>
    <m/>
    <m/>
    <m/>
    <m/>
    <m/>
    <n v="5.8642056"/>
    <m/>
    <m/>
    <m/>
    <m/>
    <m/>
    <m/>
    <m/>
    <m/>
    <m/>
    <m/>
    <m/>
    <s v="543198"/>
    <s v="6214300"/>
    <n v="5.8642056"/>
    <n v="0"/>
    <n v="0"/>
  </r>
  <r>
    <n v="1309"/>
    <x v="713"/>
    <s v=""/>
    <x v="1702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5732"/>
    <n v="2.6135999999999999"/>
    <n v="2.5415999999999999"/>
    <n v="2.0015999999999998"/>
    <n v="2.0015999999999998"/>
    <n v="0.26030163437874676"/>
    <n v="0.73969836562125324"/>
    <n v="0"/>
    <x v="0"/>
    <x v="0"/>
    <m/>
    <m/>
    <m/>
    <m/>
    <m/>
    <m/>
    <n v="5.0203296000000002"/>
    <m/>
    <m/>
    <m/>
    <m/>
    <m/>
    <m/>
    <m/>
    <m/>
    <m/>
    <m/>
    <m/>
    <s v="543198"/>
    <s v="6214300"/>
    <n v="5.0203296000000002"/>
    <n v="0"/>
    <n v="0"/>
  </r>
  <r>
    <n v="1309"/>
    <x v="713"/>
    <s v=""/>
    <x v="1703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5733"/>
    <n v="2.6316000000000002"/>
    <n v="2.5596000000000001"/>
    <n v="2.016"/>
    <n v="2.016"/>
    <n v="0.26043856286366984"/>
    <n v="0.73956143713633016"/>
    <n v="0"/>
    <x v="0"/>
    <x v="0"/>
    <m/>
    <m/>
    <m/>
    <m/>
    <m/>
    <m/>
    <n v="5.0522472"/>
    <m/>
    <m/>
    <m/>
    <m/>
    <m/>
    <m/>
    <m/>
    <m/>
    <m/>
    <m/>
    <m/>
    <s v="543198"/>
    <s v="6214300"/>
    <n v="5.0522472"/>
    <n v="0"/>
    <n v="0"/>
  </r>
  <r>
    <n v="1309"/>
    <x v="713"/>
    <s v=""/>
    <x v="1704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5734"/>
    <n v="4.024044"/>
    <n v="3.9116879999999998"/>
    <n v="0"/>
    <n v="0"/>
    <n v="1"/>
    <n v="0"/>
    <n v="0"/>
    <x v="0"/>
    <x v="0"/>
    <m/>
    <m/>
    <m/>
    <m/>
    <m/>
    <m/>
    <m/>
    <m/>
    <m/>
    <m/>
    <m/>
    <m/>
    <m/>
    <m/>
    <m/>
    <n v="4.024044"/>
    <m/>
    <m/>
    <s v="543198"/>
    <s v="6214300"/>
    <n v="0"/>
    <n v="4.024044"/>
    <n v="0"/>
  </r>
  <r>
    <n v="1309"/>
    <x v="713"/>
    <s v=""/>
    <x v="1705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5735"/>
    <n v="22.078116000000001"/>
    <n v="21.45805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.9204923999999997"/>
    <s v="543198"/>
    <s v="6214300"/>
    <n v="0"/>
    <n v="0"/>
    <n v="6.9204923999999997"/>
  </r>
  <r>
    <n v="1318"/>
    <x v="714"/>
    <s v=""/>
    <x v="1706"/>
    <n v="2019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5736"/>
    <n v="3.5920800000000002"/>
    <n v="0"/>
    <n v="2.3721741287999998"/>
    <n v="2.3721741287999998"/>
    <n v="0"/>
    <n v="0.73500738834882351"/>
    <n v="0.26499261165117649"/>
    <x v="0"/>
    <x v="0"/>
    <m/>
    <m/>
    <m/>
    <m/>
    <m/>
    <m/>
    <n v="6.7776984000000002"/>
    <m/>
    <m/>
    <m/>
    <m/>
    <m/>
    <m/>
    <m/>
    <m/>
    <m/>
    <m/>
    <m/>
    <s v="600481,8"/>
    <s v="6134056,24"/>
    <n v="6.7776984000000002"/>
    <n v="0"/>
    <n v="0"/>
  </r>
  <r>
    <n v="1322"/>
    <x v="715"/>
    <s v=""/>
    <x v="1707"/>
    <n v="2019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5737"/>
    <n v="7.1999999999999998E-3"/>
    <n v="0"/>
    <n v="4.8254183999999999E-3"/>
    <n v="4.8254183999999999E-3"/>
    <n v="0"/>
    <n v="0.73725696269048868"/>
    <n v="0.26274303730951132"/>
    <x v="0"/>
    <x v="0"/>
    <m/>
    <m/>
    <m/>
    <m/>
    <m/>
    <m/>
    <n v="1.37016E-2"/>
    <m/>
    <m/>
    <m/>
    <m/>
    <m/>
    <m/>
    <m/>
    <m/>
    <m/>
    <m/>
    <m/>
    <s v="542373,51"/>
    <s v="6159137,78"/>
    <n v="1.37016E-2"/>
    <n v="0"/>
    <n v="0"/>
  </r>
  <r>
    <n v="1324"/>
    <x v="716"/>
    <s v=""/>
    <x v="1708"/>
    <n v="2019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5738"/>
    <n v="28.225079999999998"/>
    <n v="0"/>
    <n v="0"/>
    <n v="0"/>
    <n v="0"/>
    <n v="0"/>
    <n v="1"/>
    <x v="0"/>
    <x v="0"/>
    <m/>
    <m/>
    <m/>
    <m/>
    <m/>
    <m/>
    <n v="30.164666399999998"/>
    <m/>
    <m/>
    <m/>
    <m/>
    <m/>
    <m/>
    <m/>
    <m/>
    <m/>
    <m/>
    <m/>
    <s v="604393"/>
    <s v="6104639"/>
    <n v="30.164666399999998"/>
    <n v="0"/>
    <n v="0"/>
  </r>
  <r>
    <n v="1324"/>
    <x v="716"/>
    <s v=""/>
    <x v="1709"/>
    <n v="2019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5739"/>
    <n v="8.2691999999999997"/>
    <n v="0"/>
    <n v="6.3756000000000004"/>
    <n v="6.3756000000000004"/>
    <n v="0"/>
    <n v="0.73902490068289817"/>
    <n v="0.26097509931710183"/>
    <x v="0"/>
    <x v="0"/>
    <m/>
    <m/>
    <m/>
    <m/>
    <m/>
    <m/>
    <n v="15.842890799999999"/>
    <m/>
    <m/>
    <m/>
    <m/>
    <m/>
    <m/>
    <m/>
    <m/>
    <m/>
    <m/>
    <m/>
    <s v="604393"/>
    <s v="6104639"/>
    <n v="15.842890799999999"/>
    <n v="0"/>
    <n v="0"/>
  </r>
  <r>
    <n v="1324"/>
    <x v="717"/>
    <s v=""/>
    <x v="1710"/>
    <n v="2019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5740"/>
    <n v="8.8869600000000002"/>
    <n v="0"/>
    <n v="0"/>
    <n v="0"/>
    <n v="0"/>
    <n v="0"/>
    <n v="1"/>
    <x v="0"/>
    <x v="0"/>
    <m/>
    <m/>
    <m/>
    <m/>
    <m/>
    <m/>
    <n v="9.7431839999999994"/>
    <m/>
    <m/>
    <m/>
    <m/>
    <m/>
    <m/>
    <m/>
    <m/>
    <m/>
    <m/>
    <m/>
    <s v="603790"/>
    <s v="6104342"/>
    <n v="9.7431839999999994"/>
    <n v="0"/>
    <n v="0"/>
  </r>
  <r>
    <n v="1329"/>
    <x v="718"/>
    <s v=""/>
    <x v="1711"/>
    <n v="2019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1923,89"/>
    <s v="6142411,52"/>
    <n v="0"/>
    <n v="0"/>
    <n v="0"/>
  </r>
  <r>
    <n v="1334"/>
    <x v="719"/>
    <s v=""/>
    <x v="1712"/>
    <n v="2019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5741"/>
    <n v="1.2887999999999999"/>
    <n v="0"/>
    <n v="0.93959999999999999"/>
    <n v="0.93959999999999999"/>
    <n v="0"/>
    <n v="0.73786221510821604"/>
    <n v="0.26213778489178396"/>
    <x v="0"/>
    <x v="0"/>
    <m/>
    <m/>
    <m/>
    <m/>
    <m/>
    <m/>
    <n v="2.4582492"/>
    <m/>
    <m/>
    <m/>
    <m/>
    <m/>
    <m/>
    <m/>
    <m/>
    <m/>
    <m/>
    <m/>
    <s v="571708,88"/>
    <s v="6125326,48"/>
    <n v="2.4582492"/>
    <n v="0"/>
    <n v="0"/>
  </r>
  <r>
    <n v="1334"/>
    <x v="719"/>
    <s v=""/>
    <x v="1713"/>
    <n v="2019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5742"/>
    <n v="0.61199999999999999"/>
    <n v="0"/>
    <n v="0.44640000000000002"/>
    <n v="0.44640000000000002"/>
    <n v="0"/>
    <n v="0.73771179772333839"/>
    <n v="0.26228820227666161"/>
    <x v="0"/>
    <x v="0"/>
    <m/>
    <m/>
    <m/>
    <m/>
    <m/>
    <m/>
    <n v="1.1666556000000001"/>
    <m/>
    <m/>
    <m/>
    <m/>
    <m/>
    <m/>
    <m/>
    <m/>
    <m/>
    <m/>
    <m/>
    <s v="571708,88"/>
    <s v="6125326,48"/>
    <n v="1.1666556000000001"/>
    <n v="0"/>
    <n v="0"/>
  </r>
  <r>
    <n v="1334"/>
    <x v="720"/>
    <s v=""/>
    <x v="1714"/>
    <n v="2019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5743"/>
    <n v="3.8699999999999998E-2"/>
    <n v="0"/>
    <n v="3.0960000000000001E-2"/>
    <n v="3.0960000000000001E-2"/>
    <n v="0"/>
    <n v="0.7474747474747474"/>
    <n v="0.2525252525252526"/>
    <x v="0"/>
    <x v="0"/>
    <m/>
    <m/>
    <m/>
    <m/>
    <m/>
    <m/>
    <n v="7.6626E-2"/>
    <m/>
    <m/>
    <m/>
    <m/>
    <m/>
    <m/>
    <m/>
    <m/>
    <m/>
    <m/>
    <m/>
    <s v="598017"/>
    <s v="6123059"/>
    <n v="7.6626E-2"/>
    <n v="0"/>
    <n v="0"/>
  </r>
  <r>
    <n v="1337"/>
    <x v="721"/>
    <s v=""/>
    <x v="1715"/>
    <n v="2019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5744"/>
    <n v="1.0684800000000001"/>
    <n v="0"/>
    <n v="0.85968"/>
    <n v="0.85968"/>
    <n v="0"/>
    <n v="0.74113193723670556"/>
    <n v="0.25886806276329444"/>
    <x v="0"/>
    <x v="0"/>
    <m/>
    <m/>
    <m/>
    <m/>
    <m/>
    <m/>
    <n v="2.0637539999999999"/>
    <m/>
    <m/>
    <m/>
    <m/>
    <m/>
    <m/>
    <m/>
    <m/>
    <m/>
    <m/>
    <m/>
    <s v="689720"/>
    <s v="6104298"/>
    <n v="2.0637539999999999"/>
    <n v="0"/>
    <n v="0"/>
  </r>
  <r>
    <n v="1337"/>
    <x v="721"/>
    <s v=""/>
    <x v="1716"/>
    <n v="2019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5745"/>
    <n v="0.55620000000000003"/>
    <n v="0"/>
    <n v="0.43343999999999999"/>
    <n v="0.43343999999999999"/>
    <n v="0"/>
    <n v="0.74731119485005504"/>
    <n v="0.25268880514994496"/>
    <x v="0"/>
    <x v="0"/>
    <m/>
    <m/>
    <m/>
    <m/>
    <m/>
    <m/>
    <n v="1.1005632000000001"/>
    <m/>
    <m/>
    <m/>
    <m/>
    <m/>
    <m/>
    <m/>
    <m/>
    <m/>
    <m/>
    <m/>
    <s v="689720"/>
    <s v="6104298"/>
    <n v="1.1005632000000001"/>
    <n v="0"/>
    <n v="0"/>
  </r>
  <r>
    <n v="1339"/>
    <x v="722"/>
    <s v=""/>
    <x v="1717"/>
    <n v="2019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8089,05"/>
    <s v="6119697,89"/>
    <n v="0"/>
    <n v="0"/>
    <n v="0"/>
  </r>
  <r>
    <n v="1341"/>
    <x v="723"/>
    <s v=""/>
    <x v="1718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5746"/>
    <n v="1.3512599999999999"/>
    <n v="1.3512599999999999"/>
    <n v="0"/>
    <n v="0"/>
    <n v="1"/>
    <n v="0"/>
    <n v="0"/>
    <x v="0"/>
    <x v="0"/>
    <m/>
    <m/>
    <m/>
    <m/>
    <m/>
    <m/>
    <m/>
    <m/>
    <m/>
    <m/>
    <n v="1.6929719999999999"/>
    <m/>
    <m/>
    <m/>
    <m/>
    <m/>
    <m/>
    <m/>
    <s v="500769,79"/>
    <s v="6191194,86"/>
    <n v="0"/>
    <n v="1.6929719999999999"/>
    <n v="0"/>
  </r>
  <r>
    <n v="1341"/>
    <x v="723"/>
    <s v=""/>
    <x v="1719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5747"/>
    <n v="30.160872000000001"/>
    <n v="30.160872000000001"/>
    <n v="24.65316"/>
    <n v="24.65316"/>
    <n v="0.25035438730722687"/>
    <n v="0.74964561269277308"/>
    <n v="0"/>
    <x v="0"/>
    <x v="0"/>
    <m/>
    <m/>
    <m/>
    <m/>
    <m/>
    <m/>
    <m/>
    <m/>
    <n v="60.236356000000001"/>
    <m/>
    <m/>
    <m/>
    <m/>
    <m/>
    <m/>
    <m/>
    <m/>
    <m/>
    <s v="500769,79"/>
    <s v="6191194,86"/>
    <n v="0"/>
    <n v="60.236356000000001"/>
    <n v="0"/>
  </r>
  <r>
    <n v="1341"/>
    <x v="723"/>
    <s v=""/>
    <x v="1720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5748"/>
    <n v="0.69876000000000005"/>
    <n v="0.69876000000000005"/>
    <n v="0"/>
    <n v="0"/>
    <n v="1"/>
    <n v="0"/>
    <n v="0"/>
    <x v="0"/>
    <x v="0"/>
    <m/>
    <m/>
    <m/>
    <m/>
    <m/>
    <m/>
    <m/>
    <m/>
    <n v="0.85854399999999997"/>
    <m/>
    <m/>
    <m/>
    <m/>
    <m/>
    <m/>
    <m/>
    <m/>
    <m/>
    <s v="500769,79"/>
    <s v="6191194,86"/>
    <n v="0"/>
    <n v="0.85854399999999997"/>
    <n v="0"/>
  </r>
  <r>
    <n v="1341"/>
    <x v="723"/>
    <s v=""/>
    <x v="2973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1503"/>
    <x v="1"/>
    <s v="kvt"/>
    <d v="2019-12-30T00:00:00"/>
    <m/>
    <n v="2.2000000000000002"/>
    <n v="0.90100000000000002"/>
    <n v="0.95"/>
    <x v="5749"/>
    <n v="0.28083599999999997"/>
    <n v="0.28083599999999997"/>
    <n v="0.27539999999999998"/>
    <n v="0.27539999999999998"/>
    <n v="0.21593500635880902"/>
    <n v="0.78406499364119098"/>
    <n v="0"/>
    <x v="0"/>
    <x v="0"/>
    <m/>
    <m/>
    <m/>
    <m/>
    <m/>
    <m/>
    <m/>
    <m/>
    <n v="0.65027900000000005"/>
    <m/>
    <m/>
    <m/>
    <m/>
    <m/>
    <m/>
    <m/>
    <m/>
    <m/>
    <s v="500769,79"/>
    <s v="6191194,86"/>
    <n v="0"/>
    <n v="0.65027900000000005"/>
    <n v="0"/>
  </r>
  <r>
    <n v="1343"/>
    <x v="724"/>
    <s v=""/>
    <x v="1721"/>
    <n v="2019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5750"/>
    <n v="0.88919999999999999"/>
    <n v="0.88919999999999999"/>
    <n v="0.74160000000000004"/>
    <n v="0.74160000000000004"/>
    <n v="0.2213622651722772"/>
    <n v="0.7786377348277228"/>
    <n v="0"/>
    <x v="0"/>
    <x v="0"/>
    <m/>
    <m/>
    <m/>
    <m/>
    <m/>
    <m/>
    <n v="2.0084724"/>
    <m/>
    <m/>
    <m/>
    <m/>
    <m/>
    <m/>
    <m/>
    <m/>
    <m/>
    <m/>
    <m/>
    <s v="577311"/>
    <s v="6296230"/>
    <n v="2.0084724"/>
    <n v="0"/>
    <n v="0"/>
  </r>
  <r>
    <n v="1359"/>
    <x v="725"/>
    <s v=""/>
    <x v="1723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5751"/>
    <n v="1.4219999999999999"/>
    <n v="1.4219999999999999"/>
    <n v="0"/>
    <n v="0"/>
    <n v="1"/>
    <n v="0"/>
    <n v="0"/>
    <x v="0"/>
    <x v="0"/>
    <m/>
    <m/>
    <m/>
    <m/>
    <m/>
    <m/>
    <n v="1.352142"/>
    <m/>
    <m/>
    <m/>
    <m/>
    <m/>
    <m/>
    <m/>
    <m/>
    <m/>
    <m/>
    <m/>
    <s v="577311"/>
    <s v="6296230"/>
    <n v="1.352142"/>
    <n v="0"/>
    <n v="0"/>
  </r>
  <r>
    <n v="1359"/>
    <x v="725"/>
    <s v=""/>
    <x v="1724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5752"/>
    <n v="4.9859999999999998"/>
    <n v="4.9859999999999998"/>
    <n v="0"/>
    <n v="0"/>
    <n v="1"/>
    <n v="0"/>
    <n v="0"/>
    <x v="0"/>
    <x v="0"/>
    <m/>
    <m/>
    <m/>
    <m/>
    <m/>
    <m/>
    <m/>
    <m/>
    <m/>
    <m/>
    <m/>
    <m/>
    <m/>
    <m/>
    <m/>
    <n v="4.9859999999999998"/>
    <m/>
    <m/>
    <s v="577311"/>
    <s v="6296230"/>
    <n v="0"/>
    <n v="4.9859999999999998"/>
    <n v="0"/>
  </r>
  <r>
    <n v="1359"/>
    <x v="726"/>
    <s v=""/>
    <x v="1725"/>
    <n v="2019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5753"/>
    <n v="19.2348"/>
    <n v="19.2348"/>
    <n v="0"/>
    <n v="0"/>
    <n v="1"/>
    <n v="0"/>
    <n v="0"/>
    <x v="0"/>
    <x v="0"/>
    <m/>
    <m/>
    <m/>
    <m/>
    <m/>
    <m/>
    <m/>
    <m/>
    <m/>
    <n v="22.837499999999999"/>
    <m/>
    <m/>
    <m/>
    <m/>
    <m/>
    <m/>
    <m/>
    <m/>
    <s v="577329"/>
    <s v="6296183"/>
    <n v="0"/>
    <n v="22.837499999999999"/>
    <n v="0"/>
  </r>
  <r>
    <n v="1365"/>
    <x v="727"/>
    <s v=""/>
    <x v="1726"/>
    <n v="2019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5754"/>
    <n v="0.41039999999999999"/>
    <n v="0.41039999999999999"/>
    <n v="0.32651999999999998"/>
    <n v="0.32651999999999998"/>
    <n v="0.23353094694750468"/>
    <n v="0.76646905305249535"/>
    <n v="0"/>
    <x v="0"/>
    <x v="0"/>
    <m/>
    <m/>
    <m/>
    <m/>
    <m/>
    <m/>
    <n v="0.87868440000000003"/>
    <m/>
    <m/>
    <m/>
    <m/>
    <m/>
    <m/>
    <m/>
    <m/>
    <m/>
    <m/>
    <m/>
    <s v="665363,45"/>
    <s v="6126043,32"/>
    <n v="0.87868440000000003"/>
    <n v="0"/>
    <n v="0"/>
  </r>
  <r>
    <n v="1365"/>
    <x v="727"/>
    <s v=""/>
    <x v="1727"/>
    <n v="2019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5755"/>
    <n v="11.231999999999999"/>
    <n v="11.231999999999999"/>
    <n v="0"/>
    <n v="0"/>
    <n v="1"/>
    <n v="0"/>
    <n v="0"/>
    <x v="0"/>
    <x v="0"/>
    <m/>
    <m/>
    <m/>
    <m/>
    <m/>
    <m/>
    <n v="11.6837424"/>
    <m/>
    <m/>
    <m/>
    <m/>
    <m/>
    <m/>
    <m/>
    <m/>
    <m/>
    <m/>
    <m/>
    <s v="665363,45"/>
    <s v="6126043,32"/>
    <n v="11.6837424"/>
    <n v="0"/>
    <n v="0"/>
  </r>
  <r>
    <n v="1365"/>
    <x v="728"/>
    <s v=""/>
    <x v="1728"/>
    <n v="2019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5756"/>
    <n v="0.47520000000000001"/>
    <n v="0.47520000000000001"/>
    <n v="0.33084000000000002"/>
    <n v="0.33084000000000002"/>
    <n v="0.26442201753999384"/>
    <n v="0.73557798246000616"/>
    <n v="0"/>
    <x v="0"/>
    <x v="0"/>
    <m/>
    <m/>
    <m/>
    <m/>
    <m/>
    <m/>
    <n v="0.89856359999999991"/>
    <m/>
    <m/>
    <m/>
    <m/>
    <m/>
    <m/>
    <m/>
    <m/>
    <m/>
    <m/>
    <m/>
    <s v="664513,89"/>
    <s v="6121629,41"/>
    <n v="0.89856359999999991"/>
    <n v="0"/>
    <n v="0"/>
  </r>
  <r>
    <n v="1365"/>
    <x v="728"/>
    <s v=""/>
    <x v="1729"/>
    <n v="2019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5757"/>
    <n v="8.0207999999999995"/>
    <n v="7.7796000000000003"/>
    <n v="0"/>
    <n v="0"/>
    <n v="1"/>
    <n v="0"/>
    <n v="0"/>
    <x v="0"/>
    <x v="0"/>
    <m/>
    <m/>
    <m/>
    <m/>
    <m/>
    <m/>
    <n v="8.3662919999999996"/>
    <m/>
    <m/>
    <m/>
    <m/>
    <m/>
    <m/>
    <m/>
    <m/>
    <m/>
    <m/>
    <m/>
    <s v="664513,89"/>
    <s v="6121629,41"/>
    <n v="8.3662919999999996"/>
    <n v="0"/>
    <n v="0"/>
  </r>
  <r>
    <n v="1378"/>
    <x v="730"/>
    <s v=""/>
    <x v="1731"/>
    <n v="2019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5758"/>
    <n v="273.00099999999998"/>
    <n v="273.00099999999998"/>
    <n v="46.159199999999998"/>
    <n v="41.133240000000001"/>
    <n v="0.6634634219130715"/>
    <n v="0.3365365780869285"/>
    <n v="0"/>
    <x v="0"/>
    <x v="0"/>
    <m/>
    <m/>
    <m/>
    <n v="3.9764047200000001"/>
    <m/>
    <m/>
    <m/>
    <n v="317.76679999999999"/>
    <m/>
    <m/>
    <n v="0"/>
    <n v="0.43218000000000001"/>
    <m/>
    <m/>
    <m/>
    <m/>
    <m/>
    <m/>
    <s v="561660,04"/>
    <s v="6320573,18"/>
    <n v="146.97146472"/>
    <n v="175.20391999999998"/>
    <n v="0"/>
  </r>
  <r>
    <n v="1378"/>
    <x v="730"/>
    <s v=""/>
    <x v="1732"/>
    <n v="2019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5759"/>
    <n v="1372.3489999999999"/>
    <n v="1372.3489999999999"/>
    <n v="404.52947999999998"/>
    <n v="343.65492"/>
    <n v="0.35018678457422525"/>
    <n v="0.64981321542577475"/>
    <n v="0"/>
    <x v="0"/>
    <x v="0"/>
    <m/>
    <m/>
    <m/>
    <n v="4.7900798"/>
    <m/>
    <m/>
    <m/>
    <n v="1678.4718400000002"/>
    <m/>
    <m/>
    <n v="0"/>
    <n v="276.19094999999999"/>
    <m/>
    <m/>
    <m/>
    <m/>
    <m/>
    <m/>
    <s v="561660,04"/>
    <s v="6320573,18"/>
    <n v="760.10240780000004"/>
    <n v="1199.3504620000001"/>
    <n v="0"/>
  </r>
  <r>
    <n v="1383"/>
    <x v="731"/>
    <s v=""/>
    <x v="1733"/>
    <n v="2019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5760"/>
    <n v="2.2391999999999999"/>
    <n v="2.2391999999999999"/>
    <n v="1.5948"/>
    <n v="1.5948"/>
    <n v="0.26521263060229699"/>
    <n v="0.73478736939770295"/>
    <n v="0"/>
    <x v="0"/>
    <x v="0"/>
    <m/>
    <m/>
    <m/>
    <m/>
    <m/>
    <m/>
    <n v="4.2215183999999999"/>
    <m/>
    <m/>
    <m/>
    <m/>
    <m/>
    <m/>
    <m/>
    <m/>
    <m/>
    <m/>
    <m/>
    <s v="578519,49"/>
    <s v="6355585,29"/>
    <n v="4.2215183999999999"/>
    <n v="0"/>
    <n v="0"/>
  </r>
  <r>
    <n v="1383"/>
    <x v="731"/>
    <s v=""/>
    <x v="1734"/>
    <n v="2019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5761"/>
    <n v="1.3968"/>
    <n v="1.3968"/>
    <n v="0"/>
    <n v="0"/>
    <n v="1"/>
    <n v="0"/>
    <n v="0"/>
    <x v="0"/>
    <x v="0"/>
    <m/>
    <m/>
    <m/>
    <m/>
    <m/>
    <m/>
    <n v="1.5670116000000001"/>
    <m/>
    <m/>
    <m/>
    <m/>
    <m/>
    <m/>
    <m/>
    <m/>
    <m/>
    <m/>
    <m/>
    <s v="578519,49"/>
    <s v="6355585,29"/>
    <n v="1.5670116000000001"/>
    <n v="0"/>
    <n v="0"/>
  </r>
  <r>
    <n v="1386"/>
    <x v="732"/>
    <s v=""/>
    <x v="1735"/>
    <n v="2019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9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5762"/>
    <n v="36.723599999999998"/>
    <n v="36.54"/>
    <n v="0"/>
    <n v="0"/>
    <n v="1"/>
    <n v="0"/>
    <n v="0"/>
    <x v="0"/>
    <x v="0"/>
    <m/>
    <m/>
    <m/>
    <n v="0"/>
    <m/>
    <m/>
    <m/>
    <m/>
    <m/>
    <m/>
    <n v="35.319600000000001"/>
    <m/>
    <m/>
    <m/>
    <m/>
    <m/>
    <m/>
    <m/>
    <s v="610009"/>
    <s v="6246949"/>
    <n v="0"/>
    <n v="35.319600000000001"/>
    <n v="0"/>
  </r>
  <r>
    <n v="1394"/>
    <x v="733"/>
    <s v=""/>
    <x v="1737"/>
    <n v="2019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5763"/>
    <n v="14.3748"/>
    <n v="14.364000000000001"/>
    <n v="0"/>
    <n v="0"/>
    <n v="1"/>
    <n v="0"/>
    <n v="0"/>
    <x v="0"/>
    <x v="0"/>
    <m/>
    <m/>
    <m/>
    <m/>
    <m/>
    <m/>
    <m/>
    <m/>
    <m/>
    <m/>
    <m/>
    <m/>
    <m/>
    <m/>
    <m/>
    <n v="14.374799999999999"/>
    <m/>
    <m/>
    <s v="610009"/>
    <s v="6246949"/>
    <n v="0"/>
    <n v="14.374799999999999"/>
    <n v="0"/>
  </r>
  <r>
    <n v="1400"/>
    <x v="734"/>
    <s v=""/>
    <x v="1738"/>
    <n v="2019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5764"/>
    <n v="0.61739999999999995"/>
    <n v="0.61739999999999995"/>
    <n v="0"/>
    <n v="0"/>
    <n v="1"/>
    <n v="0"/>
    <n v="0"/>
    <x v="0"/>
    <x v="0"/>
    <m/>
    <m/>
    <m/>
    <n v="0.62772499999999998"/>
    <m/>
    <m/>
    <m/>
    <m/>
    <m/>
    <m/>
    <n v="0"/>
    <n v="0"/>
    <m/>
    <m/>
    <m/>
    <m/>
    <m/>
    <m/>
    <s v="473893,58"/>
    <s v="6275206,74"/>
    <n v="0.62772499999999998"/>
    <n v="0"/>
    <n v="0"/>
  </r>
  <r>
    <n v="1400"/>
    <x v="734"/>
    <s v=""/>
    <x v="2974"/>
    <n v="2019"/>
    <n v="20237848"/>
    <x v="358"/>
    <x v="732"/>
    <x v="719"/>
    <n v="7790"/>
    <s v="Thyholm"/>
    <n v="671"/>
    <n v="429"/>
    <x v="290"/>
    <m/>
    <s v="FJ"/>
    <s v="Fjernvarmeværk"/>
    <n v="353000"/>
    <n v="350030"/>
    <x v="16"/>
    <x v="0"/>
    <s v="fvv"/>
    <d v="2019-11-01T00:00:00"/>
    <m/>
    <n v="0.5"/>
    <n v="0"/>
    <n v="0.5"/>
    <x v="5765"/>
    <n v="4.3865999999999996"/>
    <n v="4.3865999999999996"/>
    <n v="0"/>
    <n v="0"/>
    <n v="1"/>
    <n v="0"/>
    <n v="0"/>
    <x v="0"/>
    <x v="0"/>
    <m/>
    <m/>
    <m/>
    <m/>
    <m/>
    <m/>
    <m/>
    <m/>
    <m/>
    <m/>
    <n v="5.2519999999999998"/>
    <m/>
    <m/>
    <m/>
    <m/>
    <m/>
    <m/>
    <m/>
    <s v="473893,58"/>
    <s v="6275206,74"/>
    <n v="0"/>
    <n v="5.2519999999999998"/>
    <n v="0"/>
  </r>
  <r>
    <n v="1402"/>
    <x v="735"/>
    <s v=""/>
    <x v="1739"/>
    <n v="2019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5766"/>
    <n v="14.618268"/>
    <n v="14.618268"/>
    <n v="0"/>
    <n v="0"/>
    <n v="1"/>
    <n v="0"/>
    <n v="0"/>
    <x v="0"/>
    <x v="0"/>
    <m/>
    <m/>
    <m/>
    <m/>
    <m/>
    <m/>
    <m/>
    <m/>
    <m/>
    <m/>
    <n v="14.006915999999999"/>
    <m/>
    <m/>
    <m/>
    <m/>
    <m/>
    <m/>
    <m/>
    <s v="460408"/>
    <s v="6190566"/>
    <n v="0"/>
    <n v="14.006915999999999"/>
    <n v="0"/>
  </r>
  <r>
    <n v="1402"/>
    <x v="735"/>
    <s v=""/>
    <x v="1740"/>
    <n v="2019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0408"/>
    <s v="6190566"/>
    <n v="0"/>
    <n v="0"/>
    <n v="0"/>
  </r>
  <r>
    <n v="1403"/>
    <x v="736"/>
    <s v=""/>
    <x v="1741"/>
    <n v="2019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5767"/>
    <n v="9.5039999999999999E-2"/>
    <n v="0"/>
    <n v="4.82292E-2"/>
    <n v="4.82292E-2"/>
    <n v="0.3251231527093596"/>
    <n v="0.67487684729064035"/>
    <n v="0"/>
    <x v="0"/>
    <x v="0"/>
    <m/>
    <m/>
    <m/>
    <m/>
    <m/>
    <m/>
    <n v="0.14615999999999998"/>
    <m/>
    <m/>
    <m/>
    <m/>
    <m/>
    <m/>
    <m/>
    <m/>
    <m/>
    <m/>
    <m/>
    <s v="480070"/>
    <s v="6091058"/>
    <n v="0.14615999999999998"/>
    <n v="0"/>
    <n v="0"/>
  </r>
  <r>
    <n v="1403"/>
    <x v="736"/>
    <s v=""/>
    <x v="2903"/>
    <n v="2019"/>
    <n v="20078480"/>
    <x v="360"/>
    <x v="734"/>
    <x v="721"/>
    <n v="6280"/>
    <s v="Højer"/>
    <n v="550"/>
    <n v="888"/>
    <x v="275"/>
    <m/>
    <s v="LO"/>
    <s v="Lokalt værk"/>
    <n v="351100"/>
    <n v="350010"/>
    <x v="2"/>
    <x v="0"/>
    <s v="fvv"/>
    <d v="1997-04-26T00:00:00"/>
    <m/>
    <n v="1.1599999999999999"/>
    <n v="0"/>
    <n v="1.1599999999999999"/>
    <x v="5768"/>
    <n v="4.7471457600000004"/>
    <n v="4.4148455999999996"/>
    <n v="0"/>
    <n v="0"/>
    <n v="1"/>
    <n v="0"/>
    <n v="0"/>
    <x v="0"/>
    <x v="0"/>
    <m/>
    <m/>
    <m/>
    <m/>
    <m/>
    <m/>
    <n v="5.2966980000000001"/>
    <m/>
    <m/>
    <m/>
    <m/>
    <m/>
    <m/>
    <m/>
    <m/>
    <m/>
    <m/>
    <m/>
    <s v="480070"/>
    <s v="6091058"/>
    <n v="5.2966980000000001"/>
    <n v="0"/>
    <n v="0"/>
  </r>
  <r>
    <n v="1405"/>
    <x v="737"/>
    <s v=""/>
    <x v="1742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5769"/>
    <n v="2.952"/>
    <n v="2.952"/>
    <n v="2.1450960000000001"/>
    <n v="2.1450960000000001"/>
    <n v="0.25690623486367992"/>
    <n v="0.74309376513632008"/>
    <n v="0"/>
    <x v="0"/>
    <x v="0"/>
    <m/>
    <m/>
    <m/>
    <m/>
    <m/>
    <m/>
    <n v="5.7452867999999997"/>
    <m/>
    <m/>
    <m/>
    <m/>
    <m/>
    <m/>
    <m/>
    <m/>
    <m/>
    <m/>
    <m/>
    <s v="695998,97"/>
    <s v="6218116,73"/>
    <n v="5.7452867999999997"/>
    <n v="0"/>
    <n v="0"/>
  </r>
  <r>
    <n v="1405"/>
    <x v="737"/>
    <s v=""/>
    <x v="1743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5770"/>
    <n v="42.93"/>
    <n v="42.93"/>
    <n v="0"/>
    <n v="0"/>
    <n v="1"/>
    <n v="0"/>
    <n v="0"/>
    <x v="0"/>
    <x v="0"/>
    <m/>
    <m/>
    <m/>
    <m/>
    <m/>
    <m/>
    <n v="42.322341600000001"/>
    <m/>
    <m/>
    <m/>
    <m/>
    <m/>
    <m/>
    <m/>
    <m/>
    <m/>
    <m/>
    <m/>
    <s v="695998,97"/>
    <s v="6218116,73"/>
    <n v="42.322341600000001"/>
    <n v="0"/>
    <n v="0"/>
  </r>
  <r>
    <n v="1405"/>
    <x v="737"/>
    <s v=""/>
    <x v="1744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5771"/>
    <n v="3.456"/>
    <n v="3.456"/>
    <n v="2.5194960000000002"/>
    <n v="2.5194960000000002"/>
    <n v="0.25393305266677318"/>
    <n v="0.74606694733322687"/>
    <n v="0"/>
    <x v="0"/>
    <x v="0"/>
    <m/>
    <m/>
    <m/>
    <m/>
    <m/>
    <m/>
    <n v="6.8049431999999994"/>
    <m/>
    <m/>
    <m/>
    <m/>
    <m/>
    <m/>
    <m/>
    <m/>
    <m/>
    <m/>
    <m/>
    <s v="695998,97"/>
    <s v="6218116,73"/>
    <n v="6.8049431999999994"/>
    <n v="0"/>
    <n v="0"/>
  </r>
  <r>
    <n v="1405"/>
    <x v="737"/>
    <s v=""/>
    <x v="1745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5772"/>
    <n v="3.8915999999999999"/>
    <n v="3.8915999999999999"/>
    <n v="2.835432"/>
    <n v="2.835432"/>
    <n v="0.25869958110291696"/>
    <n v="0.74130041889708309"/>
    <n v="0"/>
    <x v="0"/>
    <x v="0"/>
    <m/>
    <m/>
    <m/>
    <m/>
    <m/>
    <m/>
    <n v="7.5214656000000009"/>
    <m/>
    <m/>
    <m/>
    <m/>
    <m/>
    <m/>
    <m/>
    <m/>
    <m/>
    <m/>
    <m/>
    <s v="695998,97"/>
    <s v="6218116,73"/>
    <n v="7.5214656000000009"/>
    <n v="0"/>
    <n v="0"/>
  </r>
  <r>
    <n v="1405"/>
    <x v="737"/>
    <s v=""/>
    <x v="1746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5773"/>
    <n v="14.691599999999999"/>
    <n v="14.691599999999999"/>
    <n v="0"/>
    <n v="0"/>
    <n v="1"/>
    <n v="0"/>
    <n v="0"/>
    <x v="0"/>
    <x v="0"/>
    <m/>
    <m/>
    <m/>
    <m/>
    <m/>
    <m/>
    <m/>
    <m/>
    <m/>
    <m/>
    <m/>
    <m/>
    <m/>
    <m/>
    <m/>
    <n v="14.691600000000001"/>
    <m/>
    <m/>
    <s v="695998,97"/>
    <s v="6218116,73"/>
    <n v="0"/>
    <n v="14.691600000000001"/>
    <n v="0"/>
  </r>
  <r>
    <n v="1405"/>
    <x v="737"/>
    <s v=""/>
    <x v="1747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5774"/>
    <n v="5.6448"/>
    <n v="5.6448"/>
    <n v="0"/>
    <n v="0"/>
    <n v="1"/>
    <n v="0"/>
    <n v="0"/>
    <x v="0"/>
    <x v="0"/>
    <m/>
    <m/>
    <m/>
    <m/>
    <m/>
    <m/>
    <m/>
    <m/>
    <m/>
    <m/>
    <n v="0"/>
    <m/>
    <n v="5.4945900000000005"/>
    <m/>
    <m/>
    <m/>
    <m/>
    <m/>
    <s v="695998,97"/>
    <s v="6218116,73"/>
    <n v="0"/>
    <n v="5.4945900000000005"/>
    <n v="0"/>
  </r>
  <r>
    <n v="1406"/>
    <x v="738"/>
    <s v=""/>
    <x v="1748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5775"/>
    <n v="0.56159999999999999"/>
    <n v="0.55079999999999996"/>
    <n v="0.42120000000000002"/>
    <n v="0.41760000000000003"/>
    <n v="0.24853349307451861"/>
    <n v="0.75146650692548134"/>
    <n v="0"/>
    <x v="0"/>
    <x v="0"/>
    <m/>
    <m/>
    <m/>
    <m/>
    <m/>
    <m/>
    <n v="1.1298276"/>
    <m/>
    <m/>
    <m/>
    <m/>
    <m/>
    <m/>
    <m/>
    <m/>
    <m/>
    <m/>
    <m/>
    <s v="660332,95"/>
    <s v="6126123,81"/>
    <n v="1.1298276"/>
    <n v="0"/>
    <n v="0"/>
  </r>
  <r>
    <n v="1406"/>
    <x v="738"/>
    <s v=""/>
    <x v="1749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5775"/>
    <n v="0.56159999999999999"/>
    <n v="0.55079999999999996"/>
    <n v="0.42120000000000002"/>
    <n v="0.41760000000000003"/>
    <n v="0.24853349307451861"/>
    <n v="0.75146650692548134"/>
    <n v="0"/>
    <x v="0"/>
    <x v="0"/>
    <m/>
    <m/>
    <m/>
    <m/>
    <m/>
    <m/>
    <n v="1.1298276"/>
    <m/>
    <m/>
    <m/>
    <m/>
    <m/>
    <m/>
    <m/>
    <m/>
    <m/>
    <m/>
    <m/>
    <s v="660332,95"/>
    <s v="6126123,81"/>
    <n v="1.1298276"/>
    <n v="0"/>
    <n v="0"/>
  </r>
  <r>
    <n v="1406"/>
    <x v="738"/>
    <s v=""/>
    <x v="1750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5776"/>
    <n v="1.296"/>
    <n v="1.2636000000000001"/>
    <n v="0"/>
    <n v="0"/>
    <n v="1"/>
    <n v="0"/>
    <n v="0"/>
    <x v="0"/>
    <x v="0"/>
    <m/>
    <m/>
    <m/>
    <m/>
    <m/>
    <m/>
    <n v="1.3926132"/>
    <m/>
    <m/>
    <m/>
    <m/>
    <m/>
    <m/>
    <m/>
    <m/>
    <m/>
    <m/>
    <m/>
    <s v="660332,95"/>
    <s v="6126123,81"/>
    <n v="1.3926132"/>
    <n v="0"/>
    <n v="0"/>
  </r>
  <r>
    <n v="1406"/>
    <x v="738"/>
    <s v=""/>
    <x v="1751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5777"/>
    <n v="23.540400000000002"/>
    <n v="23.184000000000001"/>
    <n v="0"/>
    <n v="0"/>
    <n v="1"/>
    <n v="0"/>
    <n v="0"/>
    <x v="0"/>
    <x v="0"/>
    <m/>
    <m/>
    <m/>
    <m/>
    <m/>
    <m/>
    <m/>
    <m/>
    <m/>
    <n v="25.273499999999999"/>
    <m/>
    <m/>
    <m/>
    <m/>
    <m/>
    <m/>
    <m/>
    <m/>
    <s v="660332,95"/>
    <s v="6126123,81"/>
    <n v="0"/>
    <n v="25.273499999999999"/>
    <n v="0"/>
  </r>
  <r>
    <n v="1406"/>
    <x v="738"/>
    <s v=""/>
    <x v="1752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5778"/>
    <n v="6.5141999999999998"/>
    <n v="6.4151999999999996"/>
    <n v="0"/>
    <n v="0"/>
    <n v="1"/>
    <n v="0"/>
    <n v="0"/>
    <x v="0"/>
    <x v="0"/>
    <m/>
    <m/>
    <m/>
    <m/>
    <m/>
    <m/>
    <m/>
    <m/>
    <m/>
    <m/>
    <m/>
    <m/>
    <m/>
    <m/>
    <m/>
    <n v="6.5141999999999998"/>
    <m/>
    <m/>
    <s v="660332,95"/>
    <s v="6126123,81"/>
    <n v="0"/>
    <n v="6.5141999999999998"/>
    <n v="0"/>
  </r>
  <r>
    <n v="1409"/>
    <x v="739"/>
    <s v=""/>
    <x v="1753"/>
    <n v="2019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5779"/>
    <n v="0.17280000000000001"/>
    <n v="0.17280000000000001"/>
    <n v="0.11556"/>
    <n v="0.11556"/>
    <n v="0.2608695652173913"/>
    <n v="0.73913043478260865"/>
    <n v="0"/>
    <x v="0"/>
    <x v="0"/>
    <m/>
    <m/>
    <m/>
    <m/>
    <m/>
    <m/>
    <n v="0.33119999999999999"/>
    <m/>
    <m/>
    <m/>
    <m/>
    <m/>
    <m/>
    <m/>
    <m/>
    <m/>
    <m/>
    <m/>
    <s v="575359"/>
    <s v="6257870"/>
    <n v="0.33119999999999999"/>
    <n v="0"/>
    <n v="0"/>
  </r>
  <r>
    <n v="1409"/>
    <x v="739"/>
    <s v=""/>
    <x v="1754"/>
    <n v="2019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5780"/>
    <n v="3.06"/>
    <n v="3.06"/>
    <n v="0"/>
    <n v="0"/>
    <n v="1"/>
    <n v="0"/>
    <n v="0"/>
    <x v="0"/>
    <x v="0"/>
    <m/>
    <m/>
    <m/>
    <m/>
    <m/>
    <m/>
    <n v="3.222"/>
    <m/>
    <m/>
    <m/>
    <m/>
    <m/>
    <m/>
    <m/>
    <m/>
    <m/>
    <m/>
    <m/>
    <s v="575359"/>
    <s v="6257870"/>
    <n v="3.222"/>
    <n v="0"/>
    <n v="0"/>
  </r>
  <r>
    <n v="1411"/>
    <x v="740"/>
    <s v=""/>
    <x v="1755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5781"/>
    <n v="2.4929999999999999"/>
    <n v="2.3864399999999999"/>
    <n v="0"/>
    <n v="0"/>
    <n v="1"/>
    <n v="0"/>
    <n v="0"/>
    <x v="0"/>
    <x v="0"/>
    <m/>
    <m/>
    <m/>
    <m/>
    <m/>
    <m/>
    <n v="2.442132"/>
    <m/>
    <m/>
    <m/>
    <m/>
    <m/>
    <m/>
    <m/>
    <m/>
    <m/>
    <m/>
    <m/>
    <s v="548883"/>
    <s v="6363546"/>
    <n v="2.442132"/>
    <n v="0"/>
    <n v="0"/>
  </r>
  <r>
    <n v="1411"/>
    <x v="740"/>
    <s v=""/>
    <x v="1756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5782"/>
    <n v="1.2236400000000001"/>
    <n v="1.17144"/>
    <n v="1.0980000000000001"/>
    <n v="1.0753200000000001"/>
    <n v="0.23701044686824063"/>
    <n v="0.76298955313175942"/>
    <n v="0"/>
    <x v="0"/>
    <x v="0"/>
    <m/>
    <m/>
    <m/>
    <m/>
    <m/>
    <m/>
    <n v="2.5814052000000003"/>
    <m/>
    <m/>
    <m/>
    <m/>
    <m/>
    <m/>
    <m/>
    <m/>
    <m/>
    <m/>
    <m/>
    <s v="548883"/>
    <s v="6363546"/>
    <n v="2.5814052000000003"/>
    <n v="0"/>
    <n v="0"/>
  </r>
  <r>
    <n v="1411"/>
    <x v="740"/>
    <s v=""/>
    <x v="1757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288"/>
    <n v="24.716159999999999"/>
    <n v="23.65812"/>
    <n v="0"/>
    <n v="0"/>
    <n v="1"/>
    <n v="0"/>
    <n v="0"/>
    <x v="0"/>
    <x v="0"/>
    <m/>
    <m/>
    <m/>
    <m/>
    <m/>
    <m/>
    <m/>
    <m/>
    <m/>
    <n v="28.565000000000001"/>
    <m/>
    <m/>
    <m/>
    <m/>
    <m/>
    <m/>
    <m/>
    <m/>
    <s v="548883"/>
    <s v="6363546"/>
    <n v="0"/>
    <n v="28.565000000000001"/>
    <n v="0"/>
  </r>
  <r>
    <n v="1416"/>
    <x v="741"/>
    <s v=""/>
    <x v="1758"/>
    <n v="2019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72076,29"/>
    <s v="6243882,01"/>
    <n v="0"/>
    <n v="0"/>
    <n v="0"/>
  </r>
  <r>
    <n v="1423"/>
    <x v="742"/>
    <s v=""/>
    <x v="1759"/>
    <n v="2019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5783"/>
    <n v="0"/>
    <n v="0"/>
    <n v="3.1092932123999999"/>
    <n v="3.1092932123999999"/>
    <n v="0"/>
    <n v="1"/>
    <n v="0"/>
    <x v="0"/>
    <x v="0"/>
    <m/>
    <m/>
    <m/>
    <m/>
    <m/>
    <m/>
    <m/>
    <m/>
    <n v="9.1450990000000001"/>
    <m/>
    <m/>
    <m/>
    <m/>
    <m/>
    <m/>
    <m/>
    <m/>
    <m/>
    <s v="528831,98"/>
    <s v="6231840,53"/>
    <n v="0"/>
    <n v="9.1450990000000001"/>
    <n v="0"/>
  </r>
  <r>
    <n v="1429"/>
    <x v="743"/>
    <s v=""/>
    <x v="1760"/>
    <n v="2019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5784"/>
    <n v="46.277999999999999"/>
    <n v="0"/>
    <n v="37.130400000000002"/>
    <n v="0.55223999999999995"/>
    <n v="0"/>
    <n v="0.77032321517911451"/>
    <n v="0.22967678482088549"/>
    <x v="0"/>
    <x v="0"/>
    <m/>
    <m/>
    <m/>
    <m/>
    <m/>
    <m/>
    <n v="100.74592440000001"/>
    <m/>
    <m/>
    <m/>
    <m/>
    <m/>
    <m/>
    <m/>
    <m/>
    <m/>
    <m/>
    <m/>
    <s v="552087,9"/>
    <s v="6098974,46"/>
    <n v="100.74592440000001"/>
    <n v="0"/>
    <n v="0"/>
  </r>
  <r>
    <n v="1430"/>
    <x v="744"/>
    <s v=""/>
    <x v="1761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1762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5785"/>
    <n v="14.8104"/>
    <n v="0"/>
    <n v="0"/>
    <n v="0"/>
    <n v="0"/>
    <n v="0"/>
    <n v="1"/>
    <x v="0"/>
    <x v="0"/>
    <m/>
    <m/>
    <m/>
    <m/>
    <m/>
    <m/>
    <n v="15.7859064"/>
    <m/>
    <m/>
    <m/>
    <m/>
    <m/>
    <m/>
    <m/>
    <m/>
    <m/>
    <m/>
    <m/>
    <s v="451029"/>
    <s v="6279490,03"/>
    <n v="15.7859064"/>
    <n v="0"/>
    <n v="0"/>
  </r>
  <r>
    <n v="1430"/>
    <x v="744"/>
    <s v=""/>
    <x v="2904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807"/>
    <x v="7"/>
    <s v="pev"/>
    <d v="1997-01-01T00:00:00"/>
    <m/>
    <n v="18"/>
    <n v="5.0999999999999996"/>
    <n v="18.5"/>
    <x v="5786"/>
    <n v="296.334"/>
    <n v="0"/>
    <n v="96.602400000000003"/>
    <n v="0.73440000000000005"/>
    <n v="0"/>
    <n v="0.67125723539157689"/>
    <n v="0.32874276460842311"/>
    <x v="0"/>
    <x v="0"/>
    <m/>
    <m/>
    <m/>
    <n v="7.1739999999999998E-2"/>
    <m/>
    <m/>
    <n v="450.63627840000004"/>
    <m/>
    <m/>
    <m/>
    <m/>
    <m/>
    <m/>
    <m/>
    <m/>
    <m/>
    <m/>
    <m/>
    <s v="451029"/>
    <s v="6279490,03"/>
    <n v="450.70801840000001"/>
    <n v="0"/>
    <n v="0"/>
  </r>
  <r>
    <n v="1430"/>
    <x v="744"/>
    <s v=""/>
    <x v="2905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1470"/>
    <x v="7"/>
    <s v="pev"/>
    <d v="1997-01-01T00:00:00"/>
    <m/>
    <n v="18"/>
    <n v="5.0999999999999996"/>
    <n v="18.5"/>
    <x v="5787"/>
    <n v="34.595999999999997"/>
    <n v="0"/>
    <n v="11.188800000000001"/>
    <n v="0"/>
    <n v="0"/>
    <n v="0.65957663605927774"/>
    <n v="0.34042336394072226"/>
    <x v="0"/>
    <x v="0"/>
    <m/>
    <m/>
    <m/>
    <n v="3.5870000000000003E-3"/>
    <m/>
    <m/>
    <n v="50.809611599999997"/>
    <m/>
    <m/>
    <m/>
    <m/>
    <m/>
    <m/>
    <m/>
    <m/>
    <m/>
    <m/>
    <m/>
    <s v="451029"/>
    <s v="6279490,03"/>
    <n v="50.8131986"/>
    <n v="0"/>
    <n v="0"/>
  </r>
  <r>
    <n v="1430"/>
    <x v="744"/>
    <s v=""/>
    <x v="1763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5788"/>
    <n v="38.653199999999998"/>
    <n v="0"/>
    <n v="0"/>
    <n v="0"/>
    <n v="0"/>
    <n v="0"/>
    <n v="1"/>
    <x v="0"/>
    <x v="0"/>
    <m/>
    <m/>
    <m/>
    <n v="7.1740000000000007E-3"/>
    <m/>
    <m/>
    <n v="44.826883199999997"/>
    <m/>
    <m/>
    <m/>
    <m/>
    <m/>
    <m/>
    <m/>
    <m/>
    <m/>
    <m/>
    <m/>
    <s v="451029"/>
    <s v="6279490,03"/>
    <n v="44.834057199999997"/>
    <n v="0"/>
    <n v="0"/>
  </r>
  <r>
    <n v="1432"/>
    <x v="745"/>
    <s v=""/>
    <x v="1764"/>
    <n v="2019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5789"/>
    <n v="0"/>
    <n v="0"/>
    <n v="0.98165159999999996"/>
    <n v="0.98165159999999996"/>
    <n v="0"/>
    <n v="1"/>
    <n v="0"/>
    <x v="0"/>
    <x v="0"/>
    <m/>
    <m/>
    <m/>
    <m/>
    <m/>
    <m/>
    <m/>
    <m/>
    <n v="2.8871899999999999"/>
    <m/>
    <m/>
    <m/>
    <m/>
    <m/>
    <m/>
    <m/>
    <m/>
    <m/>
    <s v="503438"/>
    <s v="6209753"/>
    <n v="0"/>
    <n v="2.8871899999999999"/>
    <n v="0"/>
  </r>
  <r>
    <n v="1438"/>
    <x v="746"/>
    <s v=""/>
    <x v="1765"/>
    <n v="2019"/>
    <n v="38454218"/>
    <x v="726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2542,5"/>
    <s v="6221061,84"/>
    <n v="0"/>
    <n v="0"/>
    <n v="0"/>
  </r>
  <r>
    <n v="1438"/>
    <x v="746"/>
    <s v=""/>
    <x v="1766"/>
    <n v="2019"/>
    <n v="38454218"/>
    <x v="726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5790"/>
    <n v="2.7619560000000001"/>
    <n v="2.7249479999999999"/>
    <n v="0"/>
    <n v="0"/>
    <n v="0.98660080030239439"/>
    <n v="0"/>
    <n v="1.3399199697605613E-2"/>
    <x v="0"/>
    <x v="0"/>
    <m/>
    <m/>
    <m/>
    <m/>
    <m/>
    <m/>
    <m/>
    <m/>
    <m/>
    <m/>
    <m/>
    <m/>
    <m/>
    <m/>
    <n v="2.7619560000000001"/>
    <m/>
    <m/>
    <m/>
    <s v="502542,5"/>
    <s v="6221061,84"/>
    <n v="0"/>
    <n v="2.7619560000000001"/>
    <n v="0"/>
  </r>
  <r>
    <n v="1438"/>
    <x v="747"/>
    <s v=""/>
    <x v="1767"/>
    <n v="2019"/>
    <n v="38454218"/>
    <x v="726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5791"/>
    <n v="1.93032"/>
    <n v="1.93032"/>
    <n v="0"/>
    <n v="0"/>
    <n v="1"/>
    <n v="0"/>
    <n v="0"/>
    <x v="0"/>
    <x v="0"/>
    <m/>
    <m/>
    <m/>
    <m/>
    <m/>
    <m/>
    <m/>
    <m/>
    <m/>
    <m/>
    <m/>
    <m/>
    <m/>
    <m/>
    <n v="1.93032"/>
    <m/>
    <m/>
    <m/>
    <s v="502803,73"/>
    <s v="6126080,23"/>
    <n v="0"/>
    <n v="1.93032"/>
    <n v="0"/>
  </r>
  <r>
    <n v="1448"/>
    <x v="748"/>
    <s v=""/>
    <x v="1768"/>
    <n v="2019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n v="0"/>
    <s v="468706"/>
    <s v="6162249"/>
    <n v="0"/>
    <n v="0"/>
    <n v="0"/>
  </r>
  <r>
    <n v="1452"/>
    <x v="749"/>
    <s v=""/>
    <x v="1769"/>
    <n v="2019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5792"/>
    <n v="10.336320000000001"/>
    <n v="0"/>
    <n v="6.2408309759999998"/>
    <n v="6.2408309759999998"/>
    <n v="0"/>
    <n v="0.73500144621764996"/>
    <n v="0.26499855378235004"/>
    <x v="0"/>
    <x v="0"/>
    <m/>
    <m/>
    <m/>
    <m/>
    <m/>
    <m/>
    <m/>
    <m/>
    <n v="19.502597000000002"/>
    <m/>
    <m/>
    <m/>
    <m/>
    <m/>
    <m/>
    <m/>
    <m/>
    <m/>
    <s v="467051"/>
    <s v="6212675"/>
    <n v="0"/>
    <n v="19.502597000000002"/>
    <n v="0"/>
  </r>
  <r>
    <n v="1453"/>
    <x v="750"/>
    <s v=""/>
    <x v="1770"/>
    <n v="2019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9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5793"/>
    <n v="15.721920000000001"/>
    <n v="0"/>
    <n v="11.550763836"/>
    <n v="11.550763836"/>
    <n v="0"/>
    <n v="0.75499877810434035"/>
    <n v="0.24500122189565965"/>
    <x v="0"/>
    <x v="0"/>
    <m/>
    <m/>
    <m/>
    <m/>
    <m/>
    <m/>
    <m/>
    <m/>
    <n v="32.085391000000001"/>
    <m/>
    <m/>
    <m/>
    <m/>
    <m/>
    <m/>
    <m/>
    <m/>
    <m/>
    <s v="482248,52"/>
    <s v="6316903,38"/>
    <n v="0"/>
    <n v="32.085391000000001"/>
    <n v="0"/>
  </r>
  <r>
    <n v="1458"/>
    <x v="752"/>
    <s v=""/>
    <x v="1772"/>
    <n v="2019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5794"/>
    <n v="55.544400000000003"/>
    <n v="47.455199999999998"/>
    <n v="0"/>
    <n v="0"/>
    <n v="0.85436515652342981"/>
    <n v="0"/>
    <n v="0.14563484347657019"/>
    <x v="0"/>
    <x v="0"/>
    <m/>
    <m/>
    <m/>
    <m/>
    <m/>
    <m/>
    <m/>
    <m/>
    <m/>
    <m/>
    <n v="17.346"/>
    <n v="41.283999999999999"/>
    <m/>
    <m/>
    <m/>
    <m/>
    <m/>
    <m/>
    <s v="556545,08"/>
    <s v="6381943,57"/>
    <n v="0"/>
    <n v="58.629999999999995"/>
    <n v="0"/>
  </r>
  <r>
    <n v="1464"/>
    <x v="753"/>
    <s v=""/>
    <x v="1773"/>
    <n v="2019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5795"/>
    <n v="12.023999999999999"/>
    <n v="0"/>
    <n v="8.74404"/>
    <n v="8.74404"/>
    <n v="0.24193272472256347"/>
    <n v="0.75806727527743656"/>
    <n v="0"/>
    <x v="0"/>
    <x v="0"/>
    <m/>
    <m/>
    <m/>
    <m/>
    <m/>
    <m/>
    <n v="0.56089440000000002"/>
    <m/>
    <n v="24.288989000000001"/>
    <m/>
    <m/>
    <m/>
    <m/>
    <m/>
    <m/>
    <m/>
    <m/>
    <m/>
    <s v="547509"/>
    <s v="6241208"/>
    <n v="0.56089440000000002"/>
    <n v="24.288989000000001"/>
    <n v="0"/>
  </r>
  <r>
    <n v="1472"/>
    <x v="754"/>
    <s v=""/>
    <x v="1774"/>
    <n v="2019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4909"/>
    <s v="6147952"/>
    <n v="0"/>
    <n v="0"/>
    <n v="0"/>
  </r>
  <r>
    <n v="1477"/>
    <x v="755"/>
    <s v=""/>
    <x v="1775"/>
    <n v="2019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5796"/>
    <n v="10.1844"/>
    <n v="0"/>
    <n v="6.6816000000000004"/>
    <n v="6.516"/>
    <n v="0"/>
    <n v="0.75812473281717574"/>
    <n v="0.24187526718282426"/>
    <x v="0"/>
    <x v="0"/>
    <m/>
    <n v="0.81299999999999994"/>
    <m/>
    <m/>
    <m/>
    <m/>
    <m/>
    <m/>
    <n v="20.239999999999998"/>
    <m/>
    <m/>
    <m/>
    <m/>
    <m/>
    <m/>
    <m/>
    <m/>
    <m/>
    <s v="581863"/>
    <s v="6381346"/>
    <n v="0.81299999999999994"/>
    <n v="20.239999999999998"/>
    <n v="0"/>
  </r>
  <r>
    <n v="1480"/>
    <x v="756"/>
    <s v=""/>
    <x v="1776"/>
    <n v="2019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9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5797"/>
    <n v="22.245840000000001"/>
    <n v="0"/>
    <n v="18.02628"/>
    <n v="18.019079999999999"/>
    <n v="0"/>
    <n v="0.77230721613017339"/>
    <n v="0.22769278386982661"/>
    <x v="0"/>
    <x v="0"/>
    <m/>
    <m/>
    <m/>
    <m/>
    <m/>
    <m/>
    <n v="48.850559999999994"/>
    <m/>
    <m/>
    <m/>
    <m/>
    <m/>
    <m/>
    <m/>
    <m/>
    <m/>
    <m/>
    <m/>
    <s v="688458,56"/>
    <s v="6151231,51"/>
    <n v="48.850559999999994"/>
    <n v="0"/>
    <n v="0"/>
  </r>
  <r>
    <n v="1481"/>
    <x v="757"/>
    <s v=""/>
    <x v="1778"/>
    <n v="2019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5798"/>
    <n v="25.128360000000001"/>
    <n v="0"/>
    <n v="0"/>
    <n v="0"/>
    <n v="0"/>
    <n v="0"/>
    <n v="1"/>
    <x v="0"/>
    <x v="0"/>
    <m/>
    <m/>
    <m/>
    <m/>
    <m/>
    <m/>
    <n v="25.2179532"/>
    <m/>
    <m/>
    <m/>
    <m/>
    <m/>
    <m/>
    <m/>
    <m/>
    <m/>
    <m/>
    <m/>
    <s v="688458,56"/>
    <s v="6151231,51"/>
    <n v="25.2179532"/>
    <n v="0"/>
    <n v="0"/>
  </r>
  <r>
    <n v="1481"/>
    <x v="757"/>
    <s v=""/>
    <x v="1779"/>
    <n v="2019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5799"/>
    <n v="2.4472800000000001"/>
    <n v="0"/>
    <n v="0"/>
    <n v="0"/>
    <n v="0"/>
    <n v="0"/>
    <n v="1"/>
    <x v="0"/>
    <x v="0"/>
    <m/>
    <m/>
    <m/>
    <m/>
    <m/>
    <m/>
    <n v="2.5079868000000003"/>
    <m/>
    <m/>
    <m/>
    <m/>
    <m/>
    <m/>
    <m/>
    <m/>
    <m/>
    <m/>
    <m/>
    <s v="688458,56"/>
    <s v="6151231,51"/>
    <n v="2.5079868000000003"/>
    <n v="0"/>
    <n v="0"/>
  </r>
  <r>
    <n v="1502"/>
    <x v="759"/>
    <s v=""/>
    <x v="1782"/>
    <n v="2019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5800"/>
    <n v="111.36888"/>
    <n v="0"/>
    <n v="98.008560000000003"/>
    <n v="96.84648"/>
    <n v="0"/>
    <n v="0.79263506525106697"/>
    <n v="0.20736493474893303"/>
    <x v="0"/>
    <x v="0"/>
    <m/>
    <m/>
    <m/>
    <m/>
    <m/>
    <m/>
    <n v="268.53353999999996"/>
    <m/>
    <m/>
    <m/>
    <m/>
    <m/>
    <m/>
    <m/>
    <m/>
    <m/>
    <m/>
    <m/>
    <s v="563846,29"/>
    <s v="6282364,81"/>
    <n v="268.53353999999996"/>
    <n v="0"/>
    <n v="0"/>
  </r>
  <r>
    <n v="1506"/>
    <x v="760"/>
    <s v=""/>
    <x v="1783"/>
    <n v="2019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5801"/>
    <n v="0"/>
    <n v="0"/>
    <n v="0.388901412"/>
    <n v="0.388901412"/>
    <n v="0"/>
    <n v="1"/>
    <n v="0"/>
    <x v="0"/>
    <x v="0"/>
    <m/>
    <m/>
    <m/>
    <m/>
    <m/>
    <m/>
    <m/>
    <m/>
    <m/>
    <m/>
    <m/>
    <m/>
    <m/>
    <m/>
    <m/>
    <m/>
    <n v="0.388901412"/>
    <m/>
    <s v="588118,04"/>
    <s v="6370788,44"/>
    <n v="0"/>
    <n v="0"/>
    <n v="0"/>
  </r>
  <r>
    <n v="1508"/>
    <x v="761"/>
    <s v=""/>
    <x v="1784"/>
    <n v="2019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5802"/>
    <n v="0"/>
    <n v="0"/>
    <n v="7.3328252400000002E-2"/>
    <n v="7.3328252400000002E-2"/>
    <n v="0"/>
    <n v="1"/>
    <n v="0"/>
    <x v="0"/>
    <x v="0"/>
    <m/>
    <m/>
    <m/>
    <m/>
    <m/>
    <m/>
    <m/>
    <m/>
    <m/>
    <m/>
    <m/>
    <m/>
    <m/>
    <m/>
    <m/>
    <m/>
    <n v="7.3328252400000002E-2"/>
    <m/>
    <s v="526095"/>
    <s v="6239766"/>
    <n v="0"/>
    <n v="0"/>
    <n v="0"/>
  </r>
  <r>
    <n v="1509"/>
    <x v="762"/>
    <s v=""/>
    <x v="1785"/>
    <n v="2019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9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9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5803"/>
    <n v="0"/>
    <n v="0"/>
    <n v="4.9320000000000003E-2"/>
    <n v="4.9320000000000003E-2"/>
    <n v="0"/>
    <n v="1"/>
    <n v="0"/>
    <x v="0"/>
    <x v="0"/>
    <m/>
    <m/>
    <m/>
    <m/>
    <m/>
    <m/>
    <n v="0.1404"/>
    <m/>
    <m/>
    <m/>
    <m/>
    <m/>
    <m/>
    <m/>
    <m/>
    <m/>
    <m/>
    <m/>
    <s v="535776,45"/>
    <s v="6228452,42"/>
    <n v="0.1404"/>
    <n v="0"/>
    <n v="0"/>
  </r>
  <r>
    <n v="1513"/>
    <x v="765"/>
    <s v=""/>
    <x v="1788"/>
    <n v="2019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9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5804"/>
    <n v="0"/>
    <n v="0"/>
    <n v="0.64957075200000003"/>
    <n v="0.64957075200000003"/>
    <n v="0"/>
    <n v="1"/>
    <n v="0"/>
    <x v="0"/>
    <x v="0"/>
    <m/>
    <m/>
    <m/>
    <m/>
    <m/>
    <m/>
    <m/>
    <m/>
    <m/>
    <m/>
    <m/>
    <m/>
    <m/>
    <m/>
    <m/>
    <m/>
    <n v="0.64957075199999992"/>
    <m/>
    <s v="513748"/>
    <s v="6173887"/>
    <n v="0"/>
    <n v="0"/>
    <n v="0"/>
  </r>
  <r>
    <n v="1517"/>
    <x v="767"/>
    <s v=""/>
    <x v="1790"/>
    <n v="2019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5805"/>
    <n v="0"/>
    <n v="0"/>
    <n v="0.2315578968"/>
    <n v="0.2315578968"/>
    <n v="0"/>
    <n v="1"/>
    <n v="0"/>
    <x v="0"/>
    <x v="0"/>
    <m/>
    <m/>
    <m/>
    <m/>
    <m/>
    <m/>
    <m/>
    <m/>
    <m/>
    <m/>
    <m/>
    <m/>
    <m/>
    <m/>
    <m/>
    <m/>
    <n v="0.2315578968"/>
    <m/>
    <s v="516296,07"/>
    <s v="6171731,37"/>
    <n v="0"/>
    <n v="0"/>
    <n v="0"/>
  </r>
  <r>
    <n v="1518"/>
    <x v="768"/>
    <s v=""/>
    <x v="1791"/>
    <n v="2019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9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9465,08"/>
    <s v="6177436,22"/>
    <n v="0"/>
    <n v="0"/>
    <n v="0"/>
  </r>
  <r>
    <n v="1523"/>
    <x v="603"/>
    <s v=""/>
    <x v="1445"/>
    <n v="2019"/>
    <n v="10869609"/>
    <x v="393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5806"/>
    <n v="0"/>
    <n v="0"/>
    <n v="0.27612360000000002"/>
    <n v="0.27612360000000002"/>
    <n v="0"/>
    <n v="1"/>
    <n v="0"/>
    <x v="0"/>
    <x v="0"/>
    <m/>
    <m/>
    <m/>
    <m/>
    <m/>
    <m/>
    <m/>
    <m/>
    <m/>
    <m/>
    <m/>
    <m/>
    <m/>
    <m/>
    <m/>
    <m/>
    <n v="0.27612360000000002"/>
    <m/>
    <s v="522059"/>
    <s v="6123174"/>
    <n v="0"/>
    <n v="0"/>
    <n v="0"/>
  </r>
  <r>
    <n v="1523"/>
    <x v="770"/>
    <s v=""/>
    <x v="1793"/>
    <n v="2019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5807"/>
    <n v="0"/>
    <n v="0"/>
    <n v="0.67308407999999997"/>
    <n v="0.67308407999999997"/>
    <n v="0"/>
    <n v="1"/>
    <n v="0"/>
    <x v="0"/>
    <x v="0"/>
    <m/>
    <m/>
    <m/>
    <m/>
    <m/>
    <m/>
    <m/>
    <m/>
    <m/>
    <m/>
    <m/>
    <m/>
    <m/>
    <m/>
    <m/>
    <m/>
    <n v="0.67308407999999997"/>
    <m/>
    <s v="523807"/>
    <s v="6121527"/>
    <n v="0"/>
    <n v="0"/>
    <n v="0"/>
  </r>
  <r>
    <n v="1524"/>
    <x v="771"/>
    <s v=""/>
    <x v="1794"/>
    <n v="2019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5808"/>
    <n v="0"/>
    <n v="0"/>
    <n v="3.1163400000000001E-2"/>
    <n v="3.1163400000000001E-2"/>
    <n v="0"/>
    <n v="1"/>
    <n v="0"/>
    <x v="0"/>
    <x v="0"/>
    <m/>
    <m/>
    <m/>
    <m/>
    <m/>
    <m/>
    <m/>
    <m/>
    <m/>
    <m/>
    <m/>
    <m/>
    <m/>
    <m/>
    <m/>
    <m/>
    <n v="3.1163400000000001E-2"/>
    <m/>
    <s v="503064"/>
    <s v="6144769"/>
    <n v="0"/>
    <n v="0"/>
    <n v="0"/>
  </r>
  <r>
    <n v="1525"/>
    <x v="772"/>
    <s v=""/>
    <x v="1795"/>
    <n v="2019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9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9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9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9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9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19404"/>
    <s v="6271601"/>
    <n v="0"/>
    <n v="0"/>
    <n v="0"/>
  </r>
  <r>
    <n v="1542"/>
    <x v="778"/>
    <s v=""/>
    <x v="1801"/>
    <n v="2019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5809"/>
    <n v="0"/>
    <n v="0"/>
    <n v="0.93540251159999999"/>
    <n v="0.93540251159999999"/>
    <n v="0"/>
    <n v="1"/>
    <n v="0"/>
    <x v="0"/>
    <x v="0"/>
    <m/>
    <m/>
    <m/>
    <m/>
    <m/>
    <m/>
    <m/>
    <m/>
    <n v="2.9232080000000003"/>
    <m/>
    <m/>
    <m/>
    <m/>
    <m/>
    <m/>
    <m/>
    <m/>
    <m/>
    <s v="636200"/>
    <s v="6172493"/>
    <n v="0"/>
    <n v="2.9232080000000003"/>
    <n v="0"/>
  </r>
  <r>
    <n v="1542"/>
    <x v="779"/>
    <s v=""/>
    <x v="1802"/>
    <n v="2019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5810"/>
    <n v="0"/>
    <n v="0"/>
    <n v="1.856144628"/>
    <n v="1.856144628"/>
    <n v="0"/>
    <n v="1"/>
    <n v="0"/>
    <x v="0"/>
    <x v="0"/>
    <m/>
    <m/>
    <m/>
    <m/>
    <m/>
    <m/>
    <m/>
    <m/>
    <n v="5.8003010000000002"/>
    <m/>
    <m/>
    <m/>
    <m/>
    <m/>
    <m/>
    <m/>
    <m/>
    <m/>
    <s v="698183"/>
    <s v="6166443"/>
    <n v="0"/>
    <n v="5.8003010000000002"/>
    <n v="0"/>
  </r>
  <r>
    <n v="1542"/>
    <x v="780"/>
    <s v=""/>
    <x v="1803"/>
    <n v="2019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5811"/>
    <n v="0"/>
    <n v="0"/>
    <n v="0.28590912000000002"/>
    <n v="0.28590912000000002"/>
    <n v="0"/>
    <n v="1"/>
    <n v="0"/>
    <x v="0"/>
    <x v="0"/>
    <m/>
    <m/>
    <m/>
    <m/>
    <m/>
    <m/>
    <m/>
    <m/>
    <n v="0.89350399999999996"/>
    <m/>
    <m/>
    <m/>
    <m/>
    <m/>
    <m/>
    <m/>
    <m/>
    <m/>
    <s v="541710"/>
    <s v="6084408"/>
    <n v="0"/>
    <n v="0.89350399999999996"/>
    <n v="0"/>
  </r>
  <r>
    <n v="1542"/>
    <x v="781"/>
    <s v=""/>
    <x v="1804"/>
    <n v="2019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5812"/>
    <n v="0"/>
    <n v="0"/>
    <n v="0.54935655480000001"/>
    <n v="0.54935655480000001"/>
    <n v="0"/>
    <n v="1"/>
    <n v="0"/>
    <x v="0"/>
    <x v="0"/>
    <m/>
    <m/>
    <m/>
    <m/>
    <m/>
    <m/>
    <m/>
    <m/>
    <n v="1.7167889999999999"/>
    <m/>
    <m/>
    <m/>
    <m/>
    <m/>
    <m/>
    <m/>
    <m/>
    <m/>
    <s v="650613"/>
    <s v="6065379"/>
    <n v="0"/>
    <n v="1.7167889999999999"/>
    <n v="0"/>
  </r>
  <r>
    <n v="1542"/>
    <x v="782"/>
    <s v=""/>
    <x v="1805"/>
    <n v="2019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5813"/>
    <n v="0"/>
    <n v="0"/>
    <n v="0.86781261600000004"/>
    <n v="0.86781261600000004"/>
    <n v="0"/>
    <n v="1"/>
    <n v="0"/>
    <x v="0"/>
    <x v="0"/>
    <m/>
    <m/>
    <m/>
    <m/>
    <m/>
    <m/>
    <m/>
    <m/>
    <n v="2.7119070000000001"/>
    <m/>
    <m/>
    <m/>
    <m/>
    <m/>
    <m/>
    <m/>
    <m/>
    <m/>
    <s v="674533,23"/>
    <s v="6122338,17"/>
    <n v="0"/>
    <n v="2.7119070000000001"/>
    <n v="0"/>
  </r>
  <r>
    <n v="1549"/>
    <x v="783"/>
    <s v=""/>
    <x v="1806"/>
    <n v="2019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5814"/>
    <n v="9.9431999999999992"/>
    <n v="0"/>
    <n v="6.0839999999999996"/>
    <n v="2.3637600000000001"/>
    <n v="0"/>
    <n v="0.69983441988491557"/>
    <n v="0.30016558011508443"/>
    <x v="0"/>
    <x v="0"/>
    <m/>
    <m/>
    <m/>
    <m/>
    <m/>
    <m/>
    <n v="16.5628584"/>
    <m/>
    <m/>
    <m/>
    <m/>
    <m/>
    <m/>
    <m/>
    <m/>
    <m/>
    <m/>
    <m/>
    <s v="487626,55"/>
    <s v="6148865,38"/>
    <n v="16.5628584"/>
    <n v="0"/>
    <n v="0"/>
  </r>
  <r>
    <n v="1553"/>
    <x v="784"/>
    <s v=""/>
    <x v="1807"/>
    <n v="2019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0887,81"/>
    <s v="6354477,96"/>
    <n v="0"/>
    <n v="0"/>
    <n v="0"/>
  </r>
  <r>
    <n v="1555"/>
    <x v="785"/>
    <s v=""/>
    <x v="1808"/>
    <n v="2019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5815"/>
    <n v="0"/>
    <n v="0"/>
    <n v="3.8448360000000001E-2"/>
    <n v="3.8448360000000001E-2"/>
    <n v="0"/>
    <n v="1"/>
    <n v="0"/>
    <x v="0"/>
    <x v="0"/>
    <m/>
    <m/>
    <m/>
    <m/>
    <m/>
    <m/>
    <m/>
    <m/>
    <m/>
    <m/>
    <m/>
    <m/>
    <m/>
    <m/>
    <m/>
    <m/>
    <n v="3.8448360000000001E-2"/>
    <m/>
    <s v="555504"/>
    <s v="6234999"/>
    <n v="0"/>
    <n v="0"/>
    <n v="0"/>
  </r>
  <r>
    <n v="1563"/>
    <x v="786"/>
    <s v=""/>
    <x v="1809"/>
    <n v="2019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5816"/>
    <n v="11.296799999999999"/>
    <n v="11.296799999999999"/>
    <n v="0"/>
    <n v="0"/>
    <n v="1"/>
    <n v="0"/>
    <n v="0"/>
    <x v="0"/>
    <x v="0"/>
    <m/>
    <m/>
    <m/>
    <m/>
    <m/>
    <m/>
    <m/>
    <m/>
    <m/>
    <n v="11.6"/>
    <m/>
    <m/>
    <m/>
    <m/>
    <m/>
    <m/>
    <m/>
    <m/>
    <s v="450205"/>
    <s v="6240520"/>
    <n v="0"/>
    <n v="11.6"/>
    <n v="0"/>
  </r>
  <r>
    <n v="1578"/>
    <x v="787"/>
    <s v=""/>
    <x v="1810"/>
    <n v="2019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5817"/>
    <n v="2.8727999999999998"/>
    <n v="0"/>
    <n v="1.915144272"/>
    <n v="1.915144272"/>
    <n v="0"/>
    <n v="0.74499845284149024"/>
    <n v="0.25500154715850976"/>
    <x v="0"/>
    <x v="0"/>
    <m/>
    <m/>
    <m/>
    <m/>
    <m/>
    <m/>
    <m/>
    <m/>
    <n v="5.6329070000000003"/>
    <m/>
    <m/>
    <m/>
    <m/>
    <m/>
    <m/>
    <m/>
    <m/>
    <m/>
    <s v="567956"/>
    <s v="6291296"/>
    <n v="0"/>
    <n v="5.6329070000000003"/>
    <n v="0"/>
  </r>
  <r>
    <n v="1581"/>
    <x v="788"/>
    <s v=""/>
    <x v="1811"/>
    <n v="2019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5818"/>
    <n v="24.630479999999999"/>
    <n v="0"/>
    <n v="22.651955999999998"/>
    <n v="22.651955999999998"/>
    <n v="0"/>
    <n v="0.77829659144862173"/>
    <n v="0.22170340855137827"/>
    <x v="0"/>
    <x v="0"/>
    <m/>
    <m/>
    <m/>
    <m/>
    <m/>
    <m/>
    <n v="55.548266400000003"/>
    <m/>
    <m/>
    <m/>
    <m/>
    <m/>
    <m/>
    <m/>
    <m/>
    <m/>
    <m/>
    <m/>
    <s v="688690,89"/>
    <s v="6103649,75"/>
    <n v="55.548266400000003"/>
    <n v="0"/>
    <n v="0"/>
  </r>
  <r>
    <n v="1581"/>
    <x v="788"/>
    <s v=""/>
    <x v="1812"/>
    <n v="2019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884"/>
    <n v="0"/>
    <n v="0"/>
    <n v="2.5826400000000002E-4"/>
    <n v="0"/>
    <n v="0"/>
    <n v="1"/>
    <n v="0"/>
    <x v="0"/>
    <x v="0"/>
    <m/>
    <m/>
    <m/>
    <n v="6.4566000000000005E-4"/>
    <m/>
    <m/>
    <m/>
    <m/>
    <m/>
    <m/>
    <m/>
    <m/>
    <m/>
    <m/>
    <m/>
    <m/>
    <m/>
    <m/>
    <s v="688690,89"/>
    <s v="6103649,75"/>
    <n v="6.4566000000000005E-4"/>
    <n v="0"/>
    <n v="0"/>
  </r>
  <r>
    <n v="1585"/>
    <x v="789"/>
    <s v=""/>
    <x v="1813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5819"/>
    <n v="4.5683999999999996"/>
    <n v="4.5575999999999999"/>
    <n v="0"/>
    <n v="0"/>
    <n v="1"/>
    <n v="0"/>
    <n v="0"/>
    <x v="0"/>
    <x v="0"/>
    <m/>
    <m/>
    <m/>
    <m/>
    <m/>
    <m/>
    <n v="5.1805116"/>
    <m/>
    <m/>
    <m/>
    <m/>
    <m/>
    <m/>
    <m/>
    <m/>
    <m/>
    <m/>
    <m/>
    <s v="577813"/>
    <s v="6198475"/>
    <n v="5.1805116"/>
    <n v="0"/>
    <n v="0"/>
  </r>
  <r>
    <n v="1585"/>
    <x v="789"/>
    <s v=""/>
    <x v="1814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5820"/>
    <n v="1.1613599999999999"/>
    <n v="0.96120000000000005"/>
    <n v="0.88236000000000003"/>
    <n v="0.72863999999999995"/>
    <n v="0.29517958740737893"/>
    <n v="0.70482041259262107"/>
    <n v="0"/>
    <x v="0"/>
    <x v="0"/>
    <m/>
    <m/>
    <m/>
    <m/>
    <m/>
    <m/>
    <n v="1.9672092000000001"/>
    <m/>
    <m/>
    <m/>
    <m/>
    <m/>
    <m/>
    <m/>
    <m/>
    <m/>
    <m/>
    <m/>
    <s v="577813"/>
    <s v="6198475"/>
    <n v="1.9672092000000001"/>
    <n v="0"/>
    <n v="0"/>
  </r>
  <r>
    <n v="1585"/>
    <x v="789"/>
    <s v=""/>
    <x v="1815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5821"/>
    <n v="0.95687999999999995"/>
    <n v="0.78480000000000005"/>
    <n v="0.72684000000000004"/>
    <n v="0.60011999999999999"/>
    <n v="0.29523295412892947"/>
    <n v="0.70476704587107053"/>
    <n v="0"/>
    <x v="0"/>
    <x v="0"/>
    <m/>
    <m/>
    <m/>
    <m/>
    <m/>
    <m/>
    <n v="1.6205508"/>
    <m/>
    <m/>
    <m/>
    <m/>
    <m/>
    <m/>
    <m/>
    <m/>
    <m/>
    <m/>
    <m/>
    <s v="577813"/>
    <s v="6198475"/>
    <n v="1.6205508"/>
    <n v="0"/>
    <n v="0"/>
  </r>
  <r>
    <n v="1585"/>
    <x v="790"/>
    <s v=""/>
    <x v="1816"/>
    <n v="2019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5822"/>
    <n v="58.3416"/>
    <n v="58.3416"/>
    <n v="0"/>
    <n v="0"/>
    <n v="1"/>
    <n v="0"/>
    <n v="0"/>
    <x v="0"/>
    <x v="0"/>
    <m/>
    <m/>
    <m/>
    <m/>
    <m/>
    <m/>
    <m/>
    <m/>
    <m/>
    <n v="58.3416"/>
    <m/>
    <m/>
    <m/>
    <m/>
    <m/>
    <m/>
    <m/>
    <m/>
    <s v="576283"/>
    <s v="6199822"/>
    <n v="0"/>
    <n v="58.3416"/>
    <n v="0"/>
  </r>
  <r>
    <n v="1586"/>
    <x v="791"/>
    <s v=""/>
    <x v="1817"/>
    <n v="2019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5823"/>
    <n v="0"/>
    <n v="0"/>
    <n v="1.6320034800000001"/>
    <n v="1.6320034800000001"/>
    <n v="0"/>
    <n v="1"/>
    <n v="0"/>
    <x v="0"/>
    <x v="0"/>
    <m/>
    <m/>
    <m/>
    <m/>
    <m/>
    <m/>
    <m/>
    <m/>
    <m/>
    <m/>
    <m/>
    <m/>
    <m/>
    <m/>
    <m/>
    <m/>
    <n v="1.6320034800000001"/>
    <m/>
    <s v="526888"/>
    <s v="6151000"/>
    <n v="0"/>
    <n v="0"/>
    <n v="0"/>
  </r>
  <r>
    <n v="1589"/>
    <x v="792"/>
    <s v=""/>
    <x v="1818"/>
    <n v="2019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0243,2"/>
    <s v="6149841,97"/>
    <n v="0"/>
    <n v="0"/>
    <n v="0"/>
  </r>
  <r>
    <n v="1593"/>
    <x v="793"/>
    <s v=""/>
    <x v="1819"/>
    <n v="2019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5824"/>
    <n v="1731.52"/>
    <n v="1729.886"/>
    <n v="546.26400000000001"/>
    <n v="478.23840000000001"/>
    <n v="0.34652475295626528"/>
    <n v="0.65347524704373472"/>
    <n v="0"/>
    <x v="0"/>
    <x v="0"/>
    <m/>
    <m/>
    <m/>
    <n v="6.5757999999999997E-2"/>
    <m/>
    <m/>
    <n v="1.5511716"/>
    <n v="1628.0540000000001"/>
    <n v="128.12954999999999"/>
    <n v="363.03649999999999"/>
    <n v="200.54520000000002"/>
    <n v="175.74770000000001"/>
    <n v="1.2775000000000001"/>
    <m/>
    <m/>
    <m/>
    <m/>
    <m/>
    <s v="476401,85"/>
    <s v="6250149,85"/>
    <n v="734.24122960000011"/>
    <n v="1764.1661500000002"/>
    <n v="0"/>
  </r>
  <r>
    <n v="1593"/>
    <x v="793"/>
    <s v=""/>
    <x v="1820"/>
    <n v="2019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9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1354,09"/>
    <s v="6314853,36"/>
    <n v="0"/>
    <n v="0"/>
    <n v="0"/>
  </r>
  <r>
    <n v="1594"/>
    <x v="795"/>
    <s v=""/>
    <x v="2975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1286"/>
    <x v="1"/>
    <s v="pev"/>
    <d v="2019-05-07T00:00:00"/>
    <m/>
    <n v="7.0490000000000004"/>
    <n v="3.0470000000000002"/>
    <n v="4.0019999999999998"/>
    <x v="5825"/>
    <n v="36.819360000000003"/>
    <n v="15.5844"/>
    <n v="48.199914"/>
    <n v="0"/>
    <n v="7.0231002875143084E-2"/>
    <n v="0.8340737803174374"/>
    <n v="9.569521680741952E-2"/>
    <x v="0"/>
    <x v="0"/>
    <m/>
    <m/>
    <m/>
    <m/>
    <m/>
    <m/>
    <m/>
    <m/>
    <n v="110.95099999999999"/>
    <m/>
    <m/>
    <m/>
    <m/>
    <m/>
    <m/>
    <m/>
    <m/>
    <m/>
    <s v="479346"/>
    <s v="6211655,76"/>
    <n v="0"/>
    <n v="110.95099999999999"/>
    <n v="0"/>
  </r>
  <r>
    <n v="1594"/>
    <x v="795"/>
    <s v=""/>
    <x v="2976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387"/>
    <x v="1"/>
    <s v="pev"/>
    <d v="2019-05-07T00:00:00"/>
    <m/>
    <n v="7.0490000000000004"/>
    <n v="3.0470000000000002"/>
    <n v="4.0019999999999998"/>
    <x v="5825"/>
    <n v="18.967557599999999"/>
    <n v="0"/>
    <n v="48.199914"/>
    <n v="0"/>
    <n v="0"/>
    <n v="0.91452281818099879"/>
    <n v="8.5477181819001213E-2"/>
    <x v="0"/>
    <x v="0"/>
    <m/>
    <m/>
    <m/>
    <m/>
    <m/>
    <m/>
    <m/>
    <m/>
    <n v="110.95099999999999"/>
    <m/>
    <m/>
    <m/>
    <m/>
    <m/>
    <m/>
    <m/>
    <m/>
    <m/>
    <s v="479346"/>
    <s v="6211655,76"/>
    <n v="0"/>
    <n v="110.95099999999999"/>
    <n v="0"/>
  </r>
  <r>
    <n v="1594"/>
    <x v="795"/>
    <s v=""/>
    <x v="1822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5826"/>
    <n v="11.213100000000001"/>
    <n v="0"/>
    <n v="5.8308119999999999"/>
    <n v="0"/>
    <n v="0"/>
    <n v="0.74568071590704965"/>
    <n v="0.25431928409295035"/>
    <x v="0"/>
    <x v="0"/>
    <m/>
    <m/>
    <m/>
    <m/>
    <m/>
    <m/>
    <n v="22.04532"/>
    <m/>
    <m/>
    <m/>
    <m/>
    <m/>
    <m/>
    <m/>
    <m/>
    <m/>
    <m/>
    <m/>
    <s v="479346"/>
    <s v="6211655,76"/>
    <n v="22.04532"/>
    <n v="0"/>
    <n v="0"/>
  </r>
  <r>
    <n v="1594"/>
    <x v="796"/>
    <s v=""/>
    <x v="1823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5827"/>
    <n v="110.99339999999999"/>
    <n v="51.613199999999999"/>
    <n v="87.180300000000003"/>
    <n v="87.180300000000003"/>
    <n v="0.12665940279168386"/>
    <n v="0.72762088462218033"/>
    <n v="0.14571971258613581"/>
    <x v="0"/>
    <x v="0"/>
    <m/>
    <m/>
    <m/>
    <m/>
    <m/>
    <m/>
    <m/>
    <m/>
    <n v="203.74799999999999"/>
    <m/>
    <m/>
    <m/>
    <m/>
    <m/>
    <m/>
    <m/>
    <m/>
    <m/>
    <s v="476967,08"/>
    <s v="6215600,81"/>
    <n v="0"/>
    <n v="203.74799999999999"/>
    <n v="0"/>
  </r>
  <r>
    <n v="1594"/>
    <x v="796"/>
    <s v=""/>
    <x v="1825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5827"/>
    <n v="110.99339999999999"/>
    <n v="51.613199999999999"/>
    <n v="87.342299999999994"/>
    <n v="87.180300000000003"/>
    <n v="0.12665940279168386"/>
    <n v="0.72762088462218033"/>
    <n v="0.14571971258613581"/>
    <x v="0"/>
    <x v="0"/>
    <m/>
    <m/>
    <m/>
    <m/>
    <m/>
    <m/>
    <m/>
    <m/>
    <n v="203.74799999999999"/>
    <m/>
    <m/>
    <m/>
    <m/>
    <m/>
    <m/>
    <m/>
    <m/>
    <m/>
    <s v="476967,08"/>
    <s v="6215600,81"/>
    <n v="0"/>
    <n v="203.74799999999999"/>
    <n v="0"/>
  </r>
  <r>
    <n v="1594"/>
    <x v="797"/>
    <s v=""/>
    <x v="1826"/>
    <n v="2019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044,74"/>
    <s v="6244985,25"/>
    <n v="0"/>
    <n v="0"/>
    <n v="0"/>
  </r>
  <r>
    <n v="1594"/>
    <x v="1165"/>
    <s v=""/>
    <x v="2598"/>
    <n v="2019"/>
    <n v="87469816"/>
    <x v="412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5828"/>
    <n v="9.4283999999999999"/>
    <n v="0"/>
    <n v="7.7299199999999999"/>
    <n v="7.7299199999999999"/>
    <n v="0"/>
    <n v="0.75157200190850371"/>
    <n v="0.24842799809149629"/>
    <x v="0"/>
    <x v="0"/>
    <m/>
    <m/>
    <m/>
    <m/>
    <m/>
    <m/>
    <n v="18.976122"/>
    <m/>
    <m/>
    <m/>
    <m/>
    <m/>
    <m/>
    <m/>
    <m/>
    <m/>
    <m/>
    <m/>
    <s v="563851,63"/>
    <s v="6205339,27"/>
    <n v="18.976122"/>
    <n v="0"/>
    <n v="0"/>
  </r>
  <r>
    <n v="1594"/>
    <x v="1166"/>
    <s v=""/>
    <x v="2599"/>
    <n v="2019"/>
    <n v="87469816"/>
    <x v="412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5829"/>
    <n v="33.359760000000001"/>
    <n v="0"/>
    <n v="24.686136000000001"/>
    <n v="24.686136000000001"/>
    <n v="0"/>
    <n v="0.74999730210975013"/>
    <n v="0.25000269789024987"/>
    <x v="0"/>
    <x v="0"/>
    <m/>
    <m/>
    <m/>
    <m/>
    <m/>
    <m/>
    <m/>
    <m/>
    <n v="66.718800000000002"/>
    <m/>
    <m/>
    <m/>
    <m/>
    <m/>
    <m/>
    <m/>
    <m/>
    <m/>
    <s v="537143,43"/>
    <s v="6311233,05"/>
    <n v="0"/>
    <n v="66.718800000000002"/>
    <n v="0"/>
  </r>
  <r>
    <n v="1594"/>
    <x v="798"/>
    <s v=""/>
    <x v="1827"/>
    <n v="2019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5830"/>
    <n v="61.855200000000004"/>
    <n v="32.230800000000002"/>
    <n v="49.483800000000002"/>
    <n v="49.483800000000002"/>
    <n v="0.13026767074478829"/>
    <n v="0.74999898148810984"/>
    <n v="0.11973334776710187"/>
    <x v="0"/>
    <x v="0"/>
    <m/>
    <m/>
    <m/>
    <m/>
    <m/>
    <m/>
    <m/>
    <m/>
    <n v="123.70989599999999"/>
    <m/>
    <m/>
    <m/>
    <m/>
    <m/>
    <m/>
    <m/>
    <m/>
    <m/>
    <s v="531759,09"/>
    <s v="6244863,91"/>
    <n v="0"/>
    <n v="123.70989599999999"/>
    <n v="0"/>
  </r>
  <r>
    <n v="1594"/>
    <x v="1167"/>
    <s v=""/>
    <x v="2600"/>
    <n v="2019"/>
    <n v="87469816"/>
    <x v="412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5831"/>
    <n v="39.816360000000003"/>
    <n v="0"/>
    <n v="34.507432799999997"/>
    <n v="34.507432799999997"/>
    <n v="0"/>
    <n v="0.77499908454343125"/>
    <n v="0.22500091545656875"/>
    <x v="0"/>
    <x v="0"/>
    <m/>
    <m/>
    <m/>
    <m/>
    <m/>
    <m/>
    <m/>
    <m/>
    <n v="88.480440000000002"/>
    <m/>
    <m/>
    <m/>
    <m/>
    <m/>
    <m/>
    <m/>
    <m/>
    <m/>
    <s v="476662"/>
    <s v="6248555"/>
    <n v="0"/>
    <n v="88.480440000000002"/>
    <n v="0"/>
  </r>
  <r>
    <n v="1594"/>
    <x v="1287"/>
    <s v=""/>
    <x v="2906"/>
    <n v="2019"/>
    <n v="87469816"/>
    <x v="412"/>
    <x v="1284"/>
    <x v="1241"/>
    <n v="6920"/>
    <s v="Videbæk"/>
    <n v="760"/>
    <m/>
    <x v="18"/>
    <m/>
    <s v="ER"/>
    <s v="Erhvervsværk"/>
    <n v="105100"/>
    <n v="100030"/>
    <x v="384"/>
    <x v="1"/>
    <s v="pev"/>
    <d v="2018-01-01T00:00:00"/>
    <m/>
    <n v="7.3"/>
    <n v="3"/>
    <n v="4"/>
    <x v="5832"/>
    <n v="48.769559999999998"/>
    <n v="0"/>
    <n v="87.338880000000003"/>
    <n v="87.338880000000003"/>
    <n v="0"/>
    <n v="0.87938676542390337"/>
    <n v="0.12061323457609663"/>
    <x v="0"/>
    <x v="0"/>
    <m/>
    <m/>
    <m/>
    <m/>
    <m/>
    <m/>
    <m/>
    <m/>
    <n v="202.17333600000001"/>
    <m/>
    <m/>
    <m/>
    <m/>
    <m/>
    <m/>
    <m/>
    <m/>
    <m/>
    <s v="479215,69"/>
    <s v="6211674,28"/>
    <n v="0"/>
    <n v="202.17333600000001"/>
    <n v="0"/>
  </r>
  <r>
    <n v="1596"/>
    <x v="799"/>
    <s v=""/>
    <x v="1828"/>
    <n v="2019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5833"/>
    <n v="8.7188400000000001"/>
    <n v="0"/>
    <n v="5.8126068000000002"/>
    <n v="5.8126068000000002"/>
    <n v="0"/>
    <n v="0.74500339026831552"/>
    <n v="0.25499660973168448"/>
    <x v="0"/>
    <x v="0"/>
    <m/>
    <m/>
    <m/>
    <m/>
    <m/>
    <m/>
    <m/>
    <m/>
    <n v="17.095991999999999"/>
    <m/>
    <m/>
    <m/>
    <m/>
    <m/>
    <m/>
    <m/>
    <m/>
    <m/>
    <s v="465278"/>
    <s v="6293866"/>
    <n v="0"/>
    <n v="17.095991999999999"/>
    <n v="0"/>
  </r>
  <r>
    <n v="1597"/>
    <x v="800"/>
    <s v=""/>
    <x v="1829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2656,26"/>
    <s v="6182704,76"/>
    <n v="0"/>
    <n v="0"/>
    <n v="0"/>
  </r>
  <r>
    <n v="1597"/>
    <x v="800"/>
    <s v=""/>
    <x v="1830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5834"/>
    <n v="2.31"/>
    <n v="0"/>
    <n v="0"/>
    <n v="0"/>
    <n v="1"/>
    <n v="0"/>
    <n v="0"/>
    <x v="0"/>
    <x v="0"/>
    <m/>
    <m/>
    <m/>
    <n v="0"/>
    <m/>
    <m/>
    <n v="3.0990959999999999"/>
    <m/>
    <m/>
    <m/>
    <m/>
    <m/>
    <m/>
    <m/>
    <m/>
    <m/>
    <m/>
    <m/>
    <s v="722656,26"/>
    <s v="6182704,76"/>
    <n v="3.0990959999999999"/>
    <n v="0"/>
    <n v="0"/>
  </r>
  <r>
    <n v="1597"/>
    <x v="800"/>
    <s v=""/>
    <x v="1831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5834"/>
    <n v="2.31"/>
    <n v="0"/>
    <n v="0"/>
    <n v="0"/>
    <n v="1"/>
    <n v="0"/>
    <n v="0"/>
    <x v="0"/>
    <x v="0"/>
    <m/>
    <m/>
    <m/>
    <n v="0"/>
    <m/>
    <m/>
    <n v="3.0990959999999999"/>
    <m/>
    <m/>
    <m/>
    <m/>
    <m/>
    <m/>
    <m/>
    <m/>
    <m/>
    <m/>
    <m/>
    <s v="722656,26"/>
    <s v="6182704,76"/>
    <n v="3.0990959999999999"/>
    <n v="0"/>
    <n v="0"/>
  </r>
  <r>
    <n v="1597"/>
    <x v="800"/>
    <s v=""/>
    <x v="1832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5835"/>
    <n v="0"/>
    <n v="0"/>
    <n v="0"/>
    <n v="0"/>
    <n v="1"/>
    <n v="0"/>
    <n v="0"/>
    <x v="0"/>
    <x v="0"/>
    <m/>
    <m/>
    <m/>
    <n v="8.6805400000000005E-3"/>
    <m/>
    <m/>
    <n v="0"/>
    <m/>
    <m/>
    <m/>
    <m/>
    <m/>
    <m/>
    <m/>
    <m/>
    <m/>
    <m/>
    <m/>
    <s v="722656,26"/>
    <s v="6182704,76"/>
    <n v="8.6805400000000005E-3"/>
    <n v="0"/>
    <n v="0"/>
  </r>
  <r>
    <n v="1597"/>
    <x v="800"/>
    <s v=""/>
    <x v="1833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5835"/>
    <n v="0"/>
    <n v="0"/>
    <n v="0"/>
    <n v="0"/>
    <n v="1"/>
    <n v="0"/>
    <n v="0"/>
    <x v="0"/>
    <x v="0"/>
    <m/>
    <m/>
    <m/>
    <n v="8.6805400000000005E-3"/>
    <m/>
    <m/>
    <m/>
    <m/>
    <m/>
    <m/>
    <m/>
    <m/>
    <m/>
    <m/>
    <m/>
    <m/>
    <m/>
    <m/>
    <s v="722656,26"/>
    <s v="6182704,76"/>
    <n v="8.6805400000000005E-3"/>
    <n v="0"/>
    <n v="0"/>
  </r>
  <r>
    <n v="1597"/>
    <x v="802"/>
    <s v=""/>
    <x v="1835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5836"/>
    <n v="2.0870000000000002"/>
    <n v="0"/>
    <n v="0"/>
    <n v="0"/>
    <n v="0"/>
    <n v="0"/>
    <n v="1"/>
    <x v="0"/>
    <x v="0"/>
    <m/>
    <m/>
    <m/>
    <m/>
    <m/>
    <m/>
    <n v="2.1998195999999997"/>
    <m/>
    <m/>
    <m/>
    <m/>
    <m/>
    <m/>
    <m/>
    <m/>
    <m/>
    <m/>
    <m/>
    <s v="718347,12"/>
    <s v="6172451,55"/>
    <n v="2.1998195999999997"/>
    <n v="0"/>
    <n v="0"/>
  </r>
  <r>
    <n v="1597"/>
    <x v="802"/>
    <s v=""/>
    <x v="1836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5837"/>
    <n v="4.0979999999999999"/>
    <n v="0"/>
    <n v="0"/>
    <n v="0"/>
    <n v="0"/>
    <n v="0"/>
    <n v="1"/>
    <x v="0"/>
    <x v="0"/>
    <m/>
    <m/>
    <m/>
    <m/>
    <m/>
    <m/>
    <n v="4.3194888000000002"/>
    <m/>
    <m/>
    <m/>
    <m/>
    <m/>
    <m/>
    <m/>
    <m/>
    <m/>
    <m/>
    <m/>
    <s v="718347,12"/>
    <s v="6172451,55"/>
    <n v="4.3194888000000002"/>
    <n v="0"/>
    <n v="0"/>
  </r>
  <r>
    <n v="1597"/>
    <x v="802"/>
    <s v=""/>
    <x v="1837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5838"/>
    <n v="7.8559999999999999"/>
    <n v="0"/>
    <n v="0"/>
    <n v="0"/>
    <n v="0"/>
    <n v="0"/>
    <n v="1"/>
    <x v="0"/>
    <x v="0"/>
    <m/>
    <m/>
    <m/>
    <n v="0"/>
    <m/>
    <m/>
    <n v="8.7173856000000001"/>
    <m/>
    <m/>
    <m/>
    <m/>
    <m/>
    <m/>
    <m/>
    <m/>
    <m/>
    <m/>
    <m/>
    <s v="718347,12"/>
    <s v="6172451,55"/>
    <n v="8.7173856000000001"/>
    <n v="0"/>
    <n v="0"/>
  </r>
  <r>
    <n v="1597"/>
    <x v="802"/>
    <s v=""/>
    <x v="1838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5839"/>
    <n v="12.366"/>
    <n v="0"/>
    <n v="0"/>
    <n v="0"/>
    <n v="0"/>
    <n v="0"/>
    <n v="1"/>
    <x v="0"/>
    <x v="0"/>
    <m/>
    <m/>
    <m/>
    <n v="0"/>
    <m/>
    <m/>
    <n v="15.2215668"/>
    <m/>
    <m/>
    <m/>
    <m/>
    <m/>
    <m/>
    <m/>
    <m/>
    <m/>
    <m/>
    <m/>
    <s v="718347,12"/>
    <s v="6172451,55"/>
    <n v="15.2215668"/>
    <n v="0"/>
    <n v="0"/>
  </r>
  <r>
    <n v="1597"/>
    <x v="802"/>
    <s v=""/>
    <x v="1839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5840"/>
    <n v="1.9730000000000001"/>
    <n v="0"/>
    <n v="0"/>
    <n v="0"/>
    <n v="0"/>
    <n v="0"/>
    <n v="1"/>
    <x v="0"/>
    <x v="0"/>
    <m/>
    <m/>
    <m/>
    <n v="2.1880700000000002"/>
    <m/>
    <n v="0"/>
    <m/>
    <m/>
    <m/>
    <m/>
    <m/>
    <m/>
    <m/>
    <m/>
    <m/>
    <m/>
    <m/>
    <m/>
    <s v="718347,12"/>
    <s v="6172451,55"/>
    <n v="2.1880700000000002"/>
    <n v="0"/>
    <n v="0"/>
  </r>
  <r>
    <n v="1598"/>
    <x v="803"/>
    <s v=""/>
    <x v="1840"/>
    <n v="2019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5841"/>
    <n v="88.754400000000004"/>
    <n v="88.754400000000004"/>
    <n v="0"/>
    <n v="0"/>
    <n v="1"/>
    <n v="0"/>
    <n v="0"/>
    <x v="0"/>
    <x v="0"/>
    <m/>
    <m/>
    <m/>
    <m/>
    <m/>
    <m/>
    <m/>
    <m/>
    <m/>
    <m/>
    <m/>
    <m/>
    <m/>
    <m/>
    <n v="88.75439999999999"/>
    <m/>
    <m/>
    <m/>
    <s v="613293,03"/>
    <s v="6129803,14"/>
    <n v="0"/>
    <n v="88.75439999999999"/>
    <n v="0"/>
  </r>
  <r>
    <n v="1602"/>
    <x v="804"/>
    <s v=""/>
    <x v="1841"/>
    <n v="2019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9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5842"/>
    <n v="0"/>
    <n v="0"/>
    <n v="1.7274528000000001E-2"/>
    <n v="1.7274528000000001E-2"/>
    <n v="0"/>
    <n v="1"/>
    <n v="0"/>
    <x v="0"/>
    <x v="0"/>
    <m/>
    <m/>
    <m/>
    <m/>
    <m/>
    <m/>
    <m/>
    <m/>
    <m/>
    <m/>
    <m/>
    <m/>
    <m/>
    <m/>
    <m/>
    <m/>
    <n v="1.7274528000000001E-2"/>
    <m/>
    <s v="528425"/>
    <s v="6251494"/>
    <n v="0"/>
    <n v="0"/>
    <n v="0"/>
  </r>
  <r>
    <n v="1606"/>
    <x v="806"/>
    <s v=""/>
    <x v="1843"/>
    <n v="2019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9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9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5843"/>
    <n v="12.0654"/>
    <n v="0"/>
    <n v="8.8642768283999995"/>
    <n v="8.8642768283999995"/>
    <n v="0.2450036049770411"/>
    <n v="0.7549963950229589"/>
    <n v="0"/>
    <x v="0"/>
    <x v="0"/>
    <m/>
    <m/>
    <m/>
    <m/>
    <m/>
    <m/>
    <m/>
    <m/>
    <n v="24.622902999999997"/>
    <m/>
    <m/>
    <m/>
    <m/>
    <m/>
    <m/>
    <m/>
    <m/>
    <m/>
    <s v="578712"/>
    <s v="6329661"/>
    <n v="0"/>
    <n v="24.622902999999997"/>
    <n v="0"/>
  </r>
  <r>
    <n v="1611"/>
    <x v="809"/>
    <s v=""/>
    <x v="1846"/>
    <n v="2019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5844"/>
    <n v="30.13092"/>
    <n v="0"/>
    <n v="20.087305398000002"/>
    <n v="20.087305398000002"/>
    <n v="0.25499969050600907"/>
    <n v="0.74500030949399099"/>
    <n v="0"/>
    <x v="0"/>
    <x v="0"/>
    <m/>
    <m/>
    <m/>
    <m/>
    <m/>
    <m/>
    <m/>
    <m/>
    <n v="59.080306999999998"/>
    <m/>
    <m/>
    <m/>
    <m/>
    <m/>
    <m/>
    <m/>
    <m/>
    <m/>
    <s v="579353,71"/>
    <s v="6324447,38"/>
    <n v="0"/>
    <n v="59.080306999999998"/>
    <n v="0"/>
  </r>
  <r>
    <n v="1623"/>
    <x v="810"/>
    <s v=""/>
    <x v="1847"/>
    <n v="2019"/>
    <n v="25809890"/>
    <x v="727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5845"/>
    <n v="21.895"/>
    <n v="1.948"/>
    <n v="0"/>
    <n v="0"/>
    <n v="1"/>
    <n v="0"/>
    <n v="0"/>
    <x v="0"/>
    <x v="0"/>
    <m/>
    <m/>
    <m/>
    <m/>
    <m/>
    <m/>
    <m/>
    <m/>
    <m/>
    <m/>
    <n v="0"/>
    <m/>
    <n v="24.324999999999999"/>
    <m/>
    <m/>
    <m/>
    <m/>
    <m/>
    <s v="495376"/>
    <s v="6217953"/>
    <n v="0"/>
    <n v="24.324999999999999"/>
    <n v="0"/>
  </r>
  <r>
    <n v="1623"/>
    <x v="810"/>
    <s v=""/>
    <x v="1848"/>
    <n v="2019"/>
    <n v="25809890"/>
    <x v="727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5846"/>
    <n v="5.9560000000000004"/>
    <n v="1.9650000000000001"/>
    <n v="0"/>
    <n v="0"/>
    <n v="1"/>
    <n v="0"/>
    <n v="0"/>
    <x v="0"/>
    <x v="0"/>
    <m/>
    <m/>
    <m/>
    <n v="0.43043999999999999"/>
    <m/>
    <m/>
    <m/>
    <m/>
    <n v="14.113490000000001"/>
    <m/>
    <m/>
    <m/>
    <m/>
    <m/>
    <m/>
    <m/>
    <m/>
    <m/>
    <s v="495376"/>
    <s v="6217953"/>
    <n v="0.43043999999999999"/>
    <n v="14.113490000000001"/>
    <n v="0"/>
  </r>
  <r>
    <n v="1631"/>
    <x v="812"/>
    <s v=""/>
    <x v="1851"/>
    <n v="2019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5847"/>
    <n v="6.2027999999999999"/>
    <n v="6.2027999999999999"/>
    <n v="0"/>
    <n v="0"/>
    <n v="1"/>
    <n v="0"/>
    <n v="0"/>
    <x v="0"/>
    <x v="0"/>
    <m/>
    <m/>
    <m/>
    <m/>
    <m/>
    <m/>
    <m/>
    <m/>
    <m/>
    <n v="8.6"/>
    <m/>
    <m/>
    <n v="0"/>
    <m/>
    <m/>
    <m/>
    <m/>
    <m/>
    <s v="598176"/>
    <s v="6190358"/>
    <n v="0"/>
    <n v="8.6"/>
    <n v="0"/>
  </r>
  <r>
    <n v="1632"/>
    <x v="1288"/>
    <s v=""/>
    <x v="2907"/>
    <n v="2019"/>
    <n v="41640316"/>
    <x v="700"/>
    <x v="1285"/>
    <x v="1242"/>
    <n v="4720"/>
    <s v="Præstø"/>
    <n v="390"/>
    <m/>
    <x v="18"/>
    <m/>
    <s v="ER"/>
    <s v="Erhvervsværk"/>
    <n v="15000"/>
    <n v="10000"/>
    <x v="384"/>
    <x v="1"/>
    <s v="pev"/>
    <d v="2016-06-20T00:00:00"/>
    <m/>
    <n v="2.5"/>
    <n v="0.9"/>
    <n v="1.3"/>
    <x v="5848"/>
    <n v="28.157039999999999"/>
    <n v="0"/>
    <n v="20.686722119999999"/>
    <n v="20.686722119999999"/>
    <n v="0"/>
    <n v="0.75499937351209123"/>
    <n v="0.24500062648790877"/>
    <x v="0"/>
    <x v="0"/>
    <m/>
    <m/>
    <m/>
    <m/>
    <m/>
    <m/>
    <m/>
    <m/>
    <n v="57.463200000000001"/>
    <m/>
    <m/>
    <m/>
    <m/>
    <m/>
    <m/>
    <m/>
    <m/>
    <m/>
    <s v="700742"/>
    <s v="6110077"/>
    <n v="0"/>
    <n v="57.463200000000001"/>
    <n v="0"/>
  </r>
  <r>
    <n v="1634"/>
    <x v="813"/>
    <s v=""/>
    <x v="1852"/>
    <n v="2019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5849"/>
    <n v="1.4756400000000001"/>
    <n v="0"/>
    <n v="0.89096759999999997"/>
    <n v="0.89096759999999997"/>
    <n v="0"/>
    <n v="0.73499710508886584"/>
    <n v="0.26500289491113416"/>
    <x v="0"/>
    <x v="0"/>
    <m/>
    <m/>
    <m/>
    <m/>
    <m/>
    <m/>
    <m/>
    <m/>
    <n v="2.7841960000000001"/>
    <m/>
    <m/>
    <m/>
    <m/>
    <m/>
    <m/>
    <m/>
    <m/>
    <m/>
    <s v="529484"/>
    <s v="6244330"/>
    <n v="0"/>
    <n v="2.7841960000000001"/>
    <n v="0"/>
  </r>
  <r>
    <n v="1636"/>
    <x v="814"/>
    <s v=""/>
    <x v="1853"/>
    <n v="2019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5850"/>
    <n v="18.572040000000001"/>
    <n v="0"/>
    <n v="13.6448208"/>
    <n v="13.6448208"/>
    <n v="0"/>
    <n v="0.75500054007410544"/>
    <n v="0.24499945992589456"/>
    <x v="0"/>
    <x v="0"/>
    <m/>
    <m/>
    <m/>
    <m/>
    <m/>
    <m/>
    <m/>
    <m/>
    <n v="37.902206"/>
    <m/>
    <m/>
    <m/>
    <m/>
    <m/>
    <m/>
    <m/>
    <m/>
    <m/>
    <s v="502978"/>
    <s v="6286415"/>
    <n v="0"/>
    <n v="37.902206"/>
    <n v="0"/>
  </r>
  <r>
    <n v="1640"/>
    <x v="815"/>
    <s v=""/>
    <x v="1855"/>
    <n v="2019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5851"/>
    <n v="53.007444"/>
    <n v="41.361552000000003"/>
    <n v="43.405056000000002"/>
    <n v="43.405056000000002"/>
    <n v="0.25706827818276351"/>
    <n v="0.74293172181723643"/>
    <n v="0"/>
    <x v="0"/>
    <x v="0"/>
    <m/>
    <m/>
    <m/>
    <m/>
    <m/>
    <m/>
    <m/>
    <m/>
    <n v="103.099932"/>
    <m/>
    <m/>
    <m/>
    <m/>
    <m/>
    <m/>
    <m/>
    <m/>
    <m/>
    <s v="555276,1"/>
    <s v="6372514,56"/>
    <n v="0"/>
    <n v="103.099932"/>
    <n v="0"/>
  </r>
  <r>
    <n v="1640"/>
    <x v="815"/>
    <s v=""/>
    <x v="1856"/>
    <n v="2019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5852"/>
    <n v="14.769936"/>
    <n v="11.524967999999999"/>
    <n v="14.333904"/>
    <n v="14.333904"/>
    <n v="0.21535780461815451"/>
    <n v="0.78464219538184543"/>
    <n v="0"/>
    <x v="0"/>
    <x v="0"/>
    <m/>
    <m/>
    <m/>
    <m/>
    <m/>
    <m/>
    <m/>
    <m/>
    <n v="34.291620000000002"/>
    <m/>
    <m/>
    <m/>
    <m/>
    <m/>
    <m/>
    <m/>
    <m/>
    <m/>
    <s v="555276,1"/>
    <s v="6372514,56"/>
    <n v="0"/>
    <n v="34.291620000000002"/>
    <n v="0"/>
  </r>
  <r>
    <n v="1642"/>
    <x v="816"/>
    <s v=""/>
    <x v="1857"/>
    <n v="2019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5853"/>
    <n v="7.4034000000000004"/>
    <n v="0"/>
    <n v="4.469821402"/>
    <n v="4.469821402"/>
    <n v="0"/>
    <n v="0.73499481615869411"/>
    <n v="0.26500518384130589"/>
    <x v="0"/>
    <x v="0"/>
    <m/>
    <m/>
    <m/>
    <m/>
    <m/>
    <m/>
    <m/>
    <m/>
    <n v="13.968406000000002"/>
    <m/>
    <m/>
    <m/>
    <m/>
    <m/>
    <m/>
    <m/>
    <m/>
    <m/>
    <s v="532808"/>
    <s v="6091387"/>
    <n v="0"/>
    <n v="13.968406000000002"/>
    <n v="0"/>
  </r>
  <r>
    <n v="1642"/>
    <x v="816"/>
    <s v=""/>
    <x v="2908"/>
    <n v="2019"/>
    <n v="25919742"/>
    <x v="426"/>
    <x v="814"/>
    <x v="798"/>
    <n v="6200"/>
    <s v="Aabenraa"/>
    <n v="580"/>
    <m/>
    <x v="18"/>
    <m/>
    <s v="ER"/>
    <s v="Erhvervsværk"/>
    <n v="11100"/>
    <n v="10000"/>
    <x v="15"/>
    <x v="1"/>
    <s v="pev"/>
    <d v="2017-11-15T00:00:00"/>
    <m/>
    <n v="1.1000000000000001"/>
    <n v="0.40400000000000003"/>
    <n v="0.6"/>
    <x v="5854"/>
    <n v="14.256360000000001"/>
    <n v="0"/>
    <n v="9.5042518232000006"/>
    <n v="9.5042518232000006"/>
    <n v="0"/>
    <n v="0.74499958896173735"/>
    <n v="0.25500041103826265"/>
    <x v="0"/>
    <x v="0"/>
    <m/>
    <m/>
    <m/>
    <m/>
    <m/>
    <m/>
    <m/>
    <m/>
    <n v="27.953602"/>
    <m/>
    <m/>
    <m/>
    <m/>
    <m/>
    <m/>
    <m/>
    <m/>
    <m/>
    <s v="532808"/>
    <s v="6091387"/>
    <n v="0"/>
    <n v="27.953602"/>
    <n v="0"/>
  </r>
  <r>
    <n v="1646"/>
    <x v="818"/>
    <s v=""/>
    <x v="1859"/>
    <n v="2019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5855"/>
    <n v="3.2817599999999998"/>
    <n v="0"/>
    <n v="1.98147546"/>
    <n v="1.98147546"/>
    <n v="0"/>
    <n v="0.73499961482502152"/>
    <n v="0.26500038517497848"/>
    <x v="0"/>
    <x v="0"/>
    <m/>
    <m/>
    <m/>
    <m/>
    <m/>
    <m/>
    <m/>
    <m/>
    <n v="6.1919909999999998"/>
    <m/>
    <m/>
    <m/>
    <m/>
    <m/>
    <m/>
    <m/>
    <m/>
    <m/>
    <s v="561917"/>
    <s v="6214049"/>
    <n v="0"/>
    <n v="6.1919909999999998"/>
    <n v="0"/>
  </r>
  <r>
    <n v="1649"/>
    <x v="820"/>
    <s v=""/>
    <x v="1861"/>
    <n v="2019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5856"/>
    <n v="14.6052"/>
    <n v="0"/>
    <n v="10.730358000000001"/>
    <n v="10.730358000000001"/>
    <n v="0"/>
    <n v="0.75500054568456776"/>
    <n v="0.24499945431543224"/>
    <x v="0"/>
    <x v="0"/>
    <m/>
    <m/>
    <m/>
    <m/>
    <m/>
    <m/>
    <m/>
    <m/>
    <n v="29.806597"/>
    <m/>
    <m/>
    <m/>
    <m/>
    <m/>
    <m/>
    <m/>
    <m/>
    <m/>
    <s v="546363"/>
    <s v="6250002"/>
    <n v="0"/>
    <n v="29.806597"/>
    <n v="0"/>
  </r>
  <r>
    <n v="1651"/>
    <x v="821"/>
    <s v=""/>
    <x v="1862"/>
    <n v="2019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5857"/>
    <n v="15.775919999999999"/>
    <n v="0"/>
    <n v="10.517322924"/>
    <n v="10.517322924"/>
    <n v="0.2549982397661556"/>
    <n v="0.74500176023384435"/>
    <n v="0"/>
    <x v="0"/>
    <x v="0"/>
    <m/>
    <m/>
    <m/>
    <m/>
    <m/>
    <m/>
    <m/>
    <m/>
    <n v="30.933389999999999"/>
    <m/>
    <m/>
    <m/>
    <m/>
    <m/>
    <m/>
    <m/>
    <m/>
    <m/>
    <s v="585500"/>
    <s v="6361025"/>
    <n v="0"/>
    <n v="30.933389999999999"/>
    <n v="0"/>
  </r>
  <r>
    <n v="1655"/>
    <x v="822"/>
    <s v=""/>
    <x v="1863"/>
    <n v="2019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5858"/>
    <n v="8.1403199999999991"/>
    <n v="0"/>
    <n v="5.4268055999999998"/>
    <n v="5.4268055999999998"/>
    <n v="0"/>
    <n v="0.74499837419359682"/>
    <n v="0.25500162580640318"/>
    <x v="0"/>
    <x v="0"/>
    <m/>
    <m/>
    <m/>
    <m/>
    <m/>
    <m/>
    <m/>
    <m/>
    <n v="15.961309999999999"/>
    <m/>
    <m/>
    <m/>
    <m/>
    <m/>
    <m/>
    <m/>
    <m/>
    <m/>
    <s v="514306"/>
    <s v="6097976"/>
    <n v="0"/>
    <n v="15.961309999999999"/>
    <n v="0"/>
  </r>
  <r>
    <n v="1659"/>
    <x v="823"/>
    <s v=""/>
    <x v="1864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5859"/>
    <n v="730.3854"/>
    <n v="730.3854"/>
    <n v="114.34932000000001"/>
    <n v="87.215040000000002"/>
    <n v="0.68041988186392866"/>
    <n v="0.31958011813607134"/>
    <n v="0"/>
    <x v="0"/>
    <x v="0"/>
    <m/>
    <m/>
    <m/>
    <n v="5.2110000000000003"/>
    <m/>
    <m/>
    <m/>
    <n v="687.73"/>
    <m/>
    <n v="0.52"/>
    <n v="0.29099999999999998"/>
    <n v="14.819999999999999"/>
    <m/>
    <m/>
    <m/>
    <m/>
    <m/>
    <m/>
    <s v="588927,19"/>
    <s v="6143298,6"/>
    <n v="314.68950000000001"/>
    <n v="393.88249999999999"/>
    <n v="0"/>
  </r>
  <r>
    <n v="1659"/>
    <x v="823"/>
    <s v=""/>
    <x v="1865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5860"/>
    <n v="766.68499999999995"/>
    <n v="766.68499999999995"/>
    <n v="118.75355999999999"/>
    <n v="90.574200000000005"/>
    <n v="0.68274451173809247"/>
    <n v="0.31725548826190764"/>
    <n v="0"/>
    <x v="0"/>
    <x v="0"/>
    <m/>
    <m/>
    <m/>
    <n v="5.7839999999999998"/>
    <m/>
    <m/>
    <m/>
    <n v="732.428"/>
    <m/>
    <n v="0.56299999999999994"/>
    <n v="0.29399999999999998"/>
    <n v="15.811"/>
    <m/>
    <m/>
    <m/>
    <m/>
    <m/>
    <m/>
    <s v="588927,19"/>
    <s v="6143298,6"/>
    <n v="335.3766"/>
    <n v="419.50340000000006"/>
    <n v="0"/>
  </r>
  <r>
    <n v="1659"/>
    <x v="823"/>
    <s v=""/>
    <x v="1866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5861"/>
    <n v="1595.7950000000001"/>
    <n v="1595.7950000000001"/>
    <n v="287.70695999999998"/>
    <n v="219.43655999999999"/>
    <n v="0.64898316082289087"/>
    <n v="0.35101683917710924"/>
    <n v="0"/>
    <x v="0"/>
    <x v="0"/>
    <m/>
    <m/>
    <m/>
    <n v="12.811999999999999"/>
    <m/>
    <m/>
    <m/>
    <n v="1472.6759999999999"/>
    <m/>
    <n v="1.1539999999999999"/>
    <n v="0.60499999999999998"/>
    <n v="35.893999999999998"/>
    <m/>
    <m/>
    <m/>
    <m/>
    <m/>
    <m/>
    <s v="588927,19"/>
    <s v="6143298,6"/>
    <n v="675.51620000000003"/>
    <n v="847.62480000000005"/>
    <n v="0"/>
  </r>
  <r>
    <n v="1670"/>
    <x v="824"/>
    <s v=""/>
    <x v="1867"/>
    <n v="2019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5862"/>
    <n v="501.3"/>
    <n v="496.87200000000001"/>
    <n v="162.95760000000001"/>
    <n v="144.7056"/>
    <n v="0.31451731436577546"/>
    <n v="0.6826797853540485"/>
    <n v="2.8029002801760461E-3"/>
    <x v="0"/>
    <x v="0"/>
    <m/>
    <m/>
    <m/>
    <m/>
    <m/>
    <m/>
    <m/>
    <n v="786.05359999999996"/>
    <m/>
    <n v="0"/>
    <n v="0"/>
    <n v="3.8424999999999998"/>
    <m/>
    <m/>
    <m/>
    <m/>
    <m/>
    <m/>
    <s v="528213,97"/>
    <s v="6151781,9"/>
    <n v="353.72411999999997"/>
    <n v="436.17197999999996"/>
    <n v="0"/>
  </r>
  <r>
    <n v="1670"/>
    <x v="824"/>
    <s v=""/>
    <x v="1868"/>
    <n v="2019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5863"/>
    <n v="838.78560000000004"/>
    <n v="830.94119999999998"/>
    <n v="0"/>
    <n v="0"/>
    <n v="0.99064790811859427"/>
    <n v="0"/>
    <n v="9.352091881405733E-3"/>
    <x v="0"/>
    <x v="0"/>
    <m/>
    <n v="0"/>
    <m/>
    <n v="2.1521999999999997"/>
    <m/>
    <m/>
    <m/>
    <n v="841.80959999999993"/>
    <m/>
    <n v="0"/>
    <n v="0"/>
    <n v="3.8424999999999998"/>
    <m/>
    <m/>
    <m/>
    <m/>
    <m/>
    <m/>
    <s v="528213,97"/>
    <s v="6151781,9"/>
    <n v="380.96651999999995"/>
    <n v="466.83777999999995"/>
    <n v="0"/>
  </r>
  <r>
    <n v="1670"/>
    <x v="825"/>
    <s v=""/>
    <x v="1869"/>
    <n v="2019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5864"/>
    <n v="2137.0787999999998"/>
    <n v="2097.7127999999998"/>
    <n v="332.4384"/>
    <n v="303.37560000000002"/>
    <n v="0.66925625814750789"/>
    <n v="0.31818437631006191"/>
    <n v="1.2559365542430201E-2"/>
    <x v="0"/>
    <x v="0"/>
    <m/>
    <m/>
    <m/>
    <n v="9.5772900000000014"/>
    <m/>
    <m/>
    <m/>
    <n v="2210.2696000000001"/>
    <m/>
    <m/>
    <m/>
    <n v="1.595"/>
    <m/>
    <m/>
    <m/>
    <m/>
    <m/>
    <m/>
    <s v="468986,5"/>
    <s v="6146250,34"/>
    <n v="1004.19861"/>
    <n v="1217.2432800000001"/>
    <n v="0"/>
  </r>
  <r>
    <n v="1672"/>
    <x v="826"/>
    <s v=""/>
    <x v="1870"/>
    <n v="2019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21"/>
    <n v="0"/>
    <n v="0"/>
    <n v="3.456E-6"/>
    <n v="3.456E-6"/>
    <n v="0"/>
    <n v="1"/>
    <n v="0"/>
    <x v="0"/>
    <x v="0"/>
    <m/>
    <m/>
    <m/>
    <m/>
    <m/>
    <m/>
    <m/>
    <m/>
    <n v="0"/>
    <m/>
    <m/>
    <m/>
    <m/>
    <m/>
    <m/>
    <m/>
    <m/>
    <m/>
    <s v="561340"/>
    <s v="6362014"/>
    <n v="0"/>
    <n v="0"/>
    <n v="0"/>
  </r>
  <r>
    <n v="1677"/>
    <x v="828"/>
    <s v=""/>
    <x v="1872"/>
    <n v="2019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9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5865"/>
    <n v="24.966000000000001"/>
    <n v="24.966000000000001"/>
    <n v="53.992800000000003"/>
    <n v="53.992800000000003"/>
    <n v="9.7536442436207849E-2"/>
    <n v="0.90246355756379215"/>
    <n v="0"/>
    <x v="0"/>
    <x v="0"/>
    <m/>
    <m/>
    <m/>
    <m/>
    <m/>
    <m/>
    <m/>
    <m/>
    <n v="127.98293323199999"/>
    <m/>
    <m/>
    <m/>
    <m/>
    <m/>
    <m/>
    <m/>
    <m/>
    <m/>
    <s v="633420,74"/>
    <s v="6171525,27"/>
    <n v="0"/>
    <n v="127.98293323199999"/>
    <n v="0"/>
  </r>
  <r>
    <n v="1714"/>
    <x v="830"/>
    <s v=""/>
    <x v="1874"/>
    <n v="2019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5866"/>
    <n v="71.191944000000007"/>
    <n v="56.996639999999999"/>
    <n v="0"/>
    <n v="0"/>
    <n v="0.80060519207060832"/>
    <n v="0"/>
    <n v="0.19939480792939168"/>
    <x v="0"/>
    <x v="0"/>
    <m/>
    <m/>
    <m/>
    <m/>
    <m/>
    <m/>
    <m/>
    <m/>
    <m/>
    <m/>
    <m/>
    <m/>
    <m/>
    <m/>
    <n v="71.191944000000007"/>
    <m/>
    <m/>
    <m/>
    <s v="678873,77"/>
    <s v="6130291,58"/>
    <n v="0"/>
    <n v="71.191944000000007"/>
    <n v="0"/>
  </r>
  <r>
    <n v="1726"/>
    <x v="831"/>
    <s v=""/>
    <x v="1875"/>
    <n v="2019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5867"/>
    <n v="0"/>
    <n v="0"/>
    <n v="3.5999999999999999E-3"/>
    <n v="0"/>
    <n v="0"/>
    <n v="1"/>
    <n v="0"/>
    <x v="0"/>
    <x v="0"/>
    <m/>
    <m/>
    <m/>
    <m/>
    <m/>
    <m/>
    <n v="1.9800000000000002E-2"/>
    <m/>
    <m/>
    <m/>
    <m/>
    <m/>
    <m/>
    <m/>
    <m/>
    <m/>
    <m/>
    <m/>
    <s v="460599,14"/>
    <s v="6169855,96"/>
    <n v="1.9800000000000002E-2"/>
    <n v="0"/>
    <n v="0"/>
  </r>
  <r>
    <n v="1739"/>
    <x v="833"/>
    <s v=""/>
    <x v="1880"/>
    <n v="2019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5868"/>
    <n v="136.22040000000001"/>
    <n v="136.22040000000001"/>
    <n v="0"/>
    <n v="0"/>
    <n v="1"/>
    <n v="0"/>
    <n v="0"/>
    <x v="0"/>
    <x v="0"/>
    <m/>
    <m/>
    <m/>
    <m/>
    <m/>
    <m/>
    <m/>
    <m/>
    <m/>
    <m/>
    <m/>
    <m/>
    <m/>
    <m/>
    <n v="136.22039999999998"/>
    <m/>
    <m/>
    <m/>
    <s v="691245,68"/>
    <s v="6193878,29"/>
    <n v="0"/>
    <n v="136.22039999999998"/>
    <n v="0"/>
  </r>
  <r>
    <n v="1750"/>
    <x v="834"/>
    <s v=""/>
    <x v="1881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5869"/>
    <n v="84.109319999999997"/>
    <n v="77.984639999999999"/>
    <n v="0"/>
    <n v="0"/>
    <n v="0.92718191039946585"/>
    <n v="0"/>
    <n v="7.2818089600534153E-2"/>
    <x v="0"/>
    <x v="0"/>
    <m/>
    <m/>
    <m/>
    <m/>
    <m/>
    <m/>
    <m/>
    <m/>
    <m/>
    <m/>
    <m/>
    <m/>
    <m/>
    <m/>
    <n v="84.109320000000011"/>
    <m/>
    <m/>
    <m/>
    <s v="468765,07"/>
    <s v="6199008,99"/>
    <n v="0"/>
    <n v="84.109320000000011"/>
    <n v="0"/>
  </r>
  <r>
    <n v="1750"/>
    <x v="834"/>
    <s v=""/>
    <x v="1882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5870"/>
    <n v="296.26344"/>
    <n v="0"/>
    <n v="0"/>
    <n v="0"/>
    <n v="0"/>
    <n v="0"/>
    <n v="1"/>
    <x v="0"/>
    <x v="0"/>
    <m/>
    <m/>
    <m/>
    <m/>
    <m/>
    <m/>
    <m/>
    <m/>
    <m/>
    <m/>
    <n v="333.149"/>
    <m/>
    <m/>
    <m/>
    <m/>
    <m/>
    <m/>
    <m/>
    <s v="468765,07"/>
    <s v="6199008,99"/>
    <n v="0"/>
    <n v="333.149"/>
    <n v="0"/>
  </r>
  <r>
    <n v="1750"/>
    <x v="834"/>
    <s v=""/>
    <x v="1883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5871"/>
    <n v="76.453559999999996"/>
    <n v="76.453559999999996"/>
    <n v="0"/>
    <n v="0"/>
    <n v="1"/>
    <n v="0"/>
    <n v="0"/>
    <x v="0"/>
    <x v="0"/>
    <m/>
    <m/>
    <m/>
    <m/>
    <m/>
    <m/>
    <m/>
    <m/>
    <m/>
    <m/>
    <m/>
    <m/>
    <m/>
    <m/>
    <n v="76.453559999999996"/>
    <m/>
    <m/>
    <m/>
    <s v="468765,07"/>
    <s v="6199008,99"/>
    <n v="0"/>
    <n v="76.453559999999996"/>
    <n v="0"/>
  </r>
  <r>
    <n v="1759"/>
    <x v="835"/>
    <s v=""/>
    <x v="1884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5872"/>
    <n v="1.2370000000000001"/>
    <n v="1.2370000000000001"/>
    <n v="0"/>
    <n v="0"/>
    <n v="1"/>
    <n v="0"/>
    <n v="0"/>
    <x v="0"/>
    <x v="0"/>
    <m/>
    <m/>
    <m/>
    <n v="1.402517"/>
    <m/>
    <n v="0"/>
    <m/>
    <m/>
    <m/>
    <m/>
    <m/>
    <m/>
    <m/>
    <m/>
    <m/>
    <m/>
    <m/>
    <m/>
    <s v="718493,7"/>
    <s v="6172103,8"/>
    <n v="1.402517"/>
    <n v="0"/>
    <n v="0"/>
  </r>
  <r>
    <n v="1759"/>
    <x v="835"/>
    <s v=""/>
    <x v="1885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2909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2018-10-08T00:00:00"/>
    <m/>
    <n v="23.8"/>
    <n v="0"/>
    <n v="24.3"/>
    <x v="5873"/>
    <n v="58.828000000000003"/>
    <n v="58.828000000000003"/>
    <n v="0"/>
    <n v="0"/>
    <n v="1"/>
    <n v="0"/>
    <n v="0"/>
    <x v="0"/>
    <x v="0"/>
    <m/>
    <m/>
    <m/>
    <n v="4.3402700000000002E-3"/>
    <m/>
    <m/>
    <n v="59.628095999999999"/>
    <m/>
    <m/>
    <m/>
    <m/>
    <m/>
    <m/>
    <m/>
    <m/>
    <m/>
    <m/>
    <m/>
    <s v="722356,49"/>
    <s v="6179177,68"/>
    <n v="59.632436269999999"/>
    <n v="0"/>
    <n v="0"/>
  </r>
  <r>
    <n v="1760"/>
    <x v="836"/>
    <s v=""/>
    <x v="2910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6"/>
    <x v="0"/>
    <s v="fvv"/>
    <d v="2018-10-08T00:00:00"/>
    <m/>
    <n v="23.8"/>
    <n v="0"/>
    <n v="24.3"/>
    <x v="5874"/>
    <n v="69.555000000000007"/>
    <n v="69.555000000000007"/>
    <n v="0"/>
    <n v="0"/>
    <n v="1"/>
    <n v="0"/>
    <n v="0"/>
    <x v="0"/>
    <x v="0"/>
    <m/>
    <m/>
    <m/>
    <n v="0.35561518000000003"/>
    <m/>
    <m/>
    <n v="69.998187600000009"/>
    <m/>
    <m/>
    <m/>
    <m/>
    <m/>
    <m/>
    <m/>
    <m/>
    <m/>
    <m/>
    <m/>
    <s v="722356,49"/>
    <s v="6179177,68"/>
    <n v="70.353802780000009"/>
    <n v="0"/>
    <n v="0"/>
  </r>
  <r>
    <n v="1760"/>
    <x v="836"/>
    <s v=""/>
    <x v="2911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76"/>
    <x v="0"/>
    <s v="fvv"/>
    <d v="2018-10-02T00:00:00"/>
    <m/>
    <n v="23.8"/>
    <n v="0"/>
    <n v="24.3"/>
    <x v="5875"/>
    <n v="65.894000000000005"/>
    <n v="65.894000000000005"/>
    <n v="0"/>
    <n v="0"/>
    <n v="1"/>
    <n v="0"/>
    <n v="0"/>
    <x v="0"/>
    <x v="0"/>
    <m/>
    <m/>
    <m/>
    <n v="1.0761E-3"/>
    <m/>
    <m/>
    <n v="67.405694399999987"/>
    <m/>
    <m/>
    <m/>
    <m/>
    <m/>
    <m/>
    <m/>
    <m/>
    <m/>
    <m/>
    <m/>
    <s v="722356,49"/>
    <s v="6179177,68"/>
    <n v="67.406770499999993"/>
    <n v="0"/>
    <n v="0"/>
  </r>
  <r>
    <n v="1760"/>
    <x v="836"/>
    <s v=""/>
    <x v="2912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4"/>
    <x v="0"/>
    <s v="fvv"/>
    <d v="2018-10-02T00:00:00"/>
    <m/>
    <n v="23.8"/>
    <n v="0"/>
    <n v="24.3"/>
    <x v="5876"/>
    <n v="60.774999999999999"/>
    <n v="60.774999999999999"/>
    <n v="0"/>
    <n v="0"/>
    <n v="1"/>
    <n v="0"/>
    <n v="0"/>
    <x v="0"/>
    <x v="0"/>
    <m/>
    <m/>
    <m/>
    <n v="3.5870000000000003E-3"/>
    <m/>
    <m/>
    <n v="62.2206288"/>
    <m/>
    <m/>
    <m/>
    <m/>
    <m/>
    <m/>
    <m/>
    <m/>
    <m/>
    <m/>
    <m/>
    <s v="722356,49"/>
    <s v="6179177,68"/>
    <n v="62.224215800000003"/>
    <n v="0"/>
    <n v="0"/>
  </r>
  <r>
    <n v="1760"/>
    <x v="837"/>
    <s v=""/>
    <x v="1891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5877"/>
    <n v="1.3540000000000001"/>
    <n v="1.3540000000000001"/>
    <n v="0"/>
    <n v="0"/>
    <n v="1"/>
    <n v="0"/>
    <n v="0"/>
    <x v="0"/>
    <x v="0"/>
    <m/>
    <m/>
    <m/>
    <n v="1.4087942499999999"/>
    <m/>
    <m/>
    <m/>
    <m/>
    <m/>
    <m/>
    <m/>
    <m/>
    <m/>
    <m/>
    <m/>
    <m/>
    <m/>
    <m/>
    <s v="724669,63"/>
    <s v="6178484,53"/>
    <n v="1.4087942499999999"/>
    <n v="0"/>
    <n v="0"/>
  </r>
  <r>
    <n v="1760"/>
    <x v="837"/>
    <s v=""/>
    <x v="1892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5878"/>
    <n v="0.99299999999999999"/>
    <n v="0.99299999999999999"/>
    <n v="0"/>
    <n v="0"/>
    <n v="1"/>
    <n v="0"/>
    <n v="0"/>
    <x v="0"/>
    <x v="0"/>
    <m/>
    <m/>
    <m/>
    <n v="1.0331277399999999"/>
    <m/>
    <m/>
    <m/>
    <m/>
    <m/>
    <m/>
    <m/>
    <m/>
    <m/>
    <m/>
    <m/>
    <m/>
    <m/>
    <m/>
    <s v="724669,63"/>
    <s v="6178484,53"/>
    <n v="1.0331277399999999"/>
    <n v="0"/>
    <n v="0"/>
  </r>
  <r>
    <n v="1760"/>
    <x v="837"/>
    <s v=""/>
    <x v="1893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5879"/>
    <n v="0.66100000000000003"/>
    <n v="0.66100000000000003"/>
    <n v="0"/>
    <n v="0"/>
    <n v="1"/>
    <n v="0"/>
    <n v="0"/>
    <x v="0"/>
    <x v="0"/>
    <m/>
    <m/>
    <m/>
    <n v="0.68873987000000003"/>
    <m/>
    <m/>
    <m/>
    <m/>
    <m/>
    <m/>
    <m/>
    <m/>
    <m/>
    <m/>
    <m/>
    <m/>
    <m/>
    <m/>
    <s v="724669,63"/>
    <s v="6178484,53"/>
    <n v="0.68873987000000003"/>
    <n v="0"/>
    <n v="0"/>
  </r>
  <r>
    <n v="1760"/>
    <x v="838"/>
    <s v=""/>
    <x v="1894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5880"/>
    <n v="1.458"/>
    <n v="1.458"/>
    <n v="0"/>
    <n v="0"/>
    <n v="1"/>
    <n v="0"/>
    <n v="0"/>
    <x v="0"/>
    <x v="0"/>
    <m/>
    <m/>
    <m/>
    <n v="1.4702754299999998"/>
    <m/>
    <m/>
    <m/>
    <m/>
    <m/>
    <m/>
    <m/>
    <m/>
    <m/>
    <m/>
    <m/>
    <m/>
    <m/>
    <m/>
    <s v="726416,12"/>
    <s v="6174055,28"/>
    <n v="1.4702754299999998"/>
    <n v="0"/>
    <n v="0"/>
  </r>
  <r>
    <n v="1760"/>
    <x v="838"/>
    <s v=""/>
    <x v="1895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5881"/>
    <n v="1.167"/>
    <n v="1.167"/>
    <n v="0"/>
    <n v="0"/>
    <n v="1"/>
    <n v="0"/>
    <n v="0"/>
    <x v="0"/>
    <x v="0"/>
    <m/>
    <m/>
    <m/>
    <n v="1.17621317"/>
    <m/>
    <m/>
    <m/>
    <m/>
    <m/>
    <m/>
    <m/>
    <m/>
    <m/>
    <m/>
    <m/>
    <m/>
    <m/>
    <m/>
    <s v="726416,12"/>
    <s v="6174055,28"/>
    <n v="1.17621317"/>
    <n v="0"/>
    <n v="0"/>
  </r>
  <r>
    <n v="1760"/>
    <x v="838"/>
    <s v=""/>
    <x v="1896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5882"/>
    <n v="24.385999999999999"/>
    <n v="24.385999999999999"/>
    <n v="0"/>
    <n v="0"/>
    <n v="1"/>
    <n v="0"/>
    <n v="0"/>
    <x v="0"/>
    <x v="0"/>
    <m/>
    <m/>
    <m/>
    <m/>
    <m/>
    <m/>
    <n v="24.509222010000002"/>
    <m/>
    <m/>
    <m/>
    <m/>
    <m/>
    <m/>
    <m/>
    <m/>
    <m/>
    <m/>
    <m/>
    <s v="726416,12"/>
    <s v="6174055,28"/>
    <n v="24.509222010000002"/>
    <n v="0"/>
    <n v="0"/>
  </r>
  <r>
    <n v="1760"/>
    <x v="838"/>
    <s v=""/>
    <x v="1897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5883"/>
    <n v="0.93300000000000005"/>
    <n v="0.93300000000000005"/>
    <n v="0"/>
    <n v="0"/>
    <n v="1"/>
    <n v="0"/>
    <n v="0"/>
    <x v="0"/>
    <x v="0"/>
    <m/>
    <m/>
    <m/>
    <n v="0.94097770999999997"/>
    <m/>
    <m/>
    <m/>
    <m/>
    <m/>
    <m/>
    <m/>
    <m/>
    <m/>
    <m/>
    <m/>
    <m/>
    <m/>
    <m/>
    <s v="726416,12"/>
    <s v="6174055,28"/>
    <n v="0.94097770999999997"/>
    <n v="0"/>
    <n v="0"/>
  </r>
  <r>
    <n v="1760"/>
    <x v="838"/>
    <s v=""/>
    <x v="1898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5884"/>
    <n v="2.2749999999999999"/>
    <n v="2.2749999999999999"/>
    <n v="0"/>
    <n v="0"/>
    <n v="1"/>
    <n v="0"/>
    <n v="0"/>
    <x v="0"/>
    <x v="0"/>
    <m/>
    <m/>
    <m/>
    <n v="2.2935995400000002"/>
    <m/>
    <m/>
    <m/>
    <m/>
    <m/>
    <m/>
    <m/>
    <m/>
    <m/>
    <m/>
    <m/>
    <m/>
    <m/>
    <m/>
    <s v="726416,12"/>
    <s v="6174055,28"/>
    <n v="2.2935995400000002"/>
    <n v="0"/>
    <n v="0"/>
  </r>
  <r>
    <n v="1762"/>
    <x v="839"/>
    <s v=""/>
    <x v="1899"/>
    <n v="2019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5"/>
    <x v="842"/>
    <s v=""/>
    <x v="1902"/>
    <n v="2019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5885"/>
    <n v="0.89892000000000005"/>
    <n v="0"/>
    <n v="0.54276480000000005"/>
    <n v="0.54276480000000005"/>
    <n v="0"/>
    <n v="0.73503445153440206"/>
    <n v="0.26496554846559794"/>
    <x v="0"/>
    <x v="0"/>
    <m/>
    <m/>
    <m/>
    <m/>
    <m/>
    <m/>
    <m/>
    <m/>
    <n v="1.696296"/>
    <m/>
    <m/>
    <m/>
    <m/>
    <m/>
    <m/>
    <m/>
    <m/>
    <m/>
    <s v="548470"/>
    <s v="6102745"/>
    <n v="0"/>
    <n v="1.696296"/>
    <n v="0"/>
  </r>
  <r>
    <n v="1768"/>
    <x v="843"/>
    <s v=""/>
    <x v="1903"/>
    <n v="2019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5886"/>
    <n v="20.073599999999999"/>
    <n v="20.073599999999999"/>
    <n v="0"/>
    <n v="0"/>
    <n v="1"/>
    <n v="0"/>
    <n v="0"/>
    <x v="0"/>
    <x v="0"/>
    <m/>
    <m/>
    <m/>
    <n v="0.71309559999999994"/>
    <m/>
    <m/>
    <m/>
    <m/>
    <m/>
    <n v="22.4025"/>
    <m/>
    <m/>
    <m/>
    <m/>
    <m/>
    <m/>
    <m/>
    <m/>
    <s v="601710"/>
    <s v="6186444"/>
    <n v="0.71309559999999994"/>
    <n v="22.4025"/>
    <n v="0"/>
  </r>
  <r>
    <n v="1774"/>
    <x v="844"/>
    <s v=""/>
    <x v="1904"/>
    <n v="2019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5887"/>
    <n v="0"/>
    <n v="0"/>
    <n v="1.1940277319999999"/>
    <n v="1.1940277319999999"/>
    <n v="0"/>
    <n v="1"/>
    <n v="0"/>
    <x v="0"/>
    <x v="0"/>
    <m/>
    <m/>
    <m/>
    <m/>
    <m/>
    <m/>
    <m/>
    <m/>
    <m/>
    <m/>
    <m/>
    <m/>
    <m/>
    <m/>
    <m/>
    <m/>
    <n v="1.1940277320000001"/>
    <m/>
    <s v="574405,22"/>
    <s v="6378632,88"/>
    <n v="0"/>
    <n v="0"/>
    <n v="0"/>
  </r>
  <r>
    <n v="1785"/>
    <x v="845"/>
    <s v=""/>
    <x v="1905"/>
    <n v="2019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9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1818"/>
    <n v="8.1360000000000002E-2"/>
    <n v="8.1360000000000002E-2"/>
    <n v="0.10440000000000001"/>
    <n v="0.10440000000000001"/>
    <n v="0.14539683901267397"/>
    <n v="0.85460316098732603"/>
    <n v="0"/>
    <x v="0"/>
    <x v="0"/>
    <m/>
    <m/>
    <m/>
    <n v="0.27978599999999998"/>
    <m/>
    <m/>
    <m/>
    <m/>
    <m/>
    <m/>
    <m/>
    <m/>
    <m/>
    <m/>
    <m/>
    <m/>
    <m/>
    <m/>
    <s v="584861,6"/>
    <s v="6132450,22"/>
    <n v="0.27978599999999998"/>
    <n v="0"/>
    <n v="0"/>
  </r>
  <r>
    <n v="1787"/>
    <x v="846"/>
    <s v=""/>
    <x v="1908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31"/>
    <n v="7.9920000000000005E-2"/>
    <n v="7.9920000000000005E-2"/>
    <n v="0.1026"/>
    <n v="0.1026"/>
    <n v="0.14467829354921635"/>
    <n v="0.85532170645078365"/>
    <n v="0"/>
    <x v="0"/>
    <x v="0"/>
    <m/>
    <m/>
    <m/>
    <n v="0.27619900000000003"/>
    <m/>
    <m/>
    <m/>
    <m/>
    <m/>
    <m/>
    <m/>
    <m/>
    <m/>
    <m/>
    <m/>
    <m/>
    <m/>
    <m/>
    <s v="584861,6"/>
    <s v="6132450,22"/>
    <n v="0.27619900000000003"/>
    <n v="0"/>
    <n v="0"/>
  </r>
  <r>
    <n v="1787"/>
    <x v="846"/>
    <s v=""/>
    <x v="1909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5888"/>
    <n v="6.6600000000000006E-2"/>
    <n v="6.6600000000000006E-2"/>
    <n v="8.5319999999999993E-2"/>
    <n v="8.5319999999999993E-2"/>
    <n v="0.14505505993866744"/>
    <n v="0.85494494006133259"/>
    <n v="0"/>
    <x v="0"/>
    <x v="0"/>
    <m/>
    <m/>
    <m/>
    <n v="0.22956800000000002"/>
    <m/>
    <m/>
    <m/>
    <m/>
    <m/>
    <m/>
    <m/>
    <m/>
    <m/>
    <m/>
    <m/>
    <m/>
    <m/>
    <m/>
    <s v="584861,6"/>
    <s v="6132450,22"/>
    <n v="0.22956800000000002"/>
    <n v="0"/>
    <n v="0"/>
  </r>
  <r>
    <n v="1787"/>
    <x v="846"/>
    <s v=""/>
    <x v="1910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5889"/>
    <n v="3.2759999999999997E-2"/>
    <n v="3.2759999999999997E-2"/>
    <n v="4.2119999999999998E-2"/>
    <n v="4.2119999999999998E-2"/>
    <n v="0.14270281572344576"/>
    <n v="0.85729718427655421"/>
    <n v="0"/>
    <x v="0"/>
    <x v="0"/>
    <m/>
    <m/>
    <m/>
    <n v="0.11478400000000001"/>
    <m/>
    <m/>
    <m/>
    <m/>
    <m/>
    <m/>
    <m/>
    <m/>
    <m/>
    <m/>
    <m/>
    <m/>
    <m/>
    <m/>
    <s v="584861,6"/>
    <s v="6132450,22"/>
    <n v="0.11478400000000001"/>
    <n v="0"/>
    <n v="0"/>
  </r>
  <r>
    <n v="1787"/>
    <x v="846"/>
    <s v=""/>
    <x v="1911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5890"/>
    <n v="7.6319999999999999E-2"/>
    <n v="7.6319999999999999E-2"/>
    <n v="9.7919999999999993E-2"/>
    <n v="9.7919999999999993E-2"/>
    <n v="0.14376238518976181"/>
    <n v="0.85623761481023819"/>
    <n v="0"/>
    <x v="0"/>
    <x v="0"/>
    <m/>
    <m/>
    <m/>
    <n v="0.26543800000000001"/>
    <m/>
    <m/>
    <m/>
    <m/>
    <m/>
    <m/>
    <m/>
    <m/>
    <m/>
    <m/>
    <m/>
    <m/>
    <m/>
    <m/>
    <s v="584861,6"/>
    <s v="6132450,22"/>
    <n v="0.26543800000000001"/>
    <n v="0"/>
    <n v="0"/>
  </r>
  <r>
    <n v="1787"/>
    <x v="846"/>
    <s v=""/>
    <x v="1912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2517"/>
    <n v="5.688E-2"/>
    <n v="5.688E-2"/>
    <n v="7.3080000000000006E-2"/>
    <n v="7.3080000000000006E-2"/>
    <n v="0.14415693032921917"/>
    <n v="0.85584306967078083"/>
    <n v="0"/>
    <x v="0"/>
    <x v="0"/>
    <m/>
    <m/>
    <m/>
    <n v="0.19728499999999999"/>
    <m/>
    <m/>
    <m/>
    <m/>
    <m/>
    <m/>
    <m/>
    <m/>
    <m/>
    <m/>
    <m/>
    <m/>
    <m/>
    <m/>
    <s v="584861,6"/>
    <s v="6132450,22"/>
    <n v="0.19728499999999999"/>
    <n v="0"/>
    <n v="0"/>
  </r>
  <r>
    <n v="1787"/>
    <x v="846"/>
    <s v=""/>
    <x v="1913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3187"/>
    <n v="3.5279999999999999E-2"/>
    <n v="3.5279999999999999E-2"/>
    <n v="4.4999999999999998E-2"/>
    <n v="4.4999999999999998E-2"/>
    <n v="0.14463995801833418"/>
    <n v="0.85536004198166582"/>
    <n v="0"/>
    <x v="0"/>
    <x v="0"/>
    <m/>
    <m/>
    <m/>
    <n v="0.121958"/>
    <m/>
    <m/>
    <m/>
    <m/>
    <m/>
    <m/>
    <m/>
    <m/>
    <m/>
    <m/>
    <m/>
    <m/>
    <m/>
    <m/>
    <s v="584861,6"/>
    <s v="6132450,22"/>
    <n v="0.121958"/>
    <n v="0"/>
    <n v="0"/>
  </r>
  <r>
    <n v="1787"/>
    <x v="846"/>
    <s v=""/>
    <x v="1914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1818"/>
    <n v="8.1000000000000003E-2"/>
    <n v="8.1000000000000003E-2"/>
    <n v="0.10403999999999999"/>
    <n v="0.10403999999999999"/>
    <n v="0.14475349016748518"/>
    <n v="0.85524650983251482"/>
    <n v="0"/>
    <x v="0"/>
    <x v="0"/>
    <m/>
    <m/>
    <m/>
    <n v="0.27978599999999998"/>
    <m/>
    <m/>
    <m/>
    <m/>
    <m/>
    <m/>
    <m/>
    <m/>
    <m/>
    <m/>
    <m/>
    <m/>
    <m/>
    <m/>
    <s v="584861,6"/>
    <s v="6132450,22"/>
    <n v="0.27978599999999998"/>
    <n v="0"/>
    <n v="0"/>
  </r>
  <r>
    <n v="1787"/>
    <x v="846"/>
    <s v=""/>
    <x v="1915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5891"/>
    <n v="28.690200000000001"/>
    <n v="28.690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8.690200000000001"/>
    <s v="584861,6"/>
    <s v="6132450,22"/>
    <n v="0"/>
    <n v="0"/>
    <n v="28.690200000000001"/>
  </r>
  <r>
    <n v="1787"/>
    <x v="847"/>
    <s v=""/>
    <x v="1916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5892"/>
    <n v="0.26100000000000001"/>
    <n v="0.26100000000000001"/>
    <n v="0.33479999999999999"/>
    <n v="0.33479999999999999"/>
    <n v="0.1554759709206322"/>
    <n v="0.84452402907936786"/>
    <n v="0"/>
    <x v="0"/>
    <x v="0"/>
    <m/>
    <m/>
    <m/>
    <n v="0.83935799999999994"/>
    <m/>
    <m/>
    <m/>
    <m/>
    <m/>
    <m/>
    <m/>
    <m/>
    <m/>
    <m/>
    <m/>
    <m/>
    <m/>
    <m/>
    <s v="557995,09"/>
    <s v="6123672,62"/>
    <n v="0.83935799999999994"/>
    <n v="0"/>
    <n v="0"/>
  </r>
  <r>
    <n v="1787"/>
    <x v="847"/>
    <s v=""/>
    <x v="1917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5893"/>
    <n v="0.19836000000000001"/>
    <n v="0.19836000000000001"/>
    <n v="0.25452000000000002"/>
    <n v="0.25452000000000002"/>
    <n v="0.15533621723890578"/>
    <n v="0.84466378276109422"/>
    <n v="0"/>
    <x v="0"/>
    <x v="0"/>
    <m/>
    <m/>
    <m/>
    <n v="0.638486"/>
    <m/>
    <m/>
    <m/>
    <m/>
    <m/>
    <m/>
    <m/>
    <m/>
    <m/>
    <m/>
    <m/>
    <m/>
    <m/>
    <m/>
    <s v="557995,09"/>
    <s v="6123672,62"/>
    <n v="0.638486"/>
    <n v="0"/>
    <n v="0"/>
  </r>
  <r>
    <n v="1787"/>
    <x v="847"/>
    <s v=""/>
    <x v="1918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5894"/>
    <n v="0.23363999999999999"/>
    <n v="0.23363999999999999"/>
    <n v="0.29952000000000001"/>
    <n v="0.29952000000000001"/>
    <n v="0.15508383448165997"/>
    <n v="0.84491616551834003"/>
    <n v="0"/>
    <x v="0"/>
    <x v="0"/>
    <m/>
    <m/>
    <m/>
    <n v="0.75327"/>
    <m/>
    <m/>
    <m/>
    <m/>
    <m/>
    <m/>
    <m/>
    <m/>
    <m/>
    <m/>
    <m/>
    <m/>
    <m/>
    <m/>
    <s v="557995,09"/>
    <s v="6123672,62"/>
    <n v="0.75327"/>
    <n v="0"/>
    <n v="0"/>
  </r>
  <r>
    <n v="1787"/>
    <x v="847"/>
    <s v=""/>
    <x v="1919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5895"/>
    <n v="0.17388000000000001"/>
    <n v="0.17388000000000001"/>
    <n v="0.22284000000000001"/>
    <n v="0.22284000000000001"/>
    <n v="0.15536874611310075"/>
    <n v="0.84463125388689919"/>
    <n v="0"/>
    <x v="0"/>
    <x v="0"/>
    <m/>
    <m/>
    <m/>
    <n v="0.55957199999999996"/>
    <m/>
    <m/>
    <m/>
    <m/>
    <m/>
    <m/>
    <m/>
    <m/>
    <m/>
    <m/>
    <m/>
    <m/>
    <m/>
    <m/>
    <s v="557995,09"/>
    <s v="6123672,62"/>
    <n v="0.55957199999999996"/>
    <n v="0"/>
    <n v="0"/>
  </r>
  <r>
    <n v="1787"/>
    <x v="847"/>
    <s v=""/>
    <x v="1920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2338"/>
    <n v="0.22896"/>
    <n v="0.22896"/>
    <n v="0.29339999999999999"/>
    <n v="0.29339999999999999"/>
    <n v="0.15568414396159574"/>
    <n v="0.84431585603840431"/>
    <n v="0"/>
    <x v="0"/>
    <x v="0"/>
    <m/>
    <m/>
    <m/>
    <n v="0.73533500000000007"/>
    <m/>
    <m/>
    <m/>
    <m/>
    <m/>
    <m/>
    <m/>
    <m/>
    <m/>
    <m/>
    <m/>
    <m/>
    <m/>
    <m/>
    <s v="557995,09"/>
    <s v="6123672,62"/>
    <n v="0.73533500000000007"/>
    <n v="0"/>
    <n v="0"/>
  </r>
  <r>
    <n v="1787"/>
    <x v="847"/>
    <s v=""/>
    <x v="1921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5896"/>
    <n v="0.25596000000000002"/>
    <n v="0.25596000000000002"/>
    <n v="0.32795999999999997"/>
    <n v="0.32795999999999997"/>
    <n v="0.15580279587983292"/>
    <n v="0.84419720412016708"/>
    <n v="0"/>
    <x v="0"/>
    <x v="0"/>
    <m/>
    <m/>
    <m/>
    <n v="0.82142300000000001"/>
    <m/>
    <m/>
    <m/>
    <m/>
    <m/>
    <m/>
    <m/>
    <m/>
    <m/>
    <m/>
    <m/>
    <m/>
    <m/>
    <m/>
    <s v="557995,09"/>
    <s v="6123672,62"/>
    <n v="0.82142300000000001"/>
    <n v="0"/>
    <n v="0"/>
  </r>
  <r>
    <n v="1787"/>
    <x v="847"/>
    <s v=""/>
    <x v="1922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5897"/>
    <n v="0.24228"/>
    <n v="0.24228"/>
    <n v="0.31068000000000001"/>
    <n v="0.31068000000000001"/>
    <n v="0.15563112571125376"/>
    <n v="0.8443688742887463"/>
    <n v="0"/>
    <x v="0"/>
    <x v="0"/>
    <m/>
    <m/>
    <m/>
    <n v="0.77837900000000004"/>
    <m/>
    <m/>
    <m/>
    <m/>
    <m/>
    <m/>
    <m/>
    <m/>
    <m/>
    <m/>
    <m/>
    <m/>
    <m/>
    <m/>
    <s v="557995,09"/>
    <s v="6123672,62"/>
    <n v="0.77837900000000004"/>
    <n v="0"/>
    <n v="0"/>
  </r>
  <r>
    <n v="1787"/>
    <x v="847"/>
    <s v=""/>
    <x v="1923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5898"/>
    <n v="0.26244000000000001"/>
    <n v="0.26244000000000001"/>
    <n v="0.33623999999999998"/>
    <n v="0.33623999999999998"/>
    <n v="0.15566851929841211"/>
    <n v="0.84433148070158792"/>
    <n v="0"/>
    <x v="0"/>
    <x v="0"/>
    <m/>
    <m/>
    <m/>
    <n v="0.84294500000000006"/>
    <m/>
    <m/>
    <m/>
    <m/>
    <m/>
    <m/>
    <m/>
    <m/>
    <m/>
    <m/>
    <m/>
    <m/>
    <m/>
    <m/>
    <s v="557995,09"/>
    <s v="6123672,62"/>
    <n v="0.84294500000000006"/>
    <n v="0"/>
    <n v="0"/>
  </r>
  <r>
    <n v="1787"/>
    <x v="847"/>
    <s v=""/>
    <x v="1924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5899"/>
    <n v="5.0364000000000004"/>
    <n v="3.70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.0363999999999995"/>
    <s v="557995,09"/>
    <s v="6123672,62"/>
    <n v="0"/>
    <n v="0"/>
    <n v="5.0363999999999995"/>
  </r>
  <r>
    <n v="1787"/>
    <x v="848"/>
    <s v=""/>
    <x v="1925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1818"/>
    <n v="0"/>
    <n v="0"/>
    <n v="0.10224"/>
    <n v="0.10224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6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5900"/>
    <n v="0"/>
    <n v="0"/>
    <n v="0.10332"/>
    <n v="0.10332"/>
    <n v="0"/>
    <n v="1"/>
    <n v="0"/>
    <x v="0"/>
    <x v="0"/>
    <m/>
    <m/>
    <m/>
    <n v="0.28337299999999999"/>
    <m/>
    <m/>
    <m/>
    <m/>
    <m/>
    <m/>
    <m/>
    <m/>
    <m/>
    <m/>
    <m/>
    <m/>
    <m/>
    <m/>
    <s v="673649,62"/>
    <s v="6121285,12"/>
    <n v="0.28337299999999999"/>
    <n v="0"/>
    <n v="0"/>
  </r>
  <r>
    <n v="1787"/>
    <x v="848"/>
    <s v=""/>
    <x v="1927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1818"/>
    <n v="0"/>
    <n v="0"/>
    <n v="0.10188"/>
    <n v="0.10188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8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1818"/>
    <n v="0"/>
    <n v="0"/>
    <n v="0.10296"/>
    <n v="0.10296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9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5901"/>
    <n v="0"/>
    <n v="0"/>
    <n v="7.7399999999999997E-2"/>
    <n v="7.7399999999999997E-2"/>
    <n v="0"/>
    <n v="1"/>
    <n v="0"/>
    <x v="0"/>
    <x v="0"/>
    <m/>
    <m/>
    <m/>
    <n v="0.21163300000000002"/>
    <m/>
    <m/>
    <m/>
    <m/>
    <m/>
    <m/>
    <m/>
    <m/>
    <m/>
    <m/>
    <m/>
    <m/>
    <m/>
    <m/>
    <s v="673649,62"/>
    <s v="6121285,12"/>
    <n v="0.21163300000000002"/>
    <n v="0"/>
    <n v="0"/>
  </r>
  <r>
    <n v="1787"/>
    <x v="848"/>
    <s v=""/>
    <x v="1930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3742"/>
    <n v="0"/>
    <n v="0"/>
    <n v="0.11627999999999999"/>
    <n v="0.11627999999999999"/>
    <n v="0"/>
    <n v="1"/>
    <n v="0"/>
    <x v="0"/>
    <x v="0"/>
    <m/>
    <m/>
    <m/>
    <n v="0.31565599999999999"/>
    <m/>
    <m/>
    <m/>
    <m/>
    <m/>
    <m/>
    <m/>
    <m/>
    <m/>
    <m/>
    <m/>
    <m/>
    <m/>
    <m/>
    <s v="673649,62"/>
    <s v="6121285,12"/>
    <n v="0.31565599999999999"/>
    <n v="0"/>
    <n v="0"/>
  </r>
  <r>
    <n v="1787"/>
    <x v="848"/>
    <s v=""/>
    <x v="1931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3743"/>
    <n v="0"/>
    <n v="0"/>
    <n v="0.1206"/>
    <n v="0.1206"/>
    <n v="0"/>
    <n v="1"/>
    <n v="0"/>
    <x v="0"/>
    <x v="0"/>
    <m/>
    <m/>
    <m/>
    <n v="0.33000400000000002"/>
    <m/>
    <m/>
    <m/>
    <m/>
    <m/>
    <m/>
    <m/>
    <m/>
    <m/>
    <m/>
    <m/>
    <m/>
    <m/>
    <m/>
    <s v="673649,62"/>
    <s v="6121285,12"/>
    <n v="0.33000400000000002"/>
    <n v="0"/>
    <n v="0"/>
  </r>
  <r>
    <n v="1787"/>
    <x v="848"/>
    <s v=""/>
    <x v="1932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31"/>
    <n v="0"/>
    <n v="0"/>
    <n v="0.1008"/>
    <n v="0.1008"/>
    <n v="0"/>
    <n v="1"/>
    <n v="0"/>
    <x v="0"/>
    <x v="0"/>
    <m/>
    <m/>
    <m/>
    <n v="0.27619900000000003"/>
    <m/>
    <m/>
    <m/>
    <m/>
    <m/>
    <m/>
    <m/>
    <m/>
    <m/>
    <m/>
    <m/>
    <m/>
    <m/>
    <m/>
    <s v="673649,62"/>
    <s v="6121285,12"/>
    <n v="0.27619900000000003"/>
    <n v="0"/>
    <n v="0"/>
  </r>
  <r>
    <n v="1787"/>
    <x v="849"/>
    <s v=""/>
    <x v="1933"/>
    <n v="2019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5902"/>
    <n v="0"/>
    <n v="0"/>
    <n v="2.0962800000000001"/>
    <n v="2.0962800000000001"/>
    <n v="0"/>
    <n v="1"/>
    <n v="0"/>
    <x v="0"/>
    <x v="0"/>
    <m/>
    <m/>
    <m/>
    <n v="5.1545190000000005"/>
    <m/>
    <m/>
    <m/>
    <m/>
    <m/>
    <m/>
    <m/>
    <m/>
    <m/>
    <m/>
    <m/>
    <m/>
    <m/>
    <m/>
    <s v="673649,62"/>
    <s v="6121285,12"/>
    <n v="5.1545190000000005"/>
    <n v="0"/>
    <n v="0"/>
  </r>
  <r>
    <n v="1787"/>
    <x v="850"/>
    <s v=""/>
    <x v="1934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5903"/>
    <n v="0.22392000000000001"/>
    <n v="0.22392000000000001"/>
    <n v="0.31968000000000002"/>
    <n v="0.31968000000000002"/>
    <n v="0.13996732095596831"/>
    <n v="0.86003267904403169"/>
    <n v="0"/>
    <x v="0"/>
    <x v="0"/>
    <m/>
    <m/>
    <m/>
    <n v="0.79990099999999997"/>
    <m/>
    <m/>
    <m/>
    <m/>
    <m/>
    <m/>
    <m/>
    <m/>
    <m/>
    <m/>
    <m/>
    <m/>
    <m/>
    <m/>
    <s v="586601,91"/>
    <s v="6138646,84"/>
    <n v="0.79990099999999997"/>
    <n v="0"/>
    <n v="0"/>
  </r>
  <r>
    <n v="1787"/>
    <x v="850"/>
    <s v=""/>
    <x v="1935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5904"/>
    <n v="0.22320000000000001"/>
    <n v="0.22320000000000001"/>
    <n v="0.31859999999999999"/>
    <n v="0.31859999999999999"/>
    <n v="0.14014572141140305"/>
    <n v="0.85985427858859698"/>
    <n v="0"/>
    <x v="0"/>
    <x v="0"/>
    <m/>
    <m/>
    <m/>
    <n v="0.79631399999999997"/>
    <m/>
    <m/>
    <m/>
    <m/>
    <m/>
    <m/>
    <m/>
    <m/>
    <m/>
    <m/>
    <m/>
    <m/>
    <m/>
    <m/>
    <s v="586601,91"/>
    <s v="6138646,84"/>
    <n v="0.79631399999999997"/>
    <n v="0"/>
    <n v="0"/>
  </r>
  <r>
    <n v="1787"/>
    <x v="850"/>
    <s v=""/>
    <x v="1936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5905"/>
    <n v="0.20448"/>
    <n v="0.20448"/>
    <n v="0.29232000000000002"/>
    <n v="0.29232000000000002"/>
    <n v="0.13972023155512553"/>
    <n v="0.86027976844487442"/>
    <n v="0"/>
    <x v="0"/>
    <x v="0"/>
    <m/>
    <m/>
    <m/>
    <n v="0.73174800000000007"/>
    <m/>
    <m/>
    <m/>
    <m/>
    <m/>
    <m/>
    <m/>
    <m/>
    <m/>
    <m/>
    <m/>
    <m/>
    <m/>
    <m/>
    <s v="586601,91"/>
    <s v="6138646,84"/>
    <n v="0.73174800000000007"/>
    <n v="0"/>
    <n v="0"/>
  </r>
  <r>
    <n v="1787"/>
    <x v="850"/>
    <s v=""/>
    <x v="1937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5906"/>
    <n v="0.20771999999999999"/>
    <n v="0.20771999999999999"/>
    <n v="0.29664000000000001"/>
    <n v="0.29664000000000001"/>
    <n v="0.13987709239888002"/>
    <n v="0.86012290760111998"/>
    <n v="0"/>
    <x v="0"/>
    <x v="0"/>
    <m/>
    <m/>
    <m/>
    <n v="0.74250899999999997"/>
    <m/>
    <m/>
    <m/>
    <m/>
    <m/>
    <m/>
    <m/>
    <m/>
    <m/>
    <m/>
    <m/>
    <m/>
    <m/>
    <m/>
    <s v="586601,91"/>
    <s v="6138646,84"/>
    <n v="0.74250899999999997"/>
    <n v="0"/>
    <n v="0"/>
  </r>
  <r>
    <n v="1787"/>
    <x v="850"/>
    <s v=""/>
    <x v="1938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5907"/>
    <n v="0.20627999999999999"/>
    <n v="0.20627999999999999"/>
    <n v="0.29483999999999999"/>
    <n v="0.29483999999999999"/>
    <n v="0.13958171498480218"/>
    <n v="0.86041828501519779"/>
    <n v="0"/>
    <x v="0"/>
    <x v="0"/>
    <m/>
    <m/>
    <m/>
    <n v="0.73892200000000008"/>
    <m/>
    <m/>
    <m/>
    <m/>
    <m/>
    <m/>
    <m/>
    <m/>
    <m/>
    <m/>
    <m/>
    <m/>
    <m/>
    <m/>
    <s v="586601,91"/>
    <s v="6138646,84"/>
    <n v="0.73892200000000008"/>
    <n v="0"/>
    <n v="0"/>
  </r>
  <r>
    <n v="1787"/>
    <x v="850"/>
    <s v=""/>
    <x v="1939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3750"/>
    <n v="0.16272"/>
    <n v="0.16272"/>
    <n v="0.23255999999999999"/>
    <n v="0.23255999999999999"/>
    <n v="0.14001177090109346"/>
    <n v="0.85998822909890649"/>
    <n v="0"/>
    <x v="0"/>
    <x v="0"/>
    <m/>
    <m/>
    <m/>
    <n v="0.581094"/>
    <m/>
    <m/>
    <m/>
    <m/>
    <m/>
    <m/>
    <m/>
    <m/>
    <m/>
    <m/>
    <m/>
    <m/>
    <m/>
    <m/>
    <s v="586601,91"/>
    <s v="6138646,84"/>
    <n v="0.581094"/>
    <n v="0"/>
    <n v="0"/>
  </r>
  <r>
    <n v="1787"/>
    <x v="850"/>
    <s v=""/>
    <x v="1940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5908"/>
    <n v="0.19188"/>
    <n v="0.19188"/>
    <n v="0.27432000000000001"/>
    <n v="0.27432000000000001"/>
    <n v="0.14003447586324672"/>
    <n v="0.85996552413675331"/>
    <n v="0"/>
    <x v="0"/>
    <x v="0"/>
    <m/>
    <m/>
    <m/>
    <n v="0.68511699999999998"/>
    <m/>
    <m/>
    <m/>
    <m/>
    <m/>
    <m/>
    <m/>
    <m/>
    <m/>
    <m/>
    <m/>
    <m/>
    <m/>
    <m/>
    <s v="586601,91"/>
    <s v="6138646,84"/>
    <n v="0.68511699999999998"/>
    <n v="0"/>
    <n v="0"/>
  </r>
  <r>
    <n v="1787"/>
    <x v="850"/>
    <s v=""/>
    <x v="1941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5909"/>
    <n v="0.19872000000000001"/>
    <n v="0.19872000000000001"/>
    <n v="0.28404000000000001"/>
    <n v="0.28404000000000001"/>
    <n v="0.1398991306992422"/>
    <n v="0.8601008693007578"/>
    <n v="0"/>
    <x v="0"/>
    <x v="0"/>
    <m/>
    <m/>
    <m/>
    <n v="0.71022600000000002"/>
    <m/>
    <m/>
    <m/>
    <m/>
    <m/>
    <m/>
    <m/>
    <m/>
    <m/>
    <m/>
    <m/>
    <m/>
    <m/>
    <m/>
    <s v="586601,91"/>
    <s v="6138646,84"/>
    <n v="0.71022600000000002"/>
    <n v="0"/>
    <n v="0"/>
  </r>
  <r>
    <n v="1794"/>
    <x v="851"/>
    <s v=""/>
    <x v="1942"/>
    <n v="2019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5910"/>
    <n v="1.5588"/>
    <n v="1.5588"/>
    <n v="1.5239376"/>
    <n v="1.5239376"/>
    <n v="0.22196357165985975"/>
    <n v="0.7780364283401402"/>
    <n v="0"/>
    <x v="0"/>
    <x v="0"/>
    <m/>
    <m/>
    <m/>
    <m/>
    <m/>
    <m/>
    <m/>
    <m/>
    <n v="3.511387"/>
    <m/>
    <m/>
    <m/>
    <m/>
    <m/>
    <m/>
    <m/>
    <m/>
    <m/>
    <s v="457745"/>
    <s v="6263824"/>
    <n v="0"/>
    <n v="3.511387"/>
    <n v="0"/>
  </r>
  <r>
    <n v="1794"/>
    <x v="851"/>
    <s v=""/>
    <x v="1943"/>
    <n v="2019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5911"/>
    <n v="18.216000000000001"/>
    <n v="18.216000000000001"/>
    <n v="17.804221200000001"/>
    <n v="17.804221200000001"/>
    <n v="0.22201876731367945"/>
    <n v="0.77798123268632058"/>
    <n v="0"/>
    <x v="0"/>
    <x v="0"/>
    <m/>
    <m/>
    <m/>
    <m/>
    <m/>
    <m/>
    <m/>
    <m/>
    <n v="41.023558999999999"/>
    <m/>
    <m/>
    <m/>
    <m/>
    <m/>
    <m/>
    <m/>
    <m/>
    <m/>
    <s v="457745"/>
    <s v="6263824"/>
    <n v="0"/>
    <n v="41.023558999999999"/>
    <n v="0"/>
  </r>
  <r>
    <n v="1795"/>
    <x v="852"/>
    <s v=""/>
    <x v="1944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5912"/>
    <n v="1.5012000000000001"/>
    <n v="1.5012000000000001"/>
    <n v="0"/>
    <n v="0"/>
    <n v="1"/>
    <n v="0"/>
    <n v="0"/>
    <x v="0"/>
    <x v="0"/>
    <m/>
    <m/>
    <m/>
    <m/>
    <m/>
    <m/>
    <m/>
    <m/>
    <m/>
    <m/>
    <n v="0.192"/>
    <m/>
    <n v="1.5022"/>
    <m/>
    <m/>
    <m/>
    <m/>
    <m/>
    <s v="578723,06"/>
    <s v="6234790,5"/>
    <n v="0"/>
    <n v="1.6941999999999999"/>
    <n v="0"/>
  </r>
  <r>
    <n v="1795"/>
    <x v="852"/>
    <s v=""/>
    <x v="1945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5913"/>
    <n v="2.2103999999999999"/>
    <n v="2.2103999999999999"/>
    <n v="0"/>
    <n v="0"/>
    <n v="1"/>
    <n v="0"/>
    <n v="0"/>
    <x v="0"/>
    <x v="0"/>
    <m/>
    <m/>
    <m/>
    <m/>
    <m/>
    <m/>
    <m/>
    <m/>
    <m/>
    <m/>
    <m/>
    <m/>
    <n v="2.2634499999999997"/>
    <m/>
    <m/>
    <m/>
    <m/>
    <m/>
    <s v="578723,06"/>
    <s v="6234790,5"/>
    <n v="0"/>
    <n v="2.2634499999999997"/>
    <n v="0"/>
  </r>
  <r>
    <n v="1795"/>
    <x v="852"/>
    <s v=""/>
    <x v="1946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5914"/>
    <n v="5.04E-2"/>
    <n v="0"/>
    <n v="1.2942E-2"/>
    <n v="6.2063999999999999E-3"/>
    <n v="0.35000000000000003"/>
    <n v="0.64999999999999991"/>
    <n v="0"/>
    <x v="0"/>
    <x v="0"/>
    <m/>
    <m/>
    <m/>
    <m/>
    <m/>
    <m/>
    <m/>
    <m/>
    <m/>
    <m/>
    <n v="7.1999999999999995E-2"/>
    <m/>
    <m/>
    <m/>
    <m/>
    <m/>
    <m/>
    <m/>
    <s v="578723,06"/>
    <s v="6234790,5"/>
    <n v="0"/>
    <n v="7.1999999999999995E-2"/>
    <n v="0"/>
  </r>
  <r>
    <n v="1795"/>
    <x v="852"/>
    <s v=""/>
    <x v="1947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5915"/>
    <n v="8.62956E-2"/>
    <n v="0"/>
    <n v="0"/>
    <n v="0"/>
    <n v="1"/>
    <n v="0"/>
    <n v="0"/>
    <x v="0"/>
    <x v="0"/>
    <m/>
    <m/>
    <m/>
    <m/>
    <m/>
    <m/>
    <m/>
    <m/>
    <m/>
    <m/>
    <m/>
    <m/>
    <m/>
    <m/>
    <m/>
    <n v="8.62956E-2"/>
    <m/>
    <m/>
    <s v="578723,06"/>
    <s v="6234790,5"/>
    <n v="0"/>
    <n v="8.62956E-2"/>
    <n v="0"/>
  </r>
  <r>
    <n v="1802"/>
    <x v="853"/>
    <s v=""/>
    <x v="1948"/>
    <n v="2019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5916"/>
    <n v="11.451599999999999"/>
    <n v="11.448"/>
    <n v="0"/>
    <n v="0"/>
    <n v="1"/>
    <n v="0"/>
    <n v="0"/>
    <x v="0"/>
    <x v="0"/>
    <m/>
    <m/>
    <m/>
    <m/>
    <m/>
    <m/>
    <m/>
    <m/>
    <m/>
    <m/>
    <n v="15.977"/>
    <m/>
    <m/>
    <m/>
    <m/>
    <m/>
    <m/>
    <m/>
    <s v="472302"/>
    <s v="6104438"/>
    <n v="0"/>
    <n v="15.977"/>
    <n v="0"/>
  </r>
  <r>
    <n v="1804"/>
    <x v="854"/>
    <s v=""/>
    <x v="1950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5917"/>
    <n v="6.9623999999999997"/>
    <n v="6.9588000000000001"/>
    <n v="0"/>
    <n v="0"/>
    <n v="1"/>
    <n v="0"/>
    <n v="0"/>
    <x v="0"/>
    <x v="0"/>
    <m/>
    <m/>
    <m/>
    <m/>
    <m/>
    <m/>
    <m/>
    <m/>
    <m/>
    <m/>
    <n v="9.718"/>
    <m/>
    <m/>
    <m/>
    <m/>
    <m/>
    <m/>
    <m/>
    <s v="472302"/>
    <s v="6104438"/>
    <n v="0"/>
    <n v="9.718"/>
    <n v="0"/>
  </r>
  <r>
    <n v="1804"/>
    <x v="854"/>
    <s v=""/>
    <x v="1951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5918"/>
    <n v="4.6800000000000001E-2"/>
    <n v="4.6800000000000001E-2"/>
    <n v="0"/>
    <n v="0"/>
    <n v="1"/>
    <n v="0"/>
    <n v="0"/>
    <x v="0"/>
    <x v="0"/>
    <m/>
    <m/>
    <m/>
    <n v="5.0999999999999997E-2"/>
    <m/>
    <m/>
    <m/>
    <m/>
    <m/>
    <m/>
    <m/>
    <m/>
    <m/>
    <m/>
    <m/>
    <m/>
    <m/>
    <m/>
    <s v="472302"/>
    <s v="6104438"/>
    <n v="5.0999999999999997E-2"/>
    <n v="0"/>
    <n v="0"/>
  </r>
  <r>
    <n v="1806"/>
    <x v="855"/>
    <s v=""/>
    <x v="1952"/>
    <n v="2019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5919"/>
    <n v="0"/>
    <n v="0"/>
    <n v="0.14570640000000001"/>
    <n v="0.14570640000000001"/>
    <n v="0"/>
    <n v="1"/>
    <n v="0"/>
    <x v="0"/>
    <x v="0"/>
    <m/>
    <m/>
    <m/>
    <n v="3.8380899999999996E-2"/>
    <m/>
    <m/>
    <n v="0.4997916"/>
    <m/>
    <m/>
    <m/>
    <m/>
    <m/>
    <m/>
    <m/>
    <m/>
    <m/>
    <m/>
    <m/>
    <s v="589659,06"/>
    <s v="6135095,91"/>
    <n v="0.53817249999999994"/>
    <n v="0"/>
    <n v="0"/>
  </r>
  <r>
    <n v="1810"/>
    <x v="856"/>
    <s v=""/>
    <x v="1953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5920"/>
    <n v="15.86088"/>
    <n v="15.86088"/>
    <n v="14.51376"/>
    <n v="14.51376"/>
    <n v="0.21185641964670401"/>
    <n v="0.78814358035329601"/>
    <n v="0"/>
    <x v="0"/>
    <x v="0"/>
    <m/>
    <m/>
    <m/>
    <m/>
    <m/>
    <m/>
    <n v="37.433088000000005"/>
    <m/>
    <m/>
    <m/>
    <m/>
    <m/>
    <m/>
    <m/>
    <m/>
    <m/>
    <m/>
    <m/>
    <s v="691615,73"/>
    <s v="6192924,48"/>
    <n v="37.433088000000005"/>
    <n v="0"/>
    <n v="0"/>
  </r>
  <r>
    <n v="1810"/>
    <x v="856"/>
    <s v=""/>
    <x v="1954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5920"/>
    <n v="15.86088"/>
    <n v="15.86088"/>
    <n v="14.51376"/>
    <n v="14.51376"/>
    <n v="0.21185641964670401"/>
    <n v="0.78814358035329601"/>
    <n v="0"/>
    <x v="0"/>
    <x v="0"/>
    <m/>
    <m/>
    <m/>
    <m/>
    <m/>
    <m/>
    <n v="37.433088000000005"/>
    <m/>
    <m/>
    <m/>
    <m/>
    <m/>
    <m/>
    <m/>
    <m/>
    <m/>
    <m/>
    <m/>
    <s v="691615,73"/>
    <s v="6192924,48"/>
    <n v="37.433088000000005"/>
    <n v="0"/>
    <n v="0"/>
  </r>
  <r>
    <n v="1810"/>
    <x v="856"/>
    <s v=""/>
    <x v="1955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5921"/>
    <n v="25.068096000000001"/>
    <n v="25.068096000000001"/>
    <n v="0"/>
    <n v="0"/>
    <n v="1"/>
    <n v="0"/>
    <n v="0"/>
    <x v="0"/>
    <x v="0"/>
    <m/>
    <m/>
    <m/>
    <m/>
    <m/>
    <m/>
    <n v="24.473631600000001"/>
    <m/>
    <m/>
    <m/>
    <m/>
    <m/>
    <m/>
    <m/>
    <m/>
    <m/>
    <m/>
    <m/>
    <s v="691615,73"/>
    <s v="6192924,48"/>
    <n v="24.473631600000001"/>
    <n v="0"/>
    <n v="0"/>
  </r>
  <r>
    <n v="1810"/>
    <x v="856"/>
    <s v=""/>
    <x v="1956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5922"/>
    <n v="2.4840000000000001E-2"/>
    <n v="2.4840000000000001E-2"/>
    <n v="0"/>
    <n v="0"/>
    <n v="1"/>
    <n v="0"/>
    <n v="0"/>
    <x v="0"/>
    <x v="0"/>
    <m/>
    <m/>
    <m/>
    <m/>
    <m/>
    <m/>
    <n v="2.4235199999999998E-2"/>
    <m/>
    <m/>
    <m/>
    <m/>
    <m/>
    <m/>
    <m/>
    <m/>
    <m/>
    <m/>
    <m/>
    <s v="691615,73"/>
    <s v="6192924,48"/>
    <n v="2.4235199999999998E-2"/>
    <n v="0"/>
    <n v="0"/>
  </r>
  <r>
    <n v="1810"/>
    <x v="856"/>
    <s v=""/>
    <x v="1957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5923"/>
    <n v="0.66564000000000001"/>
    <n v="0.66564000000000001"/>
    <n v="0"/>
    <n v="0"/>
    <n v="1"/>
    <n v="0"/>
    <n v="0"/>
    <x v="0"/>
    <x v="0"/>
    <m/>
    <m/>
    <m/>
    <m/>
    <m/>
    <m/>
    <n v="0.64892519999999998"/>
    <m/>
    <m/>
    <m/>
    <m/>
    <m/>
    <m/>
    <m/>
    <m/>
    <m/>
    <m/>
    <m/>
    <s v="691615,73"/>
    <s v="6192924,48"/>
    <n v="0.64892519999999998"/>
    <n v="0"/>
    <n v="0"/>
  </r>
  <r>
    <n v="1810"/>
    <x v="856"/>
    <s v=""/>
    <x v="1958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5924"/>
    <n v="7.5318480000000001"/>
    <n v="7.5318480000000001"/>
    <n v="0"/>
    <n v="0"/>
    <n v="1"/>
    <n v="0"/>
    <n v="0"/>
    <x v="0"/>
    <x v="0"/>
    <m/>
    <m/>
    <m/>
    <m/>
    <m/>
    <m/>
    <n v="7.3428300000000002"/>
    <m/>
    <m/>
    <m/>
    <m/>
    <m/>
    <m/>
    <m/>
    <m/>
    <m/>
    <m/>
    <m/>
    <s v="691615,73"/>
    <s v="6192924,48"/>
    <n v="7.3428300000000002"/>
    <n v="0"/>
    <n v="0"/>
  </r>
  <r>
    <n v="1810"/>
    <x v="856"/>
    <s v=""/>
    <x v="1959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5925"/>
    <n v="46.415520000000001"/>
    <n v="46.41552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6.515312000000002"/>
    <s v="691615,73"/>
    <s v="6192924,48"/>
    <n v="0"/>
    <n v="0"/>
    <n v="46.515312000000002"/>
  </r>
  <r>
    <n v="1810"/>
    <x v="857"/>
    <s v=""/>
    <x v="1960"/>
    <n v="2019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5926"/>
    <n v="6.4976399999999996"/>
    <n v="6.4976399999999996"/>
    <n v="3.89412"/>
    <n v="3.89412"/>
    <n v="0.27722783445731153"/>
    <n v="0.72277216554268842"/>
    <n v="0"/>
    <x v="0"/>
    <x v="0"/>
    <m/>
    <m/>
    <m/>
    <m/>
    <m/>
    <m/>
    <n v="11.718953136"/>
    <m/>
    <m/>
    <m/>
    <m/>
    <m/>
    <m/>
    <m/>
    <m/>
    <m/>
    <m/>
    <m/>
    <s v="698253"/>
    <s v="6193907"/>
    <n v="11.718953136"/>
    <n v="0"/>
    <n v="0"/>
  </r>
  <r>
    <n v="1810"/>
    <x v="859"/>
    <s v=""/>
    <x v="1962"/>
    <n v="2019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5927"/>
    <n v="7.4944800000000003"/>
    <n v="7.4944800000000003"/>
    <n v="4.9777199999999997"/>
    <n v="4.9777199999999997"/>
    <n v="0.2622033438949381"/>
    <n v="0.73779665610506195"/>
    <n v="0"/>
    <x v="0"/>
    <x v="0"/>
    <m/>
    <m/>
    <m/>
    <m/>
    <m/>
    <m/>
    <n v="14.291350920000001"/>
    <m/>
    <m/>
    <m/>
    <m/>
    <m/>
    <m/>
    <m/>
    <m/>
    <m/>
    <m/>
    <m/>
    <s v="720081,88"/>
    <s v="6207031,19"/>
    <n v="14.291350920000001"/>
    <n v="0"/>
    <n v="0"/>
  </r>
  <r>
    <n v="1810"/>
    <x v="860"/>
    <s v=""/>
    <x v="1963"/>
    <n v="2019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5928"/>
    <n v="2.1204000000000001E-2"/>
    <n v="0"/>
    <n v="1.332E-2"/>
    <n v="1.332E-2"/>
    <n v="0.25240859509118851"/>
    <n v="0.74759140490881149"/>
    <n v="0"/>
    <x v="0"/>
    <x v="0"/>
    <m/>
    <m/>
    <m/>
    <m/>
    <m/>
    <m/>
    <n v="4.2003324000000002E-2"/>
    <m/>
    <m/>
    <m/>
    <m/>
    <m/>
    <m/>
    <m/>
    <m/>
    <m/>
    <m/>
    <m/>
    <s v="700052"/>
    <s v="6149373"/>
    <n v="4.2003324000000002E-2"/>
    <n v="0"/>
    <n v="0"/>
  </r>
  <r>
    <n v="1810"/>
    <x v="861"/>
    <s v=""/>
    <x v="1964"/>
    <n v="2019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5929"/>
    <n v="2.7567719999999998"/>
    <n v="0"/>
    <n v="1.59876"/>
    <n v="1.59876"/>
    <n v="0.28456386920233584"/>
    <n v="0.71543613079766422"/>
    <n v="0"/>
    <x v="0"/>
    <x v="0"/>
    <m/>
    <m/>
    <m/>
    <m/>
    <m/>
    <m/>
    <n v="4.843854576"/>
    <m/>
    <m/>
    <m/>
    <m/>
    <m/>
    <m/>
    <m/>
    <m/>
    <m/>
    <m/>
    <m/>
    <s v="719318,25"/>
    <s v="6188732,61"/>
    <n v="4.843854576"/>
    <n v="0"/>
    <n v="0"/>
  </r>
  <r>
    <n v="1810"/>
    <x v="862"/>
    <s v=""/>
    <x v="1965"/>
    <n v="2019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5930"/>
    <n v="0.80625599999999997"/>
    <n v="0"/>
    <n v="0.4446"/>
    <n v="0.4446"/>
    <n v="0.28499623597800322"/>
    <n v="0.71500376402199683"/>
    <n v="0"/>
    <x v="0"/>
    <x v="0"/>
    <m/>
    <m/>
    <m/>
    <m/>
    <m/>
    <m/>
    <n v="1.414502892"/>
    <m/>
    <m/>
    <m/>
    <m/>
    <m/>
    <m/>
    <m/>
    <m/>
    <m/>
    <m/>
    <m/>
    <s v="711972"/>
    <s v="6183763"/>
    <n v="1.414502892"/>
    <n v="0"/>
    <n v="0"/>
  </r>
  <r>
    <n v="1810"/>
    <x v="863"/>
    <s v=""/>
    <x v="1966"/>
    <n v="2019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5931"/>
    <n v="10.906560000000001"/>
    <n v="0"/>
    <n v="6.8040000000000003"/>
    <n v="6.8040000000000003"/>
    <n v="0.27153331664231589"/>
    <n v="0.72846668335768405"/>
    <n v="0"/>
    <x v="0"/>
    <x v="0"/>
    <m/>
    <m/>
    <m/>
    <m/>
    <m/>
    <m/>
    <n v="20.083281372000002"/>
    <m/>
    <m/>
    <m/>
    <m/>
    <m/>
    <m/>
    <m/>
    <m/>
    <m/>
    <m/>
    <m/>
    <s v="712091,82"/>
    <s v="6183307,18"/>
    <n v="20.083281372000002"/>
    <n v="0"/>
    <n v="0"/>
  </r>
  <r>
    <n v="1810"/>
    <x v="864"/>
    <s v=""/>
    <x v="1967"/>
    <n v="2019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5932"/>
    <n v="15.89076"/>
    <n v="0"/>
    <n v="9.0057600000000004"/>
    <n v="9.0057600000000004"/>
    <n v="0.28902706473372974"/>
    <n v="0.71097293526627026"/>
    <n v="0"/>
    <x v="0"/>
    <x v="0"/>
    <m/>
    <m/>
    <m/>
    <m/>
    <m/>
    <m/>
    <n v="27.490089923999999"/>
    <m/>
    <m/>
    <m/>
    <m/>
    <m/>
    <m/>
    <m/>
    <m/>
    <m/>
    <m/>
    <m/>
    <s v="721555,13"/>
    <s v="6189131,14"/>
    <n v="27.490089923999999"/>
    <n v="0"/>
    <n v="0"/>
  </r>
  <r>
    <n v="1810"/>
    <x v="865"/>
    <s v=""/>
    <x v="1968"/>
    <n v="2019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349"/>
    <s v="6186897"/>
    <n v="0"/>
    <n v="0"/>
    <n v="0"/>
  </r>
  <r>
    <n v="1810"/>
    <x v="866"/>
    <s v=""/>
    <x v="1969"/>
    <n v="2019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5933"/>
    <n v="1.728E-2"/>
    <n v="0"/>
    <n v="1.188E-2"/>
    <n v="1.188E-2"/>
    <n v="0.24117282344039065"/>
    <n v="0.7588271765596093"/>
    <n v="0"/>
    <x v="0"/>
    <x v="0"/>
    <m/>
    <m/>
    <m/>
    <m/>
    <m/>
    <m/>
    <n v="3.5824931999999997E-2"/>
    <m/>
    <m/>
    <m/>
    <m/>
    <m/>
    <m/>
    <m/>
    <m/>
    <m/>
    <m/>
    <m/>
    <s v="721005"/>
    <s v="6187323"/>
    <n v="3.5824931999999997E-2"/>
    <n v="0"/>
    <n v="0"/>
  </r>
  <r>
    <n v="1810"/>
    <x v="867"/>
    <s v=""/>
    <x v="1970"/>
    <n v="2019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5934"/>
    <n v="0.1782"/>
    <n v="0"/>
    <n v="0.13877999999999999"/>
    <n v="0.13877999999999999"/>
    <n v="0.21974051087227217"/>
    <n v="0.7802594891277278"/>
    <n v="0"/>
    <x v="0"/>
    <x v="0"/>
    <m/>
    <m/>
    <m/>
    <m/>
    <m/>
    <m/>
    <n v="0.40547825999999998"/>
    <m/>
    <m/>
    <m/>
    <m/>
    <m/>
    <m/>
    <m/>
    <m/>
    <m/>
    <m/>
    <m/>
    <s v="711114"/>
    <s v="6182500"/>
    <n v="0.40547825999999998"/>
    <n v="0"/>
    <n v="0"/>
  </r>
  <r>
    <n v="1810"/>
    <x v="867"/>
    <s v=""/>
    <x v="1971"/>
    <n v="2019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5934"/>
    <n v="0.1782"/>
    <n v="0"/>
    <n v="0.13877999999999999"/>
    <n v="0.13877999999999999"/>
    <n v="0.21974051087227217"/>
    <n v="0.7802594891277278"/>
    <n v="0"/>
    <x v="0"/>
    <x v="0"/>
    <m/>
    <m/>
    <m/>
    <m/>
    <m/>
    <m/>
    <n v="0.40547825999999998"/>
    <m/>
    <m/>
    <m/>
    <m/>
    <m/>
    <m/>
    <m/>
    <m/>
    <m/>
    <m/>
    <m/>
    <s v="711114"/>
    <s v="6182500"/>
    <n v="0.40547825999999998"/>
    <n v="0"/>
    <n v="0"/>
  </r>
  <r>
    <n v="1810"/>
    <x v="868"/>
    <s v=""/>
    <x v="1972"/>
    <n v="2019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5935"/>
    <n v="1.8431999999999999"/>
    <n v="0"/>
    <n v="1.1466000000000001"/>
    <n v="1.1466000000000001"/>
    <n v="0.27222732087216317"/>
    <n v="0.72777267912783683"/>
    <n v="0"/>
    <x v="0"/>
    <x v="0"/>
    <m/>
    <m/>
    <m/>
    <m/>
    <m/>
    <m/>
    <n v="3.3854059799999998"/>
    <m/>
    <m/>
    <m/>
    <m/>
    <m/>
    <m/>
    <m/>
    <m/>
    <m/>
    <m/>
    <m/>
    <s v="720059"/>
    <s v="6187588"/>
    <n v="3.3854059799999998"/>
    <n v="0"/>
    <n v="0"/>
  </r>
  <r>
    <n v="1810"/>
    <x v="869"/>
    <s v=""/>
    <x v="1973"/>
    <n v="2019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5936"/>
    <n v="13.118040000000001"/>
    <n v="0"/>
    <n v="7.8822000000000001"/>
    <n v="7.8822000000000001"/>
    <n v="0.29022915740480504"/>
    <n v="0.70977084259519496"/>
    <n v="0"/>
    <x v="0"/>
    <x v="0"/>
    <m/>
    <m/>
    <m/>
    <m/>
    <m/>
    <m/>
    <n v="22.599452304"/>
    <m/>
    <m/>
    <m/>
    <m/>
    <m/>
    <m/>
    <m/>
    <m/>
    <m/>
    <m/>
    <m/>
    <s v="708500,62"/>
    <s v="6196867,38"/>
    <n v="22.599452304"/>
    <n v="0"/>
    <n v="0"/>
  </r>
  <r>
    <n v="1810"/>
    <x v="870"/>
    <s v=""/>
    <x v="1974"/>
    <n v="2019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5937"/>
    <n v="4.309272"/>
    <n v="0"/>
    <n v="2.7557999999999998"/>
    <n v="2.7557999999999998"/>
    <n v="0.26573501984148307"/>
    <n v="0.73426498015851693"/>
    <n v="0"/>
    <x v="0"/>
    <x v="0"/>
    <m/>
    <m/>
    <m/>
    <m/>
    <m/>
    <m/>
    <n v="8.1082124640000011"/>
    <m/>
    <m/>
    <m/>
    <m/>
    <m/>
    <m/>
    <m/>
    <m/>
    <m/>
    <m/>
    <m/>
    <s v="716902,29"/>
    <s v="6188169,19"/>
    <n v="8.1082124640000011"/>
    <n v="0"/>
    <n v="0"/>
  </r>
  <r>
    <n v="1810"/>
    <x v="871"/>
    <s v=""/>
    <x v="1975"/>
    <n v="2019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5938"/>
    <n v="0.103176"/>
    <n v="0"/>
    <n v="6.7320000000000005E-2"/>
    <n v="6.7320000000000005E-2"/>
    <n v="0.26805087916199027"/>
    <n v="0.73194912083800978"/>
    <n v="0"/>
    <x v="0"/>
    <x v="0"/>
    <m/>
    <m/>
    <m/>
    <m/>
    <m/>
    <m/>
    <n v="0.19245599999999999"/>
    <m/>
    <m/>
    <m/>
    <m/>
    <m/>
    <m/>
    <m/>
    <m/>
    <m/>
    <m/>
    <m/>
    <s v="699487"/>
    <s v="6193132"/>
    <n v="0.19245599999999999"/>
    <n v="0"/>
    <n v="0"/>
  </r>
  <r>
    <n v="1810"/>
    <x v="873"/>
    <s v=""/>
    <x v="1977"/>
    <n v="2019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5939"/>
    <n v="4.9031999999999999E-2"/>
    <n v="0"/>
    <n v="3.4200000000000001E-2"/>
    <n v="3.4200000000000001E-2"/>
    <n v="0.23659404630711783"/>
    <n v="0.76340595369288211"/>
    <n v="0"/>
    <x v="0"/>
    <x v="0"/>
    <m/>
    <m/>
    <m/>
    <m/>
    <m/>
    <m/>
    <n v="0.10362052799999999"/>
    <m/>
    <m/>
    <m/>
    <m/>
    <m/>
    <m/>
    <m/>
    <m/>
    <m/>
    <m/>
    <m/>
    <s v="720973"/>
    <s v="6210411"/>
    <n v="0.10362052799999999"/>
    <n v="0"/>
    <n v="0"/>
  </r>
  <r>
    <n v="1810"/>
    <x v="874"/>
    <s v=""/>
    <x v="1978"/>
    <n v="2019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5940"/>
    <n v="7.6067999999999997E-2"/>
    <n v="0"/>
    <n v="5.1479999999999998E-2"/>
    <n v="5.1479999999999998E-2"/>
    <n v="0.24543905015436057"/>
    <n v="0.75456094984563937"/>
    <n v="0"/>
    <x v="0"/>
    <x v="0"/>
    <m/>
    <m/>
    <m/>
    <m/>
    <m/>
    <m/>
    <n v="0.15496311600000001"/>
    <m/>
    <m/>
    <m/>
    <m/>
    <m/>
    <m/>
    <m/>
    <m/>
    <m/>
    <m/>
    <m/>
    <s v="713224,42"/>
    <s v="6183491,76"/>
    <n v="0.15496311600000001"/>
    <n v="0"/>
    <n v="0"/>
  </r>
  <r>
    <n v="1810"/>
    <x v="875"/>
    <s v=""/>
    <x v="1979"/>
    <n v="2019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5941"/>
    <n v="3.033792"/>
    <n v="0"/>
    <n v="1.80576"/>
    <n v="1.80576"/>
    <n v="0.27117621505540407"/>
    <n v="0.72882378494459599"/>
    <n v="0"/>
    <x v="0"/>
    <x v="0"/>
    <m/>
    <m/>
    <m/>
    <m/>
    <m/>
    <m/>
    <n v="5.5937649240000002"/>
    <m/>
    <m/>
    <m/>
    <m/>
    <m/>
    <m/>
    <m/>
    <m/>
    <m/>
    <m/>
    <m/>
    <s v="722857,03"/>
    <s v="6195739,48"/>
    <n v="5.5937649240000002"/>
    <n v="0"/>
    <n v="0"/>
  </r>
  <r>
    <n v="1810"/>
    <x v="876"/>
    <s v=""/>
    <x v="1980"/>
    <n v="2019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5942"/>
    <n v="5.2920000000000002E-2"/>
    <n v="0"/>
    <n v="3.492E-2"/>
    <n v="3.492E-2"/>
    <n v="0.24516115259764085"/>
    <n v="0.75483884740235918"/>
    <n v="0"/>
    <x v="0"/>
    <x v="0"/>
    <m/>
    <m/>
    <m/>
    <m/>
    <m/>
    <m/>
    <n v="0.10792900799999999"/>
    <m/>
    <m/>
    <m/>
    <m/>
    <m/>
    <m/>
    <m/>
    <m/>
    <m/>
    <m/>
    <m/>
    <s v="710303,91"/>
    <s v="6181805,63"/>
    <n v="0.10792900799999999"/>
    <n v="0"/>
    <n v="0"/>
  </r>
  <r>
    <n v="1810"/>
    <x v="877"/>
    <s v=""/>
    <x v="1981"/>
    <n v="2019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5943"/>
    <n v="4.6800000000000001E-3"/>
    <n v="0"/>
    <n v="3.2399999999999998E-3"/>
    <n v="3.2399999999999998E-3"/>
    <n v="0.24575133745439423"/>
    <n v="0.75424866254560574"/>
    <n v="0"/>
    <x v="0"/>
    <x v="0"/>
    <m/>
    <m/>
    <m/>
    <m/>
    <m/>
    <m/>
    <n v="9.5218200000000003E-3"/>
    <m/>
    <m/>
    <m/>
    <m/>
    <m/>
    <m/>
    <m/>
    <m/>
    <m/>
    <m/>
    <m/>
    <s v="720689"/>
    <s v="6187117"/>
    <n v="9.5218200000000003E-3"/>
    <n v="0"/>
    <n v="0"/>
  </r>
  <r>
    <n v="1810"/>
    <x v="878"/>
    <s v=""/>
    <x v="1982"/>
    <n v="2019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5944"/>
    <n v="0.381492"/>
    <n v="0"/>
    <n v="0.23472000000000001"/>
    <n v="0.23472000000000001"/>
    <n v="0.26245599769290356"/>
    <n v="0.73754400230709649"/>
    <n v="0"/>
    <x v="0"/>
    <x v="0"/>
    <m/>
    <m/>
    <m/>
    <m/>
    <m/>
    <m/>
    <n v="0.72677325599999998"/>
    <m/>
    <m/>
    <m/>
    <m/>
    <m/>
    <m/>
    <m/>
    <m/>
    <m/>
    <m/>
    <m/>
    <s v="720810,35"/>
    <s v="6193648,21"/>
    <n v="0.72677325599999998"/>
    <n v="0"/>
    <n v="0"/>
  </r>
  <r>
    <n v="1810"/>
    <x v="879"/>
    <s v=""/>
    <x v="1983"/>
    <n v="2019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5945"/>
    <n v="3.4268399999999999"/>
    <n v="0"/>
    <n v="2.2521599999999999"/>
    <n v="2.2521599999999999"/>
    <n v="0.25437037376074811"/>
    <n v="0.74562962623925189"/>
    <n v="0"/>
    <x v="0"/>
    <x v="0"/>
    <m/>
    <m/>
    <m/>
    <m/>
    <m/>
    <m/>
    <n v="6.7359259439999999"/>
    <m/>
    <m/>
    <m/>
    <m/>
    <m/>
    <m/>
    <m/>
    <m/>
    <m/>
    <m/>
    <m/>
    <s v="700670,18"/>
    <s v="6166035,5"/>
    <n v="6.7359259439999999"/>
    <n v="0"/>
    <n v="0"/>
  </r>
  <r>
    <n v="1810"/>
    <x v="880"/>
    <s v=""/>
    <x v="1984"/>
    <n v="2019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5946"/>
    <n v="1.0837079999999999"/>
    <n v="0"/>
    <n v="0.63251999999999997"/>
    <n v="0.63251999999999997"/>
    <n v="0.28102555029448073"/>
    <n v="0.71897444970551927"/>
    <n v="0"/>
    <x v="0"/>
    <x v="0"/>
    <m/>
    <m/>
    <m/>
    <m/>
    <m/>
    <m/>
    <n v="1.9281307320000001"/>
    <m/>
    <m/>
    <m/>
    <m/>
    <m/>
    <m/>
    <m/>
    <m/>
    <m/>
    <m/>
    <m/>
    <s v="720163,63"/>
    <s v="6207869,91"/>
    <n v="1.9281307320000001"/>
    <n v="0"/>
    <n v="0"/>
  </r>
  <r>
    <n v="1810"/>
    <x v="881"/>
    <s v=""/>
    <x v="1985"/>
    <n v="2019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5947"/>
    <n v="3.1655519999999999"/>
    <n v="0"/>
    <n v="1.7028000000000001"/>
    <n v="1.7028000000000001"/>
    <n v="0.28046180141330779"/>
    <n v="0.71953819858669221"/>
    <n v="0"/>
    <x v="0"/>
    <x v="0"/>
    <m/>
    <m/>
    <m/>
    <m/>
    <m/>
    <m/>
    <n v="5.6434637160000003"/>
    <m/>
    <m/>
    <m/>
    <m/>
    <m/>
    <m/>
    <m/>
    <m/>
    <m/>
    <m/>
    <m/>
    <s v="718273,04"/>
    <s v="6189075,85"/>
    <n v="5.6434637160000003"/>
    <n v="0"/>
    <n v="0"/>
  </r>
  <r>
    <n v="1810"/>
    <x v="882"/>
    <s v=""/>
    <x v="1986"/>
    <n v="2019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5948"/>
    <n v="6.4666800000000002"/>
    <n v="0"/>
    <n v="4.4424000000000001"/>
    <n v="4.4424000000000001"/>
    <n v="0.25237185498382486"/>
    <n v="0.74762814501617514"/>
    <n v="0"/>
    <x v="0"/>
    <x v="0"/>
    <m/>
    <m/>
    <m/>
    <m/>
    <m/>
    <m/>
    <n v="12.811808988000001"/>
    <m/>
    <m/>
    <m/>
    <m/>
    <m/>
    <m/>
    <m/>
    <m/>
    <m/>
    <m/>
    <m/>
    <s v="719421,55"/>
    <s v="6190455,32"/>
    <n v="12.811808988000001"/>
    <n v="0"/>
    <n v="0"/>
  </r>
  <r>
    <n v="1810"/>
    <x v="883"/>
    <s v=""/>
    <x v="1987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5949"/>
    <n v="3.97044"/>
    <n v="3.97044"/>
    <n v="3.4416359999999999"/>
    <n v="3.4416359999999999"/>
    <n v="0.22814177180232736"/>
    <n v="0.77185822819767269"/>
    <n v="0"/>
    <x v="0"/>
    <x v="0"/>
    <m/>
    <m/>
    <m/>
    <m/>
    <m/>
    <m/>
    <n v="8.701694496"/>
    <m/>
    <m/>
    <m/>
    <m/>
    <m/>
    <m/>
    <m/>
    <m/>
    <m/>
    <m/>
    <m/>
    <s v="688306,88"/>
    <s v="6140261,42"/>
    <n v="8.701694496"/>
    <n v="0"/>
    <n v="0"/>
  </r>
  <r>
    <n v="1810"/>
    <x v="883"/>
    <s v=""/>
    <x v="1988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5950"/>
    <n v="1.6304399999999999"/>
    <n v="1.6304399999999999"/>
    <n v="0"/>
    <n v="0"/>
    <n v="1"/>
    <n v="0"/>
    <n v="0"/>
    <x v="0"/>
    <x v="0"/>
    <m/>
    <m/>
    <m/>
    <m/>
    <m/>
    <m/>
    <n v="1.7855640000000002"/>
    <m/>
    <m/>
    <m/>
    <m/>
    <m/>
    <m/>
    <m/>
    <m/>
    <m/>
    <m/>
    <m/>
    <s v="688306,88"/>
    <s v="6140261,42"/>
    <n v="1.7855640000000002"/>
    <n v="0"/>
    <n v="0"/>
  </r>
  <r>
    <n v="1810"/>
    <x v="883"/>
    <s v=""/>
    <x v="1989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5951"/>
    <n v="20.113199999999999"/>
    <n v="20.113199999999999"/>
    <n v="0"/>
    <n v="0"/>
    <n v="1"/>
    <n v="0"/>
    <n v="0"/>
    <x v="0"/>
    <x v="0"/>
    <m/>
    <m/>
    <m/>
    <m/>
    <m/>
    <m/>
    <m/>
    <m/>
    <m/>
    <m/>
    <m/>
    <m/>
    <n v="21.456"/>
    <m/>
    <m/>
    <m/>
    <m/>
    <m/>
    <s v="688306,88"/>
    <s v="6140261,42"/>
    <n v="0"/>
    <n v="21.456"/>
    <n v="0"/>
  </r>
  <r>
    <n v="1810"/>
    <x v="884"/>
    <s v=""/>
    <x v="1990"/>
    <n v="2019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5952"/>
    <n v="4.5254880000000002"/>
    <n v="0"/>
    <n v="2.5729199999999999"/>
    <n v="2.5729199999999999"/>
    <n v="0.28149330771090664"/>
    <n v="0.71850669228909336"/>
    <n v="0"/>
    <x v="0"/>
    <x v="0"/>
    <m/>
    <m/>
    <m/>
    <m/>
    <m/>
    <m/>
    <n v="8.0383580640000005"/>
    <m/>
    <m/>
    <m/>
    <m/>
    <m/>
    <m/>
    <m/>
    <m/>
    <m/>
    <m/>
    <m/>
    <s v="723928,08"/>
    <s v="6191698,63"/>
    <n v="8.0383580640000005"/>
    <n v="0"/>
    <n v="0"/>
  </r>
  <r>
    <n v="1810"/>
    <x v="885"/>
    <s v=""/>
    <x v="1991"/>
    <n v="2019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5953"/>
    <n v="7.577388"/>
    <n v="0"/>
    <n v="4.5291600000000001"/>
    <n v="4.5291600000000001"/>
    <n v="0.27879939406660559"/>
    <n v="0.72120060593339441"/>
    <n v="0"/>
    <x v="0"/>
    <x v="0"/>
    <m/>
    <m/>
    <m/>
    <m/>
    <m/>
    <m/>
    <n v="13.589319348"/>
    <m/>
    <m/>
    <m/>
    <m/>
    <m/>
    <m/>
    <m/>
    <m/>
    <m/>
    <m/>
    <m/>
    <s v="719010,98"/>
    <s v="6220584,91"/>
    <n v="13.589319348"/>
    <n v="0"/>
    <n v="0"/>
  </r>
  <r>
    <n v="1810"/>
    <x v="886"/>
    <s v=""/>
    <x v="1992"/>
    <n v="2019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5954"/>
    <n v="3.9254760000000002"/>
    <n v="0"/>
    <n v="2.3486400000000001"/>
    <n v="2.3486400000000001"/>
    <n v="0.27138706993937556"/>
    <n v="0.72861293006062444"/>
    <n v="0"/>
    <x v="0"/>
    <x v="0"/>
    <m/>
    <m/>
    <m/>
    <m/>
    <m/>
    <m/>
    <n v="7.2322458120000004"/>
    <m/>
    <m/>
    <m/>
    <m/>
    <m/>
    <m/>
    <m/>
    <m/>
    <m/>
    <m/>
    <m/>
    <s v="721657"/>
    <s v="6188642"/>
    <n v="7.2322458120000004"/>
    <n v="0"/>
    <n v="0"/>
  </r>
  <r>
    <n v="1810"/>
    <x v="887"/>
    <s v=""/>
    <x v="1993"/>
    <n v="2019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5955"/>
    <n v="2.4572880000000001"/>
    <n v="0"/>
    <n v="1.52136"/>
    <n v="1.52136"/>
    <n v="0.27108568286967244"/>
    <n v="0.72891431713032762"/>
    <n v="0"/>
    <x v="0"/>
    <x v="0"/>
    <m/>
    <m/>
    <m/>
    <m/>
    <m/>
    <m/>
    <n v="4.5323087040000001"/>
    <m/>
    <m/>
    <m/>
    <m/>
    <m/>
    <m/>
    <m/>
    <m/>
    <m/>
    <m/>
    <m/>
    <s v="713368"/>
    <s v="6185490"/>
    <n v="4.5323087040000001"/>
    <n v="0"/>
    <n v="0"/>
  </r>
  <r>
    <n v="1810"/>
    <x v="888"/>
    <s v=""/>
    <x v="1994"/>
    <n v="2019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930,86"/>
    <s v="6193009,06"/>
    <n v="0"/>
    <n v="0"/>
    <n v="0"/>
  </r>
  <r>
    <n v="1810"/>
    <x v="888"/>
    <s v=""/>
    <x v="1995"/>
    <n v="2019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930,86"/>
    <s v="6193009,06"/>
    <n v="0"/>
    <n v="0"/>
    <n v="0"/>
  </r>
  <r>
    <n v="1810"/>
    <x v="889"/>
    <s v=""/>
    <x v="1996"/>
    <n v="2019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5956"/>
    <n v="14.178996"/>
    <n v="0"/>
    <n v="0"/>
    <n v="0"/>
    <n v="1"/>
    <n v="0"/>
    <n v="0"/>
    <x v="0"/>
    <x v="0"/>
    <m/>
    <m/>
    <m/>
    <m/>
    <m/>
    <m/>
    <n v="13.945932000000001"/>
    <m/>
    <m/>
    <m/>
    <m/>
    <m/>
    <m/>
    <m/>
    <m/>
    <m/>
    <m/>
    <m/>
    <s v="699779"/>
    <s v="6148231"/>
    <n v="13.945932000000001"/>
    <n v="0"/>
    <n v="0"/>
  </r>
  <r>
    <n v="1810"/>
    <x v="889"/>
    <s v=""/>
    <x v="1997"/>
    <n v="2019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5957"/>
    <n v="4.7073600000000004"/>
    <n v="0"/>
    <n v="3.9326400000000001"/>
    <n v="3.9326400000000001"/>
    <n v="0.2401382108898176"/>
    <n v="0.75986178911018243"/>
    <n v="0"/>
    <x v="0"/>
    <x v="0"/>
    <m/>
    <m/>
    <m/>
    <m/>
    <m/>
    <m/>
    <n v="9.8013556079999997"/>
    <m/>
    <m/>
    <m/>
    <m/>
    <m/>
    <m/>
    <m/>
    <m/>
    <m/>
    <m/>
    <m/>
    <s v="699779"/>
    <s v="6148231"/>
    <n v="9.8013556079999997"/>
    <n v="0"/>
    <n v="0"/>
  </r>
  <r>
    <n v="1810"/>
    <x v="890"/>
    <s v=""/>
    <x v="1998"/>
    <n v="2019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5958"/>
    <n v="0.82328400000000002"/>
    <n v="0"/>
    <n v="0.64188000000000001"/>
    <n v="0.64188000000000001"/>
    <n v="0.24399380896517051"/>
    <n v="0.75600619103482947"/>
    <n v="0"/>
    <x v="0"/>
    <x v="0"/>
    <m/>
    <m/>
    <m/>
    <m/>
    <m/>
    <m/>
    <n v="1.6871001839999999"/>
    <m/>
    <m/>
    <m/>
    <m/>
    <m/>
    <m/>
    <m/>
    <m/>
    <m/>
    <m/>
    <m/>
    <s v="646386"/>
    <s v="6125024"/>
    <n v="1.6871001839999999"/>
    <n v="0"/>
    <n v="0"/>
  </r>
  <r>
    <n v="1810"/>
    <x v="890"/>
    <s v=""/>
    <x v="1999"/>
    <n v="2019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5959"/>
    <n v="4.4096760000000002"/>
    <n v="0"/>
    <n v="0"/>
    <n v="0"/>
    <n v="1"/>
    <n v="0"/>
    <n v="0"/>
    <x v="0"/>
    <x v="0"/>
    <m/>
    <m/>
    <m/>
    <m/>
    <m/>
    <m/>
    <n v="5.3273484"/>
    <m/>
    <m/>
    <m/>
    <m/>
    <m/>
    <m/>
    <m/>
    <m/>
    <m/>
    <m/>
    <m/>
    <s v="646386"/>
    <s v="6125024"/>
    <n v="5.3273484"/>
    <n v="0"/>
    <n v="0"/>
  </r>
  <r>
    <n v="1810"/>
    <x v="891"/>
    <s v=""/>
    <x v="2000"/>
    <n v="2019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257,31"/>
    <s v="6183314,51"/>
    <n v="0"/>
    <n v="0"/>
    <n v="0"/>
  </r>
  <r>
    <n v="1810"/>
    <x v="892"/>
    <s v=""/>
    <x v="2001"/>
    <n v="2019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5960"/>
    <n v="34.073279999999997"/>
    <n v="34.073279999999997"/>
    <n v="0"/>
    <n v="0"/>
    <n v="1"/>
    <n v="0"/>
    <n v="0"/>
    <x v="0"/>
    <x v="0"/>
    <m/>
    <n v="19.706903999999998"/>
    <m/>
    <m/>
    <m/>
    <m/>
    <m/>
    <m/>
    <m/>
    <m/>
    <n v="18.128195999999999"/>
    <m/>
    <m/>
    <m/>
    <m/>
    <m/>
    <m/>
    <m/>
    <s v="709060,06"/>
    <s v="6097201,51"/>
    <n v="19.706903999999998"/>
    <n v="18.128195999999999"/>
    <n v="0"/>
  </r>
  <r>
    <n v="1822"/>
    <x v="894"/>
    <s v=""/>
    <x v="2003"/>
    <n v="2019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5961"/>
    <n v="0"/>
    <n v="0"/>
    <n v="0.42743520000000002"/>
    <n v="0.42743520000000002"/>
    <n v="0"/>
    <n v="1"/>
    <n v="0"/>
    <x v="0"/>
    <x v="0"/>
    <m/>
    <m/>
    <m/>
    <m/>
    <m/>
    <m/>
    <m/>
    <m/>
    <n v="1.33561"/>
    <m/>
    <m/>
    <m/>
    <m/>
    <m/>
    <m/>
    <m/>
    <m/>
    <m/>
    <s v="498697"/>
    <s v="6278069"/>
    <n v="0"/>
    <n v="1.33561"/>
    <n v="0"/>
  </r>
  <r>
    <n v="1823"/>
    <x v="895"/>
    <s v=""/>
    <x v="2004"/>
    <n v="2019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9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m/>
    <s v="727935"/>
    <s v="6176937"/>
    <n v="0"/>
    <n v="0"/>
    <n v="0"/>
  </r>
  <r>
    <n v="1836"/>
    <x v="897"/>
    <s v=""/>
    <x v="2006"/>
    <n v="2019"/>
    <n v="17335707"/>
    <x v="463"/>
    <x v="895"/>
    <x v="874"/>
    <n v="5550"/>
    <s v="Langeskov"/>
    <n v="440"/>
    <m/>
    <x v="18"/>
    <m/>
    <s v="ER"/>
    <s v="Erhvervsværk"/>
    <n v="11100"/>
    <n v="10000"/>
    <x v="952"/>
    <x v="1"/>
    <s v="pev"/>
    <d v="2006-12-08T00:00:00"/>
    <m/>
    <n v="0.15"/>
    <n v="0.06"/>
    <n v="0.09"/>
    <x v="5962"/>
    <n v="3.024E-2"/>
    <n v="0"/>
    <n v="1.8360000000000001E-2"/>
    <n v="1.8360000000000001E-2"/>
    <n v="0"/>
    <n v="0.73584905660377364"/>
    <n v="0.26415094339622636"/>
    <x v="0"/>
    <x v="0"/>
    <m/>
    <m/>
    <m/>
    <m/>
    <m/>
    <m/>
    <m/>
    <m/>
    <n v="5.7239999999999999E-2"/>
    <m/>
    <m/>
    <m/>
    <m/>
    <m/>
    <m/>
    <m/>
    <m/>
    <m/>
    <s v="599089"/>
    <s v="6138408"/>
    <n v="0"/>
    <n v="5.7239999999999999E-2"/>
    <n v="0"/>
  </r>
  <r>
    <n v="1841"/>
    <x v="898"/>
    <s v=""/>
    <x v="2007"/>
    <n v="2019"/>
    <n v="28719310"/>
    <x v="701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5963"/>
    <n v="26.135999999999999"/>
    <n v="21.923999999999999"/>
    <n v="32.049053999999998"/>
    <n v="32.049053999999998"/>
    <n v="0.11576094065349017"/>
    <n v="0.88423905934650981"/>
    <n v="0"/>
    <x v="0"/>
    <x v="0"/>
    <m/>
    <m/>
    <m/>
    <m/>
    <m/>
    <m/>
    <m/>
    <m/>
    <n v="112.887818"/>
    <m/>
    <m/>
    <m/>
    <m/>
    <m/>
    <m/>
    <m/>
    <m/>
    <m/>
    <s v="875226,2"/>
    <s v="6119543,03"/>
    <n v="0"/>
    <n v="112.887818"/>
    <n v="0"/>
  </r>
  <r>
    <n v="1853"/>
    <x v="899"/>
    <s v=""/>
    <x v="2008"/>
    <n v="2019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0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1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2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3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5965"/>
    <n v="114.47496"/>
    <n v="114.47496"/>
    <n v="0"/>
    <n v="0"/>
    <n v="1"/>
    <n v="0"/>
    <n v="0"/>
    <x v="0"/>
    <x v="0"/>
    <m/>
    <m/>
    <m/>
    <m/>
    <m/>
    <m/>
    <n v="106.27228260000001"/>
    <m/>
    <m/>
    <m/>
    <m/>
    <m/>
    <m/>
    <m/>
    <m/>
    <m/>
    <m/>
    <m/>
    <s v="591100,74"/>
    <s v="6368298,64"/>
    <n v="106.27228260000001"/>
    <n v="0"/>
    <n v="0"/>
  </r>
  <r>
    <n v="1858"/>
    <x v="900"/>
    <s v=""/>
    <x v="2014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5965"/>
    <n v="110.09772"/>
    <n v="110.09772"/>
    <n v="0"/>
    <n v="0"/>
    <n v="1"/>
    <n v="0"/>
    <n v="0"/>
    <x v="0"/>
    <x v="0"/>
    <m/>
    <m/>
    <m/>
    <m/>
    <m/>
    <m/>
    <n v="106.27228260000001"/>
    <m/>
    <m/>
    <m/>
    <m/>
    <m/>
    <m/>
    <m/>
    <m/>
    <m/>
    <m/>
    <m/>
    <s v="591100,74"/>
    <s v="6368298,64"/>
    <n v="106.27228260000001"/>
    <n v="0"/>
    <n v="0"/>
  </r>
  <r>
    <n v="1858"/>
    <x v="901"/>
    <s v=""/>
    <x v="2015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5966"/>
    <n v="57.358800000000002"/>
    <n v="57.358800000000002"/>
    <n v="0"/>
    <n v="0"/>
    <n v="1"/>
    <n v="0"/>
    <n v="0"/>
    <x v="0"/>
    <x v="0"/>
    <m/>
    <m/>
    <m/>
    <m/>
    <m/>
    <m/>
    <n v="61.877178000000001"/>
    <m/>
    <m/>
    <m/>
    <m/>
    <m/>
    <m/>
    <m/>
    <m/>
    <m/>
    <m/>
    <m/>
    <s v="591130,09"/>
    <s v="6366157,52"/>
    <n v="61.877178000000001"/>
    <n v="0"/>
    <n v="0"/>
  </r>
  <r>
    <n v="1858"/>
    <x v="901"/>
    <s v=""/>
    <x v="2016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9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5967"/>
    <n v="1.242"/>
    <n v="1.242"/>
    <n v="0.66959999999999997"/>
    <n v="0.66959999999999997"/>
    <n v="0.27175839497128812"/>
    <n v="0.72824160502871194"/>
    <n v="0"/>
    <x v="0"/>
    <x v="0"/>
    <m/>
    <m/>
    <m/>
    <m/>
    <m/>
    <m/>
    <n v="2.2851179999999998"/>
    <m/>
    <m/>
    <m/>
    <m/>
    <m/>
    <m/>
    <m/>
    <m/>
    <m/>
    <m/>
    <m/>
    <s v="591229,69"/>
    <s v="6369296,13"/>
    <n v="2.2851179999999998"/>
    <n v="0"/>
    <n v="0"/>
  </r>
  <r>
    <n v="1858"/>
    <x v="903"/>
    <s v=""/>
    <x v="2020"/>
    <n v="2019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2215"/>
    <n v="9.9936000000000007"/>
    <n v="9.9936000000000007"/>
    <n v="0"/>
    <n v="0"/>
    <n v="1"/>
    <n v="0"/>
    <n v="0"/>
    <x v="0"/>
    <x v="0"/>
    <m/>
    <m/>
    <m/>
    <m/>
    <m/>
    <m/>
    <m/>
    <m/>
    <m/>
    <m/>
    <m/>
    <m/>
    <m/>
    <m/>
    <n v="9.9936000000000007"/>
    <m/>
    <m/>
    <m/>
    <s v="591109,12"/>
    <s v="6368130,84"/>
    <n v="0"/>
    <n v="9.9936000000000007"/>
    <n v="0"/>
  </r>
  <r>
    <n v="1864"/>
    <x v="905"/>
    <s v=""/>
    <x v="2022"/>
    <n v="2019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1573"/>
    <n v="0"/>
    <n v="0"/>
    <n v="3.168E-2"/>
    <n v="3.168E-2"/>
    <n v="0"/>
    <n v="1"/>
    <n v="0"/>
    <x v="0"/>
    <x v="0"/>
    <m/>
    <m/>
    <m/>
    <n v="0.35869999999999996"/>
    <m/>
    <m/>
    <m/>
    <m/>
    <m/>
    <m/>
    <m/>
    <m/>
    <m/>
    <m/>
    <m/>
    <m/>
    <m/>
    <m/>
    <s v="503227"/>
    <s v="6127570"/>
    <n v="0.35869999999999996"/>
    <n v="0"/>
    <n v="0"/>
  </r>
  <r>
    <n v="1866"/>
    <x v="906"/>
    <s v=""/>
    <x v="2023"/>
    <n v="2019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5598"/>
    <s v="6115974"/>
    <n v="0"/>
    <n v="0"/>
    <n v="0"/>
  </r>
  <r>
    <n v="1867"/>
    <x v="907"/>
    <s v=""/>
    <x v="2024"/>
    <n v="2019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78"/>
    <x v="909"/>
    <s v=""/>
    <x v="2026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5968"/>
    <n v="4.968"/>
    <n v="3.4380000000000002"/>
    <n v="4.7556000000000003"/>
    <n v="4.7556000000000003"/>
    <n v="0.20513599756875855"/>
    <n v="0.79486400243124145"/>
    <n v="0"/>
    <x v="0"/>
    <x v="0"/>
    <m/>
    <m/>
    <m/>
    <m/>
    <m/>
    <m/>
    <m/>
    <m/>
    <n v="12.10904"/>
    <m/>
    <m/>
    <m/>
    <m/>
    <m/>
    <m/>
    <m/>
    <m/>
    <m/>
    <s v="570643,57"/>
    <s v="6238210"/>
    <n v="0"/>
    <n v="12.10904"/>
    <n v="0"/>
  </r>
  <r>
    <n v="1878"/>
    <x v="909"/>
    <s v=""/>
    <x v="2027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5969"/>
    <n v="22.896000000000001"/>
    <n v="16.7148"/>
    <n v="21.916799999999999"/>
    <n v="21.808800000000002"/>
    <n v="0.20315882874889085"/>
    <n v="0.7968411712511092"/>
    <n v="0"/>
    <x v="0"/>
    <x v="0"/>
    <m/>
    <m/>
    <m/>
    <m/>
    <m/>
    <m/>
    <m/>
    <m/>
    <n v="56.35"/>
    <m/>
    <m/>
    <m/>
    <m/>
    <m/>
    <m/>
    <m/>
    <m/>
    <m/>
    <s v="570643,57"/>
    <s v="6238210"/>
    <n v="0"/>
    <n v="56.35"/>
    <n v="0"/>
  </r>
  <r>
    <n v="1878"/>
    <x v="909"/>
    <s v=""/>
    <x v="2028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5970"/>
    <n v="44.82"/>
    <n v="32.767200000000003"/>
    <n v="43.113599999999998"/>
    <n v="42.872399999999999"/>
    <n v="0.20953716690042076"/>
    <n v="0.79046283309957921"/>
    <n v="0"/>
    <x v="0"/>
    <x v="0"/>
    <m/>
    <m/>
    <m/>
    <m/>
    <m/>
    <m/>
    <m/>
    <m/>
    <n v="106.95"/>
    <m/>
    <m/>
    <m/>
    <m/>
    <m/>
    <m/>
    <m/>
    <m/>
    <m/>
    <s v="570643,57"/>
    <s v="6238210"/>
    <n v="0"/>
    <n v="106.95"/>
    <n v="0"/>
  </r>
  <r>
    <n v="1880"/>
    <x v="910"/>
    <s v=""/>
    <x v="2029"/>
    <n v="2019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5971"/>
    <n v="2.9782799999999998"/>
    <n v="0"/>
    <n v="1.798118136"/>
    <n v="1.798118136"/>
    <n v="0"/>
    <n v="0.73499069885227408"/>
    <n v="0.26500930114772592"/>
    <x v="0"/>
    <x v="0"/>
    <m/>
    <m/>
    <m/>
    <m/>
    <m/>
    <m/>
    <m/>
    <m/>
    <n v="5.6191990000000001"/>
    <m/>
    <m/>
    <m/>
    <m/>
    <m/>
    <m/>
    <m/>
    <m/>
    <m/>
    <s v="481367"/>
    <s v="6316491"/>
    <n v="0"/>
    <n v="5.6191990000000001"/>
    <n v="0"/>
  </r>
  <r>
    <n v="1880"/>
    <x v="911"/>
    <s v=""/>
    <x v="2030"/>
    <n v="2019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5972"/>
    <n v="12.34332"/>
    <n v="0"/>
    <n v="8.2289308680000008"/>
    <n v="8.2289308680000008"/>
    <n v="0"/>
    <n v="0.74500231543381246"/>
    <n v="0.25499768456618754"/>
    <x v="0"/>
    <x v="0"/>
    <m/>
    <m/>
    <m/>
    <m/>
    <m/>
    <m/>
    <m/>
    <m/>
    <n v="24.202808000000001"/>
    <m/>
    <m/>
    <m/>
    <m/>
    <m/>
    <m/>
    <m/>
    <m/>
    <m/>
    <s v="481281"/>
    <s v="6316176"/>
    <n v="0"/>
    <n v="24.202808000000001"/>
    <n v="0"/>
  </r>
  <r>
    <n v="1883"/>
    <x v="912"/>
    <s v=""/>
    <x v="2031"/>
    <n v="2019"/>
    <n v="29412006"/>
    <x v="730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5"/>
    <x v="913"/>
    <s v=""/>
    <x v="2033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5"/>
    <x v="913"/>
    <s v=""/>
    <x v="2034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8"/>
    <x v="914"/>
    <s v=""/>
    <x v="2035"/>
    <n v="2019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5974"/>
    <n v="0"/>
    <n v="0"/>
    <n v="9.7919999999999993E-2"/>
    <n v="9.7919999999999993E-2"/>
    <n v="0"/>
    <n v="1"/>
    <n v="0"/>
    <x v="0"/>
    <x v="0"/>
    <m/>
    <m/>
    <m/>
    <n v="0.24480000000000002"/>
    <m/>
    <m/>
    <m/>
    <m/>
    <m/>
    <m/>
    <m/>
    <m/>
    <m/>
    <m/>
    <m/>
    <m/>
    <m/>
    <m/>
    <s v="509998,62"/>
    <s v="6222065,09"/>
    <n v="0.24480000000000002"/>
    <n v="0"/>
    <n v="0"/>
  </r>
  <r>
    <n v="1894"/>
    <x v="916"/>
    <s v=""/>
    <x v="2037"/>
    <n v="2019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9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9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1"/>
    <n v="2019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3262"/>
    <n v="5.2704000000000004"/>
    <n v="0"/>
    <n v="4.2613200000000004"/>
    <n v="4.2613200000000004"/>
    <n v="0"/>
    <n v="0.76500802568218296"/>
    <n v="0.23499197431781704"/>
    <x v="0"/>
    <x v="0"/>
    <m/>
    <m/>
    <m/>
    <m/>
    <m/>
    <m/>
    <m/>
    <m/>
    <n v="11.214"/>
    <m/>
    <m/>
    <m/>
    <m/>
    <m/>
    <m/>
    <m/>
    <m/>
    <m/>
    <s v="558589,78"/>
    <s v="6364708,25"/>
    <n v="0"/>
    <n v="11.214"/>
    <n v="0"/>
  </r>
  <r>
    <n v="1898"/>
    <x v="920"/>
    <s v=""/>
    <x v="2042"/>
    <n v="2019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21"/>
    <n v="0"/>
    <n v="0"/>
    <n v="4.6800000000000002E-8"/>
    <n v="4.6800000000000002E-8"/>
    <n v="0"/>
    <n v="1"/>
    <n v="0"/>
    <x v="0"/>
    <x v="0"/>
    <m/>
    <m/>
    <m/>
    <m/>
    <m/>
    <m/>
    <n v="0"/>
    <m/>
    <m/>
    <m/>
    <m/>
    <m/>
    <m/>
    <m/>
    <m/>
    <m/>
    <m/>
    <m/>
    <s v="657542,71"/>
    <s v="6155599,56"/>
    <n v="0"/>
    <n v="0"/>
    <n v="0"/>
  </r>
  <r>
    <n v="2005"/>
    <x v="921"/>
    <s v=""/>
    <x v="2043"/>
    <n v="2019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5975"/>
    <n v="0"/>
    <n v="0"/>
    <n v="4.89078E-3"/>
    <n v="4.89078E-3"/>
    <n v="0"/>
    <n v="1"/>
    <n v="0"/>
    <x v="0"/>
    <x v="0"/>
    <m/>
    <m/>
    <m/>
    <m/>
    <m/>
    <m/>
    <m/>
    <m/>
    <m/>
    <m/>
    <m/>
    <m/>
    <m/>
    <m/>
    <m/>
    <m/>
    <n v="4.89078E-3"/>
    <m/>
    <s v="675986"/>
    <s v="6144985"/>
    <n v="0"/>
    <n v="0"/>
    <n v="0"/>
  </r>
  <r>
    <n v="2006"/>
    <x v="922"/>
    <s v=""/>
    <x v="2044"/>
    <n v="2019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5976"/>
    <n v="1.2132000000000001"/>
    <n v="0"/>
    <n v="0.78120000000000001"/>
    <n v="0"/>
    <n v="0"/>
    <n v="0.74355149972909296"/>
    <n v="0.25644850027090704"/>
    <x v="0"/>
    <x v="0"/>
    <m/>
    <m/>
    <m/>
    <m/>
    <m/>
    <m/>
    <n v="2.3653872000000002"/>
    <m/>
    <m/>
    <m/>
    <m/>
    <m/>
    <m/>
    <m/>
    <m/>
    <m/>
    <m/>
    <m/>
    <s v="501903,67"/>
    <s v="6265837,61"/>
    <n v="2.3653872000000002"/>
    <n v="0"/>
    <n v="0"/>
  </r>
  <r>
    <n v="2007"/>
    <x v="923"/>
    <s v=""/>
    <x v="2045"/>
    <n v="2019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5977"/>
    <n v="2.0988000000000002"/>
    <n v="0"/>
    <n v="1.4004000000000001"/>
    <n v="1.4004000000000001"/>
    <n v="0.25503062117235348"/>
    <n v="0.74496937882764658"/>
    <n v="0"/>
    <x v="0"/>
    <x v="0"/>
    <m/>
    <m/>
    <m/>
    <m/>
    <m/>
    <m/>
    <m/>
    <m/>
    <n v="4.1147999999999998"/>
    <m/>
    <m/>
    <m/>
    <m/>
    <m/>
    <m/>
    <m/>
    <m/>
    <m/>
    <s v="545900,49"/>
    <s v="6349157,24"/>
    <n v="0"/>
    <n v="4.1147999999999998"/>
    <n v="0"/>
  </r>
  <r>
    <n v="2007"/>
    <x v="923"/>
    <s v=""/>
    <x v="2046"/>
    <n v="2019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5978"/>
    <n v="4.0895999999999999"/>
    <n v="0"/>
    <n v="3.0059999999999998"/>
    <n v="3.0059999999999998"/>
    <n v="0.24503882657463333"/>
    <n v="0.75496117342536673"/>
    <n v="0"/>
    <x v="0"/>
    <x v="0"/>
    <m/>
    <m/>
    <m/>
    <m/>
    <m/>
    <m/>
    <m/>
    <m/>
    <n v="8.3447999999999993"/>
    <m/>
    <m/>
    <m/>
    <m/>
    <m/>
    <m/>
    <m/>
    <m/>
    <m/>
    <s v="545900,49"/>
    <s v="6349157,24"/>
    <n v="0"/>
    <n v="8.3447999999999993"/>
    <n v="0"/>
  </r>
  <r>
    <n v="2007"/>
    <x v="924"/>
    <s v=""/>
    <x v="2047"/>
    <n v="2019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5979"/>
    <n v="2.8548"/>
    <n v="2.8548"/>
    <n v="0"/>
    <n v="0"/>
    <n v="1"/>
    <n v="0"/>
    <n v="0"/>
    <x v="0"/>
    <x v="0"/>
    <m/>
    <m/>
    <m/>
    <m/>
    <m/>
    <m/>
    <n v="2.6601696000000001"/>
    <m/>
    <m/>
    <m/>
    <m/>
    <m/>
    <m/>
    <m/>
    <m/>
    <m/>
    <m/>
    <m/>
    <s v="533951,86"/>
    <s v="6224606,27"/>
    <n v="2.6601696000000001"/>
    <n v="0"/>
    <n v="0"/>
  </r>
  <r>
    <n v="2008"/>
    <x v="925"/>
    <s v=""/>
    <x v="2049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4754"/>
    <n v="0"/>
    <n v="0"/>
    <n v="1.662048E-3"/>
    <n v="1.662048E-3"/>
    <n v="0"/>
    <n v="1"/>
    <n v="0"/>
    <x v="0"/>
    <x v="0"/>
    <m/>
    <m/>
    <m/>
    <n v="3.9456999999999999E-3"/>
    <m/>
    <m/>
    <m/>
    <m/>
    <m/>
    <m/>
    <m/>
    <m/>
    <m/>
    <m/>
    <m/>
    <m/>
    <m/>
    <m/>
    <s v="533951,86"/>
    <s v="6224606,27"/>
    <n v="3.9456999999999999E-3"/>
    <n v="0"/>
    <n v="0"/>
  </r>
  <r>
    <n v="2008"/>
    <x v="925"/>
    <s v=""/>
    <x v="2050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5980"/>
    <n v="3.7728000000000002"/>
    <n v="3.7728000000000002"/>
    <n v="0"/>
    <n v="0"/>
    <n v="1"/>
    <n v="0"/>
    <n v="0"/>
    <x v="0"/>
    <x v="0"/>
    <m/>
    <m/>
    <m/>
    <m/>
    <m/>
    <m/>
    <n v="3.517668"/>
    <m/>
    <m/>
    <m/>
    <m/>
    <m/>
    <m/>
    <m/>
    <m/>
    <m/>
    <m/>
    <m/>
    <s v="533951,86"/>
    <s v="6224606,27"/>
    <n v="3.517668"/>
    <n v="0"/>
    <n v="0"/>
  </r>
  <r>
    <n v="2008"/>
    <x v="925"/>
    <s v=""/>
    <x v="2051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5981"/>
    <n v="3.6324000000000001"/>
    <n v="3.6324000000000001"/>
    <n v="0"/>
    <n v="0"/>
    <n v="1"/>
    <n v="0"/>
    <n v="0"/>
    <x v="0"/>
    <x v="0"/>
    <m/>
    <m/>
    <m/>
    <m/>
    <m/>
    <m/>
    <n v="3.38679"/>
    <m/>
    <m/>
    <m/>
    <m/>
    <m/>
    <m/>
    <m/>
    <m/>
    <m/>
    <m/>
    <m/>
    <s v="533951,86"/>
    <s v="6224606,27"/>
    <n v="3.38679"/>
    <n v="0"/>
    <n v="0"/>
  </r>
  <r>
    <n v="2008"/>
    <x v="925"/>
    <s v=""/>
    <x v="2052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5982"/>
    <n v="8.9027999999999992"/>
    <n v="8.9027999999999992"/>
    <n v="0"/>
    <n v="0"/>
    <n v="1"/>
    <n v="0"/>
    <n v="0"/>
    <x v="0"/>
    <x v="0"/>
    <m/>
    <m/>
    <m/>
    <m/>
    <m/>
    <m/>
    <n v="8.2996848000000014"/>
    <m/>
    <m/>
    <m/>
    <m/>
    <m/>
    <m/>
    <m/>
    <m/>
    <m/>
    <m/>
    <m/>
    <s v="533951,86"/>
    <s v="6224606,27"/>
    <n v="8.2996848000000014"/>
    <n v="0"/>
    <n v="0"/>
  </r>
  <r>
    <n v="2008"/>
    <x v="925"/>
    <s v=""/>
    <x v="2053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4754"/>
    <n v="0"/>
    <n v="0"/>
    <n v="1.662048E-3"/>
    <n v="1.662048E-3"/>
    <n v="0"/>
    <n v="1"/>
    <n v="0"/>
    <x v="0"/>
    <x v="0"/>
    <m/>
    <m/>
    <m/>
    <n v="3.9456999999999999E-3"/>
    <m/>
    <m/>
    <m/>
    <m/>
    <m/>
    <m/>
    <m/>
    <m/>
    <m/>
    <m/>
    <m/>
    <m/>
    <m/>
    <m/>
    <s v="533951,86"/>
    <s v="6224606,27"/>
    <n v="3.9456999999999999E-3"/>
    <n v="0"/>
    <n v="0"/>
  </r>
  <r>
    <n v="2008"/>
    <x v="926"/>
    <s v=""/>
    <x v="2058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1051"/>
    <n v="9.0360000000000006E-3"/>
    <n v="9.0360000000000006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34568,67"/>
    <s v="6226475,31"/>
    <n v="8.9674999999999998E-3"/>
    <n v="0"/>
    <n v="0"/>
  </r>
  <r>
    <n v="2008"/>
    <x v="926"/>
    <s v=""/>
    <x v="2060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5983"/>
    <n v="7.0405199999999999"/>
    <n v="7.0405199999999999"/>
    <n v="0"/>
    <n v="0"/>
    <n v="1"/>
    <n v="0"/>
    <n v="0"/>
    <x v="0"/>
    <x v="0"/>
    <m/>
    <m/>
    <n v="0"/>
    <n v="0"/>
    <m/>
    <m/>
    <n v="7.3938743999999996"/>
    <m/>
    <m/>
    <m/>
    <m/>
    <m/>
    <m/>
    <m/>
    <m/>
    <m/>
    <m/>
    <m/>
    <s v="534568,67"/>
    <s v="6226475,31"/>
    <n v="7.3938743999999996"/>
    <n v="0"/>
    <n v="0"/>
  </r>
  <r>
    <n v="2008"/>
    <x v="926"/>
    <s v=""/>
    <x v="2064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5984"/>
    <n v="3.7137600000000002"/>
    <n v="3.7137600000000002"/>
    <n v="0"/>
    <n v="0"/>
    <n v="1"/>
    <n v="0"/>
    <n v="0"/>
    <x v="0"/>
    <x v="0"/>
    <m/>
    <m/>
    <n v="0"/>
    <n v="0"/>
    <m/>
    <m/>
    <n v="3.9001247999999999"/>
    <m/>
    <m/>
    <m/>
    <m/>
    <m/>
    <m/>
    <m/>
    <m/>
    <m/>
    <m/>
    <m/>
    <s v="534568,67"/>
    <s v="6226475,31"/>
    <n v="3.9001247999999999"/>
    <n v="0"/>
    <n v="0"/>
  </r>
  <r>
    <n v="2008"/>
    <x v="926"/>
    <s v=""/>
    <x v="2065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1872"/>
    <n v="0"/>
    <n v="0"/>
    <n v="5.6628E-3"/>
    <n v="5.6628E-3"/>
    <n v="0"/>
    <n v="1"/>
    <n v="0"/>
    <x v="0"/>
    <x v="0"/>
    <m/>
    <m/>
    <m/>
    <n v="1.36306E-2"/>
    <m/>
    <m/>
    <m/>
    <m/>
    <m/>
    <m/>
    <m/>
    <m/>
    <m/>
    <m/>
    <m/>
    <m/>
    <m/>
    <m/>
    <s v="534568,67"/>
    <s v="6226475,31"/>
    <n v="1.36306E-2"/>
    <n v="0"/>
    <n v="0"/>
  </r>
  <r>
    <n v="2008"/>
    <x v="926"/>
    <s v=""/>
    <x v="2066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1872"/>
    <n v="0"/>
    <n v="0"/>
    <n v="5.6628E-3"/>
    <n v="5.6628E-3"/>
    <n v="0"/>
    <n v="1"/>
    <n v="0"/>
    <x v="0"/>
    <x v="0"/>
    <m/>
    <m/>
    <m/>
    <n v="1.36306E-2"/>
    <m/>
    <m/>
    <m/>
    <m/>
    <m/>
    <m/>
    <m/>
    <m/>
    <m/>
    <m/>
    <m/>
    <m/>
    <m/>
    <m/>
    <s v="534568,67"/>
    <s v="6226475,31"/>
    <n v="1.36306E-2"/>
    <n v="0"/>
    <n v="0"/>
  </r>
  <r>
    <n v="2008"/>
    <x v="927"/>
    <s v=""/>
    <x v="2067"/>
    <n v="2019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5985"/>
    <n v="16.7517"/>
    <n v="16.7517"/>
    <n v="0"/>
    <n v="0"/>
    <n v="1"/>
    <n v="0"/>
    <n v="0"/>
    <x v="0"/>
    <x v="0"/>
    <m/>
    <m/>
    <m/>
    <n v="0"/>
    <m/>
    <m/>
    <n v="16.512328799999999"/>
    <m/>
    <m/>
    <m/>
    <m/>
    <m/>
    <m/>
    <m/>
    <m/>
    <m/>
    <m/>
    <m/>
    <s v="537315,19"/>
    <s v="6227919,26"/>
    <n v="16.512328799999999"/>
    <n v="0"/>
    <n v="0"/>
  </r>
  <r>
    <n v="2008"/>
    <x v="927"/>
    <s v=""/>
    <x v="2068"/>
    <n v="2019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5986"/>
    <n v="1.8624240000000001"/>
    <n v="1.8624240000000001"/>
    <n v="0"/>
    <n v="0"/>
    <n v="1"/>
    <n v="0"/>
    <n v="0"/>
    <x v="0"/>
    <x v="0"/>
    <m/>
    <m/>
    <m/>
    <m/>
    <m/>
    <m/>
    <n v="1.8358163999999999"/>
    <m/>
    <m/>
    <m/>
    <m/>
    <m/>
    <m/>
    <m/>
    <m/>
    <m/>
    <m/>
    <m/>
    <s v="537315,19"/>
    <s v="6227919,26"/>
    <n v="1.8358163999999999"/>
    <n v="0"/>
    <n v="0"/>
  </r>
  <r>
    <n v="2008"/>
    <x v="928"/>
    <s v=""/>
    <x v="2069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5987"/>
    <n v="587.00160000000005"/>
    <n v="587.00160000000005"/>
    <n v="558.34199999999998"/>
    <n v="545.30280000000005"/>
    <n v="0.24747560870438209"/>
    <n v="0.75252439129561788"/>
    <n v="0"/>
    <x v="0"/>
    <x v="0"/>
    <m/>
    <m/>
    <m/>
    <m/>
    <m/>
    <m/>
    <n v="1185.9786971999999"/>
    <m/>
    <m/>
    <m/>
    <m/>
    <m/>
    <m/>
    <m/>
    <m/>
    <m/>
    <m/>
    <m/>
    <s v="534735,77"/>
    <s v="6228560,03"/>
    <n v="1185.9786971999999"/>
    <n v="0"/>
    <n v="0"/>
  </r>
  <r>
    <n v="2008"/>
    <x v="928"/>
    <s v=""/>
    <x v="2070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5988"/>
    <n v="479.45159999999998"/>
    <n v="479.45159999999998"/>
    <n v="456.0444"/>
    <n v="445.392"/>
    <n v="0.2474763694731795"/>
    <n v="0.75252363052682048"/>
    <n v="0"/>
    <x v="0"/>
    <x v="0"/>
    <m/>
    <m/>
    <m/>
    <m/>
    <m/>
    <m/>
    <n v="968.68157759999997"/>
    <m/>
    <m/>
    <m/>
    <m/>
    <m/>
    <m/>
    <m/>
    <m/>
    <m/>
    <m/>
    <m/>
    <s v="534735,77"/>
    <s v="6228560,03"/>
    <n v="968.68157759999997"/>
    <n v="0"/>
    <n v="0"/>
  </r>
  <r>
    <n v="2008"/>
    <x v="928"/>
    <s v=""/>
    <x v="2071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5989"/>
    <n v="0"/>
    <n v="0"/>
    <n v="0"/>
    <n v="0"/>
    <n v="1"/>
    <n v="0"/>
    <n v="0"/>
    <x v="0"/>
    <x v="0"/>
    <m/>
    <m/>
    <m/>
    <n v="5.8826799999999995E-3"/>
    <m/>
    <m/>
    <m/>
    <m/>
    <m/>
    <m/>
    <m/>
    <m/>
    <m/>
    <m/>
    <m/>
    <m/>
    <m/>
    <m/>
    <s v="534735,77"/>
    <s v="6228560,03"/>
    <n v="5.8826799999999995E-3"/>
    <n v="0"/>
    <n v="0"/>
  </r>
  <r>
    <n v="2008"/>
    <x v="928"/>
    <s v=""/>
    <x v="2072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5990"/>
    <n v="0"/>
    <n v="0"/>
    <n v="0"/>
    <n v="0"/>
    <n v="1"/>
    <n v="0"/>
    <n v="0"/>
    <x v="0"/>
    <x v="0"/>
    <m/>
    <m/>
    <m/>
    <m/>
    <m/>
    <m/>
    <n v="3.1977395999999998"/>
    <m/>
    <m/>
    <m/>
    <m/>
    <m/>
    <m/>
    <m/>
    <m/>
    <m/>
    <m/>
    <m/>
    <s v="534735,77"/>
    <s v="6228560,03"/>
    <n v="3.1977395999999998"/>
    <n v="0"/>
    <n v="0"/>
  </r>
  <r>
    <n v="2008"/>
    <x v="928"/>
    <s v=""/>
    <x v="2073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5991"/>
    <n v="54.625680000000003"/>
    <n v="54.62568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53.611163999999995"/>
    <s v="534735,77"/>
    <s v="6228560,03"/>
    <n v="0"/>
    <n v="0"/>
    <n v="53.611163999999995"/>
  </r>
  <r>
    <n v="2008"/>
    <x v="928"/>
    <s v=""/>
    <x v="2074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5992"/>
    <n v="24.559200000000001"/>
    <n v="24.559200000000001"/>
    <n v="0"/>
    <n v="0"/>
    <n v="1"/>
    <n v="0"/>
    <n v="0"/>
    <x v="0"/>
    <x v="0"/>
    <m/>
    <m/>
    <m/>
    <m/>
    <m/>
    <m/>
    <n v="27.009853200000002"/>
    <m/>
    <m/>
    <m/>
    <m/>
    <m/>
    <m/>
    <m/>
    <m/>
    <m/>
    <m/>
    <m/>
    <s v="534735,77"/>
    <s v="6228560,03"/>
    <n v="27.009853200000002"/>
    <n v="0"/>
    <n v="0"/>
  </r>
  <r>
    <n v="2008"/>
    <x v="929"/>
    <s v=""/>
    <x v="2075"/>
    <n v="2019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3500"/>
    <n v="0"/>
    <n v="0"/>
    <n v="0"/>
    <n v="0"/>
    <n v="1"/>
    <n v="0"/>
    <n v="0"/>
    <x v="0"/>
    <x v="0"/>
    <m/>
    <m/>
    <m/>
    <m/>
    <m/>
    <m/>
    <n v="7.9200000000000001E-5"/>
    <m/>
    <m/>
    <m/>
    <m/>
    <m/>
    <m/>
    <m/>
    <m/>
    <m/>
    <m/>
    <m/>
    <s v="529069,37"/>
    <s v="6222568,08"/>
    <n v="7.9200000000000001E-5"/>
    <n v="0"/>
    <n v="0"/>
  </r>
  <r>
    <n v="2008"/>
    <x v="929"/>
    <s v=""/>
    <x v="2076"/>
    <n v="2019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594"/>
    <n v="0"/>
    <n v="0"/>
    <n v="0"/>
    <n v="0"/>
    <n v="1"/>
    <n v="0"/>
    <n v="0"/>
    <x v="0"/>
    <x v="0"/>
    <m/>
    <m/>
    <m/>
    <m/>
    <m/>
    <m/>
    <n v="1.188E-4"/>
    <m/>
    <m/>
    <m/>
    <m/>
    <m/>
    <m/>
    <m/>
    <m/>
    <m/>
    <m/>
    <m/>
    <s v="529069,37"/>
    <s v="6222568,08"/>
    <n v="1.188E-4"/>
    <n v="0"/>
    <n v="0"/>
  </r>
  <r>
    <n v="2008"/>
    <x v="930"/>
    <s v=""/>
    <x v="2077"/>
    <n v="2019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5993"/>
    <n v="261.58319999999998"/>
    <n v="261.58319999999998"/>
    <n v="0"/>
    <n v="0"/>
    <n v="1"/>
    <n v="0"/>
    <n v="0"/>
    <x v="0"/>
    <x v="0"/>
    <m/>
    <m/>
    <m/>
    <m/>
    <m/>
    <m/>
    <m/>
    <m/>
    <m/>
    <m/>
    <m/>
    <m/>
    <m/>
    <m/>
    <m/>
    <n v="261.58320000000003"/>
    <m/>
    <m/>
    <s v="534396,88"/>
    <s v="6229294,83"/>
    <n v="0"/>
    <n v="261.58320000000003"/>
    <n v="0"/>
  </r>
  <r>
    <n v="2010"/>
    <x v="931"/>
    <s v=""/>
    <x v="2078"/>
    <n v="2019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7507,54"/>
    <s v="6093524,7"/>
    <n v="0"/>
    <n v="0"/>
    <n v="0"/>
  </r>
  <r>
    <n v="2014"/>
    <x v="932"/>
    <s v=""/>
    <x v="2079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5994"/>
    <n v="24.315000000000001"/>
    <n v="24.315000000000001"/>
    <n v="0"/>
    <n v="0"/>
    <n v="1"/>
    <n v="0"/>
    <n v="0"/>
    <x v="0"/>
    <x v="0"/>
    <m/>
    <m/>
    <m/>
    <m/>
    <m/>
    <m/>
    <n v="25.328358000000001"/>
    <m/>
    <m/>
    <m/>
    <m/>
    <m/>
    <m/>
    <m/>
    <m/>
    <m/>
    <m/>
    <m/>
    <s v="706113,6"/>
    <s v="6203036,49"/>
    <n v="25.328358000000001"/>
    <n v="0"/>
    <n v="0"/>
  </r>
  <r>
    <n v="2014"/>
    <x v="932"/>
    <s v=""/>
    <x v="2080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5995"/>
    <n v="1.0089999999999999"/>
    <n v="1.0089999999999999"/>
    <n v="0"/>
    <n v="0"/>
    <n v="1"/>
    <n v="0"/>
    <n v="0"/>
    <x v="0"/>
    <x v="0"/>
    <m/>
    <m/>
    <m/>
    <m/>
    <m/>
    <m/>
    <n v="1.0512611999999999"/>
    <m/>
    <m/>
    <m/>
    <m/>
    <m/>
    <m/>
    <m/>
    <m/>
    <m/>
    <m/>
    <m/>
    <s v="704336,54"/>
    <s v="6204597,4"/>
    <n v="1.0512611999999999"/>
    <n v="0"/>
    <n v="0"/>
  </r>
  <r>
    <n v="2014"/>
    <x v="933"/>
    <s v=""/>
    <x v="2085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5996"/>
    <n v="1.2230000000000001"/>
    <n v="1.2230000000000001"/>
    <n v="0"/>
    <n v="0"/>
    <n v="1"/>
    <n v="0"/>
    <n v="0"/>
    <x v="0"/>
    <x v="0"/>
    <m/>
    <m/>
    <m/>
    <m/>
    <m/>
    <m/>
    <m/>
    <m/>
    <m/>
    <m/>
    <m/>
    <m/>
    <m/>
    <m/>
    <m/>
    <n v="1.2230000000000001"/>
    <m/>
    <m/>
    <s v="704336,54"/>
    <s v="6204597,4"/>
    <n v="0"/>
    <n v="1.2230000000000001"/>
    <n v="0"/>
  </r>
  <r>
    <n v="2014"/>
    <x v="934"/>
    <s v=""/>
    <x v="2088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5997"/>
    <n v="23.532"/>
    <n v="23.532"/>
    <n v="0"/>
    <n v="0"/>
    <n v="1"/>
    <n v="0"/>
    <n v="0"/>
    <x v="0"/>
    <x v="0"/>
    <m/>
    <m/>
    <m/>
    <m/>
    <m/>
    <m/>
    <n v="24.512518800000002"/>
    <m/>
    <m/>
    <m/>
    <m/>
    <m/>
    <m/>
    <m/>
    <m/>
    <m/>
    <m/>
    <m/>
    <s v="709036,11"/>
    <s v="6203432,51"/>
    <n v="24.512518800000002"/>
    <n v="0"/>
    <n v="0"/>
  </r>
  <r>
    <n v="2014"/>
    <x v="934"/>
    <s v=""/>
    <x v="2089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9036,11"/>
    <s v="6203432,51"/>
    <n v="0"/>
    <n v="0"/>
    <n v="0"/>
  </r>
  <r>
    <n v="2014"/>
    <x v="935"/>
    <s v=""/>
    <x v="2092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5998"/>
    <n v="27.158999999999999"/>
    <n v="27.158999999999999"/>
    <n v="0"/>
    <n v="0"/>
    <n v="1"/>
    <n v="0"/>
    <n v="0"/>
    <x v="0"/>
    <x v="0"/>
    <m/>
    <m/>
    <m/>
    <m/>
    <m/>
    <m/>
    <n v="28.2906756"/>
    <m/>
    <m/>
    <m/>
    <m/>
    <m/>
    <m/>
    <m/>
    <m/>
    <m/>
    <m/>
    <m/>
    <s v="707401,61"/>
    <s v="6204169,13"/>
    <n v="28.2906756"/>
    <n v="0"/>
    <n v="0"/>
  </r>
  <r>
    <n v="2014"/>
    <x v="935"/>
    <s v=""/>
    <x v="2093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7401,61"/>
    <s v="6204169,13"/>
    <n v="0"/>
    <n v="0"/>
    <n v="0"/>
  </r>
  <r>
    <n v="2014"/>
    <x v="936"/>
    <s v=""/>
    <x v="2097"/>
    <n v="2019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5999"/>
    <n v="15.526"/>
    <n v="15.526"/>
    <n v="0"/>
    <n v="0"/>
    <n v="1"/>
    <n v="0"/>
    <n v="0"/>
    <x v="0"/>
    <x v="0"/>
    <m/>
    <m/>
    <m/>
    <m/>
    <m/>
    <m/>
    <n v="7.9200000000000001E-5"/>
    <m/>
    <m/>
    <m/>
    <n v="0"/>
    <m/>
    <n v="16.170000000000002"/>
    <m/>
    <m/>
    <m/>
    <m/>
    <m/>
    <s v="704157"/>
    <s v="6203077"/>
    <n v="7.9200000000000001E-5"/>
    <n v="16.170000000000002"/>
    <n v="0"/>
  </r>
  <r>
    <n v="2014"/>
    <x v="937"/>
    <s v=""/>
    <x v="2098"/>
    <n v="2019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6000"/>
    <n v="4.7232000000000003"/>
    <n v="4.7232000000000003"/>
    <n v="0"/>
    <n v="0"/>
    <n v="1"/>
    <n v="0"/>
    <n v="0"/>
    <x v="0"/>
    <x v="0"/>
    <m/>
    <m/>
    <m/>
    <m/>
    <m/>
    <m/>
    <m/>
    <m/>
    <m/>
    <m/>
    <m/>
    <m/>
    <m/>
    <m/>
    <m/>
    <n v="4.7231999999999994"/>
    <m/>
    <m/>
    <s v="703170"/>
    <s v="6203650"/>
    <n v="0"/>
    <n v="4.7231999999999994"/>
    <n v="0"/>
  </r>
  <r>
    <n v="2014"/>
    <x v="938"/>
    <s v=""/>
    <x v="2099"/>
    <n v="2019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6001"/>
    <n v="174.47"/>
    <n v="174.47"/>
    <n v="0"/>
    <n v="0"/>
    <n v="1"/>
    <n v="0"/>
    <n v="0"/>
    <x v="0"/>
    <x v="0"/>
    <m/>
    <m/>
    <m/>
    <m/>
    <m/>
    <m/>
    <m/>
    <m/>
    <m/>
    <m/>
    <n v="175.50960000000001"/>
    <m/>
    <m/>
    <m/>
    <m/>
    <m/>
    <m/>
    <m/>
    <s v="704219,09"/>
    <s v="6203121,63"/>
    <n v="0"/>
    <n v="175.50960000000001"/>
    <n v="0"/>
  </r>
  <r>
    <n v="2015"/>
    <x v="939"/>
    <s v=""/>
    <x v="2100"/>
    <n v="2019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9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6002"/>
    <n v="0.75563999999999998"/>
    <n v="0"/>
    <n v="0.45619451999999999"/>
    <n v="0.45619451999999999"/>
    <n v="0"/>
    <n v="0.73497642060340529"/>
    <n v="0.26502357939659471"/>
    <x v="0"/>
    <x v="0"/>
    <m/>
    <m/>
    <m/>
    <m/>
    <m/>
    <m/>
    <m/>
    <m/>
    <n v="1.4256089999999999"/>
    <m/>
    <m/>
    <m/>
    <m/>
    <m/>
    <m/>
    <m/>
    <m/>
    <m/>
    <s v="543626,9"/>
    <s v="6122267,45"/>
    <n v="0"/>
    <n v="1.4256089999999999"/>
    <n v="0"/>
  </r>
  <r>
    <n v="2019"/>
    <x v="941"/>
    <s v=""/>
    <x v="2102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6003"/>
    <n v="5.7709999999999999"/>
    <n v="5.7709999999999999"/>
    <n v="0"/>
    <n v="0"/>
    <n v="1"/>
    <n v="0"/>
    <n v="0"/>
    <x v="0"/>
    <x v="0"/>
    <m/>
    <m/>
    <m/>
    <m/>
    <m/>
    <m/>
    <m/>
    <m/>
    <m/>
    <n v="5.7709999999999999"/>
    <m/>
    <m/>
    <m/>
    <m/>
    <m/>
    <m/>
    <m/>
    <m/>
    <s v="890622"/>
    <s v="6118794"/>
    <n v="0"/>
    <n v="5.7709999999999999"/>
    <n v="0"/>
  </r>
  <r>
    <n v="2019"/>
    <x v="941"/>
    <s v=""/>
    <x v="2103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6004"/>
    <n v="196.51849999999999"/>
    <n v="196.51849999999999"/>
    <n v="0"/>
    <n v="0"/>
    <n v="1"/>
    <n v="0"/>
    <n v="0"/>
    <x v="0"/>
    <x v="0"/>
    <m/>
    <m/>
    <m/>
    <m/>
    <m/>
    <m/>
    <m/>
    <m/>
    <m/>
    <n v="196.51849999999999"/>
    <m/>
    <m/>
    <m/>
    <m/>
    <m/>
    <m/>
    <m/>
    <m/>
    <s v="890622"/>
    <s v="6118794"/>
    <n v="0"/>
    <n v="196.51849999999999"/>
    <n v="0"/>
  </r>
  <r>
    <n v="2019"/>
    <x v="942"/>
    <s v=""/>
    <x v="2105"/>
    <n v="2019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9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6005"/>
    <n v="12.1975"/>
    <n v="12.1975"/>
    <n v="0"/>
    <n v="0"/>
    <n v="1"/>
    <n v="0"/>
    <n v="0"/>
    <x v="0"/>
    <x v="0"/>
    <m/>
    <m/>
    <m/>
    <m/>
    <m/>
    <m/>
    <m/>
    <m/>
    <m/>
    <m/>
    <m/>
    <m/>
    <n v="12.1975"/>
    <m/>
    <m/>
    <m/>
    <m/>
    <m/>
    <s v="872868"/>
    <s v="6118898"/>
    <n v="0"/>
    <n v="12.1975"/>
    <n v="0"/>
  </r>
  <r>
    <n v="2019"/>
    <x v="943"/>
    <s v=""/>
    <x v="2107"/>
    <n v="2019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6006"/>
    <n v="22.736000000000001"/>
    <n v="22.736000000000001"/>
    <n v="0"/>
    <n v="0"/>
    <n v="1"/>
    <n v="0"/>
    <n v="0"/>
    <x v="0"/>
    <x v="0"/>
    <m/>
    <m/>
    <m/>
    <m/>
    <m/>
    <m/>
    <m/>
    <m/>
    <m/>
    <n v="22.736000000000001"/>
    <m/>
    <m/>
    <m/>
    <m/>
    <m/>
    <m/>
    <m/>
    <m/>
    <s v="869921,76"/>
    <s v="6129957,95"/>
    <n v="0"/>
    <n v="22.736000000000001"/>
    <n v="0"/>
  </r>
  <r>
    <n v="2019"/>
    <x v="943"/>
    <s v=""/>
    <x v="2108"/>
    <n v="2019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9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6007"/>
    <n v="8.8930000000000007"/>
    <n v="8.8930000000000007"/>
    <n v="0"/>
    <n v="0"/>
    <n v="1"/>
    <n v="0"/>
    <n v="0"/>
    <x v="0"/>
    <x v="0"/>
    <m/>
    <m/>
    <m/>
    <m/>
    <m/>
    <m/>
    <m/>
    <m/>
    <m/>
    <n v="8.6129999999999995"/>
    <m/>
    <m/>
    <n v="0.28000000000000003"/>
    <m/>
    <m/>
    <m/>
    <m/>
    <m/>
    <s v="863883"/>
    <s v="6130170"/>
    <n v="0"/>
    <n v="8.8929999999999989"/>
    <n v="0"/>
  </r>
  <r>
    <n v="2019"/>
    <x v="944"/>
    <s v=""/>
    <x v="2110"/>
    <n v="2019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6008"/>
    <n v="129.828"/>
    <n v="129.828"/>
    <n v="0"/>
    <n v="0"/>
    <n v="1"/>
    <n v="0"/>
    <n v="0"/>
    <x v="0"/>
    <x v="0"/>
    <m/>
    <m/>
    <m/>
    <m/>
    <m/>
    <m/>
    <m/>
    <m/>
    <m/>
    <m/>
    <n v="129.828"/>
    <m/>
    <m/>
    <m/>
    <m/>
    <m/>
    <m/>
    <m/>
    <s v="863883"/>
    <s v="6130170"/>
    <n v="0"/>
    <n v="129.828"/>
    <n v="0"/>
  </r>
  <r>
    <n v="2019"/>
    <x v="945"/>
    <s v=""/>
    <x v="2111"/>
    <n v="2019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9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6009"/>
    <n v="72.5214"/>
    <n v="72.5214"/>
    <n v="0"/>
    <n v="0"/>
    <n v="1"/>
    <n v="0"/>
    <n v="0"/>
    <x v="0"/>
    <x v="0"/>
    <m/>
    <m/>
    <m/>
    <m/>
    <m/>
    <m/>
    <m/>
    <m/>
    <m/>
    <m/>
    <n v="72.5214"/>
    <m/>
    <n v="0"/>
    <m/>
    <m/>
    <m/>
    <m/>
    <m/>
    <s v="877320"/>
    <s v="6119261"/>
    <n v="0"/>
    <n v="72.5214"/>
    <n v="0"/>
  </r>
  <r>
    <n v="2019"/>
    <x v="946"/>
    <s v=""/>
    <x v="2113"/>
    <n v="2019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6010"/>
    <n v="1.34145"/>
    <n v="1.34145"/>
    <n v="0"/>
    <n v="0"/>
    <n v="1"/>
    <n v="0"/>
    <n v="0"/>
    <x v="0"/>
    <x v="0"/>
    <m/>
    <n v="1.34145"/>
    <m/>
    <m/>
    <m/>
    <m/>
    <m/>
    <m/>
    <m/>
    <m/>
    <m/>
    <m/>
    <m/>
    <m/>
    <m/>
    <m/>
    <m/>
    <m/>
    <s v="877320"/>
    <s v="6119261"/>
    <n v="1.34145"/>
    <n v="0"/>
    <n v="0"/>
  </r>
  <r>
    <n v="2019"/>
    <x v="947"/>
    <s v=""/>
    <x v="2114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6011"/>
    <n v="47.994999999999997"/>
    <n v="47.994999999999997"/>
    <n v="0"/>
    <n v="0"/>
    <n v="1"/>
    <n v="0"/>
    <n v="0"/>
    <x v="0"/>
    <x v="0"/>
    <m/>
    <m/>
    <m/>
    <m/>
    <m/>
    <m/>
    <m/>
    <m/>
    <m/>
    <n v="47.994999999999997"/>
    <m/>
    <m/>
    <m/>
    <m/>
    <m/>
    <m/>
    <m/>
    <m/>
    <s v="880156,44"/>
    <s v="6129347,43"/>
    <n v="0"/>
    <n v="47.994999999999997"/>
    <n v="0"/>
  </r>
  <r>
    <n v="2019"/>
    <x v="947"/>
    <s v=""/>
    <x v="2115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6012"/>
    <n v="13.282500000000001"/>
    <n v="13.282500000000001"/>
    <n v="0"/>
    <n v="0"/>
    <n v="1"/>
    <n v="0"/>
    <n v="0"/>
    <x v="0"/>
    <x v="0"/>
    <m/>
    <m/>
    <m/>
    <m/>
    <m/>
    <m/>
    <m/>
    <m/>
    <m/>
    <m/>
    <m/>
    <m/>
    <n v="13.282500000000001"/>
    <m/>
    <m/>
    <m/>
    <m/>
    <m/>
    <s v="880156,44"/>
    <s v="6129347,43"/>
    <n v="0"/>
    <n v="13.282500000000001"/>
    <n v="0"/>
  </r>
  <r>
    <n v="2019"/>
    <x v="947"/>
    <s v=""/>
    <x v="2116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880156,44"/>
    <s v="6129347,43"/>
    <n v="0"/>
    <n v="0"/>
    <n v="0"/>
  </r>
  <r>
    <n v="2024"/>
    <x v="949"/>
    <s v=""/>
    <x v="2118"/>
    <n v="2019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6013"/>
    <n v="2.988"/>
    <n v="0"/>
    <n v="2.4912000000000001"/>
    <n v="2.4912000000000001"/>
    <n v="0"/>
    <n v="0.79004457126089611"/>
    <n v="0.20995542873910389"/>
    <x v="0"/>
    <x v="0"/>
    <m/>
    <m/>
    <m/>
    <m/>
    <m/>
    <m/>
    <m/>
    <m/>
    <n v="7.1157960000000005"/>
    <m/>
    <m/>
    <m/>
    <m/>
    <m/>
    <m/>
    <m/>
    <m/>
    <m/>
    <s v="536180,48"/>
    <s v="6225727,76"/>
    <n v="0"/>
    <n v="7.1157960000000005"/>
    <n v="0"/>
  </r>
  <r>
    <n v="2024"/>
    <x v="949"/>
    <s v=""/>
    <x v="2119"/>
    <n v="2019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6014"/>
    <n v="4.1292"/>
    <n v="0"/>
    <n v="0"/>
    <n v="0"/>
    <n v="0"/>
    <n v="0"/>
    <n v="1"/>
    <x v="0"/>
    <x v="0"/>
    <m/>
    <m/>
    <m/>
    <m/>
    <m/>
    <m/>
    <m/>
    <m/>
    <n v="4.2909840000000008"/>
    <m/>
    <m/>
    <m/>
    <m/>
    <m/>
    <m/>
    <m/>
    <m/>
    <m/>
    <s v="536180,48"/>
    <s v="6225727,76"/>
    <n v="0"/>
    <n v="4.2909840000000008"/>
    <n v="0"/>
  </r>
  <r>
    <n v="2027"/>
    <x v="950"/>
    <s v=""/>
    <x v="2120"/>
    <n v="2019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6015"/>
    <n v="95.792400000000001"/>
    <n v="95.792400000000001"/>
    <n v="0"/>
    <n v="0"/>
    <n v="1"/>
    <n v="0"/>
    <n v="0"/>
    <x v="0"/>
    <x v="0"/>
    <m/>
    <m/>
    <m/>
    <m/>
    <m/>
    <m/>
    <m/>
    <m/>
    <m/>
    <m/>
    <n v="95.76"/>
    <n v="0"/>
    <m/>
    <m/>
    <m/>
    <m/>
    <m/>
    <m/>
    <s v="680478"/>
    <s v="6164765"/>
    <n v="0"/>
    <n v="95.76"/>
    <n v="0"/>
  </r>
  <r>
    <n v="2028"/>
    <x v="951"/>
    <s v=""/>
    <x v="2121"/>
    <n v="2019"/>
    <n v="12133146"/>
    <x v="731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6016"/>
    <n v="21.061440000000001"/>
    <n v="0"/>
    <n v="14.040885599999999"/>
    <n v="14.040885599999999"/>
    <n v="0"/>
    <n v="0.74499855400092796"/>
    <n v="0.25500144599907204"/>
    <x v="0"/>
    <x v="0"/>
    <m/>
    <m/>
    <m/>
    <m/>
    <m/>
    <m/>
    <m/>
    <m/>
    <n v="41.296707000000005"/>
    <m/>
    <m/>
    <m/>
    <m/>
    <m/>
    <m/>
    <m/>
    <m/>
    <m/>
    <s v="511656"/>
    <s v="6235366"/>
    <n v="0"/>
    <n v="41.296707000000005"/>
    <n v="0"/>
  </r>
  <r>
    <n v="2031"/>
    <x v="953"/>
    <s v=""/>
    <x v="2123"/>
    <n v="2019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6017"/>
    <n v="0.25181999999999999"/>
    <n v="0.25181999999999999"/>
    <n v="0"/>
    <n v="0"/>
    <n v="1"/>
    <n v="0"/>
    <n v="0"/>
    <x v="0"/>
    <x v="0"/>
    <m/>
    <m/>
    <m/>
    <n v="0.26924022000000003"/>
    <m/>
    <m/>
    <m/>
    <m/>
    <m/>
    <m/>
    <m/>
    <m/>
    <m/>
    <m/>
    <m/>
    <m/>
    <m/>
    <m/>
    <s v="595867"/>
    <s v="6140912,29"/>
    <n v="0.26924022000000003"/>
    <n v="0"/>
    <n v="0"/>
  </r>
  <r>
    <n v="2031"/>
    <x v="954"/>
    <s v=""/>
    <x v="2124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6018"/>
    <n v="2.8983599999999998"/>
    <n v="2.8983599999999998"/>
    <n v="0"/>
    <n v="0"/>
    <n v="1"/>
    <n v="0"/>
    <n v="0"/>
    <x v="0"/>
    <x v="0"/>
    <m/>
    <m/>
    <m/>
    <n v="3.1005669299999998"/>
    <m/>
    <m/>
    <m/>
    <m/>
    <m/>
    <m/>
    <m/>
    <m/>
    <m/>
    <m/>
    <m/>
    <m/>
    <m/>
    <m/>
    <s v="604987,12"/>
    <s v="6146599,38"/>
    <n v="3.1005669299999998"/>
    <n v="0"/>
    <n v="0"/>
  </r>
  <r>
    <n v="2031"/>
    <x v="954"/>
    <s v=""/>
    <x v="2125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6019"/>
    <n v="6.1920000000000003E-2"/>
    <n v="6.1920000000000003E-2"/>
    <n v="0"/>
    <n v="0"/>
    <n v="1"/>
    <n v="0"/>
    <n v="0"/>
    <x v="0"/>
    <x v="0"/>
    <m/>
    <m/>
    <m/>
    <n v="6.6323629999999995E-2"/>
    <m/>
    <m/>
    <m/>
    <m/>
    <m/>
    <m/>
    <m/>
    <m/>
    <m/>
    <m/>
    <m/>
    <m/>
    <m/>
    <m/>
    <s v="600769,62"/>
    <s v="6135979,42"/>
    <n v="6.6323629999999995E-2"/>
    <n v="0"/>
    <n v="0"/>
  </r>
  <r>
    <n v="2031"/>
    <x v="955"/>
    <s v=""/>
    <x v="2130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9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6020"/>
    <n v="1.154736"/>
    <n v="1.154736"/>
    <n v="0"/>
    <n v="0"/>
    <n v="1"/>
    <n v="0"/>
    <n v="0"/>
    <x v="0"/>
    <x v="0"/>
    <m/>
    <m/>
    <m/>
    <n v="0.16496612999999999"/>
    <m/>
    <m/>
    <n v="1.0953360000000001"/>
    <m/>
    <m/>
    <m/>
    <m/>
    <m/>
    <m/>
    <m/>
    <m/>
    <m/>
    <m/>
    <m/>
    <s v="598831"/>
    <s v="6147134"/>
    <n v="1.2603021300000001"/>
    <n v="0"/>
    <n v="0"/>
  </r>
  <r>
    <n v="2031"/>
    <x v="958"/>
    <s v=""/>
    <x v="2135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6021"/>
    <n v="0.6048"/>
    <n v="0.6048"/>
    <n v="0.53611560000000003"/>
    <n v="0.53611560000000003"/>
    <n v="0.2260951483749411"/>
    <n v="0.77390485162505884"/>
    <n v="0"/>
    <x v="0"/>
    <x v="0"/>
    <m/>
    <m/>
    <m/>
    <m/>
    <m/>
    <m/>
    <n v="1.3374900000000001"/>
    <m/>
    <m/>
    <m/>
    <m/>
    <m/>
    <m/>
    <m/>
    <m/>
    <m/>
    <m/>
    <m/>
    <s v="604982,02"/>
    <s v="6153711,91"/>
    <n v="1.3374900000000001"/>
    <n v="0"/>
    <n v="0"/>
  </r>
  <r>
    <n v="2031"/>
    <x v="958"/>
    <s v=""/>
    <x v="2136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6022"/>
    <n v="1.48176"/>
    <n v="1.48176"/>
    <n v="0"/>
    <n v="0"/>
    <n v="1"/>
    <n v="0"/>
    <n v="0"/>
    <x v="0"/>
    <x v="0"/>
    <m/>
    <m/>
    <m/>
    <m/>
    <m/>
    <m/>
    <n v="1.7658431999999999"/>
    <m/>
    <m/>
    <m/>
    <m/>
    <m/>
    <m/>
    <m/>
    <m/>
    <m/>
    <m/>
    <m/>
    <s v="604982,02"/>
    <s v="6153711,91"/>
    <n v="1.7658431999999999"/>
    <n v="0"/>
    <n v="0"/>
  </r>
  <r>
    <n v="2031"/>
    <x v="958"/>
    <s v=""/>
    <x v="2137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6023"/>
    <n v="1.28016"/>
    <n v="1.28016"/>
    <n v="0"/>
    <n v="0"/>
    <n v="1"/>
    <n v="0"/>
    <n v="0"/>
    <x v="0"/>
    <x v="0"/>
    <m/>
    <m/>
    <m/>
    <m/>
    <m/>
    <m/>
    <m/>
    <m/>
    <m/>
    <m/>
    <m/>
    <m/>
    <m/>
    <m/>
    <m/>
    <m/>
    <m/>
    <n v="1.287828"/>
    <s v="604982,02"/>
    <s v="6153711,91"/>
    <n v="0"/>
    <n v="0"/>
    <n v="1.287828"/>
  </r>
  <r>
    <n v="2031"/>
    <x v="959"/>
    <s v=""/>
    <x v="2138"/>
    <n v="2019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6024"/>
    <n v="1.3032E-2"/>
    <n v="1.3032E-2"/>
    <n v="0"/>
    <n v="0"/>
    <n v="1"/>
    <n v="0"/>
    <n v="0"/>
    <x v="0"/>
    <x v="0"/>
    <m/>
    <m/>
    <m/>
    <n v="1.3953430000000001E-2"/>
    <m/>
    <m/>
    <m/>
    <m/>
    <m/>
    <m/>
    <m/>
    <m/>
    <m/>
    <m/>
    <m/>
    <m/>
    <m/>
    <m/>
    <s v="601550,68"/>
    <s v="6136176,85"/>
    <n v="1.3953430000000001E-2"/>
    <n v="0"/>
    <n v="0"/>
  </r>
  <r>
    <n v="2031"/>
    <x v="960"/>
    <s v=""/>
    <x v="2139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1"/>
    <x v="960"/>
    <s v=""/>
    <x v="2140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6025"/>
    <n v="2.1240000000000001"/>
    <n v="2.1240000000000001"/>
    <n v="0"/>
    <n v="0"/>
    <n v="1"/>
    <n v="0"/>
    <n v="0"/>
    <x v="0"/>
    <x v="0"/>
    <m/>
    <m/>
    <m/>
    <m/>
    <m/>
    <m/>
    <n v="2.1408551999999998"/>
    <m/>
    <m/>
    <m/>
    <m/>
    <m/>
    <m/>
    <m/>
    <m/>
    <m/>
    <m/>
    <m/>
    <s v="597310,78"/>
    <s v="6147918,7"/>
    <n v="2.1408551999999998"/>
    <n v="0"/>
    <n v="0"/>
  </r>
  <r>
    <n v="2031"/>
    <x v="960"/>
    <s v=""/>
    <x v="2143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6026"/>
    <n v="3.4200000000000001E-2"/>
    <n v="3.4200000000000001E-2"/>
    <n v="0"/>
    <n v="0"/>
    <n v="1"/>
    <n v="0"/>
    <n v="0"/>
    <x v="0"/>
    <x v="0"/>
    <m/>
    <m/>
    <m/>
    <m/>
    <m/>
    <m/>
    <n v="3.6828E-2"/>
    <m/>
    <m/>
    <m/>
    <m/>
    <m/>
    <m/>
    <m/>
    <m/>
    <m/>
    <m/>
    <m/>
    <s v="597310,78"/>
    <s v="6147918,7"/>
    <n v="3.6828E-2"/>
    <n v="0"/>
    <n v="0"/>
  </r>
  <r>
    <n v="2033"/>
    <x v="961"/>
    <s v=""/>
    <x v="2144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6027"/>
    <n v="614.91300000000001"/>
    <n v="138.1"/>
    <n v="3.5678016000000001"/>
    <n v="0"/>
    <n v="0.22074229342523147"/>
    <n v="1.710857438820157E-2"/>
    <n v="0.76214913218656699"/>
    <x v="0"/>
    <x v="0"/>
    <m/>
    <m/>
    <m/>
    <n v="8.5497938500000004"/>
    <m/>
    <m/>
    <n v="88.371597599999987"/>
    <m/>
    <m/>
    <m/>
    <n v="521.56032756000002"/>
    <m/>
    <m/>
    <m/>
    <m/>
    <m/>
    <m/>
    <m/>
    <s v="495643,64"/>
    <s v="6179775,1"/>
    <n v="96.921391449999987"/>
    <n v="521.56032756000002"/>
    <n v="0"/>
  </r>
  <r>
    <n v="2033"/>
    <x v="961"/>
    <s v=""/>
    <x v="2145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6028"/>
    <n v="40.531999999999996"/>
    <n v="40.531999999999996"/>
    <n v="0"/>
    <n v="0"/>
    <n v="1"/>
    <n v="0"/>
    <n v="0"/>
    <x v="0"/>
    <x v="0"/>
    <m/>
    <m/>
    <m/>
    <m/>
    <m/>
    <m/>
    <m/>
    <m/>
    <m/>
    <m/>
    <m/>
    <m/>
    <m/>
    <m/>
    <n v="40.531999999999996"/>
    <m/>
    <m/>
    <m/>
    <s v="495643,64"/>
    <s v="6179775,1"/>
    <n v="0"/>
    <n v="40.531999999999996"/>
    <n v="0"/>
  </r>
  <r>
    <n v="2033"/>
    <x v="961"/>
    <s v=""/>
    <x v="2977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1504"/>
    <x v="6"/>
    <s v="pvp"/>
    <d v="2017-01-10T00:00:00"/>
    <m/>
    <n v="7.5"/>
    <n v="0"/>
    <n v="7.5"/>
    <x v="6029"/>
    <n v="63.22"/>
    <n v="63.22"/>
    <n v="0"/>
    <n v="0"/>
    <n v="1"/>
    <n v="0"/>
    <n v="0"/>
    <x v="0"/>
    <x v="0"/>
    <m/>
    <m/>
    <m/>
    <m/>
    <m/>
    <m/>
    <m/>
    <m/>
    <m/>
    <m/>
    <m/>
    <m/>
    <m/>
    <m/>
    <n v="63.22"/>
    <m/>
    <m/>
    <m/>
    <s v="495643,64"/>
    <s v="6179775,1"/>
    <n v="0"/>
    <n v="63.22"/>
    <n v="0"/>
  </r>
  <r>
    <n v="2034"/>
    <x v="962"/>
    <s v=""/>
    <x v="2146"/>
    <n v="2019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6030"/>
    <n v="0"/>
    <n v="0"/>
    <n v="3.6467279999999998E-2"/>
    <n v="3.6467279999999998E-2"/>
    <n v="0"/>
    <n v="1"/>
    <n v="0"/>
    <x v="0"/>
    <x v="0"/>
    <m/>
    <m/>
    <m/>
    <m/>
    <m/>
    <m/>
    <m/>
    <m/>
    <m/>
    <m/>
    <m/>
    <m/>
    <m/>
    <m/>
    <m/>
    <m/>
    <n v="3.6467280000000005E-2"/>
    <m/>
    <s v="608784"/>
    <s v="6128813"/>
    <n v="0"/>
    <n v="0"/>
    <n v="0"/>
  </r>
  <r>
    <n v="2035"/>
    <x v="963"/>
    <s v=""/>
    <x v="2147"/>
    <n v="2019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6031"/>
    <n v="79.707599999999999"/>
    <n v="79.707599999999999"/>
    <n v="0"/>
    <n v="0"/>
    <n v="1"/>
    <n v="0"/>
    <n v="0"/>
    <x v="0"/>
    <x v="0"/>
    <m/>
    <m/>
    <m/>
    <m/>
    <m/>
    <m/>
    <m/>
    <m/>
    <m/>
    <m/>
    <n v="73.106279999999998"/>
    <m/>
    <m/>
    <m/>
    <m/>
    <m/>
    <m/>
    <m/>
    <s v="694316,83"/>
    <s v="6086273,5"/>
    <n v="0"/>
    <n v="73.106279999999998"/>
    <n v="0"/>
  </r>
  <r>
    <n v="2035"/>
    <x v="963"/>
    <s v=""/>
    <x v="2148"/>
    <n v="2019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94316,83"/>
    <s v="6086273,5"/>
    <n v="0"/>
    <n v="0"/>
    <n v="0"/>
  </r>
  <r>
    <n v="2036"/>
    <x v="964"/>
    <s v=""/>
    <x v="2149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6032"/>
    <n v="43.948799999999999"/>
    <n v="43.948799999999999"/>
    <n v="0"/>
    <n v="0"/>
    <n v="1"/>
    <n v="0"/>
    <n v="0"/>
    <x v="0"/>
    <x v="0"/>
    <m/>
    <m/>
    <m/>
    <m/>
    <m/>
    <m/>
    <m/>
    <m/>
    <m/>
    <m/>
    <n v="43.087000000000003"/>
    <m/>
    <m/>
    <m/>
    <m/>
    <m/>
    <m/>
    <m/>
    <s v="604657,34"/>
    <s v="6227900,23"/>
    <n v="0"/>
    <n v="43.087000000000003"/>
    <n v="0"/>
  </r>
  <r>
    <n v="2036"/>
    <x v="964"/>
    <s v=""/>
    <x v="2150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6033"/>
    <n v="3.9600000000000003E-2"/>
    <n v="3.9600000000000003E-2"/>
    <n v="0"/>
    <n v="0"/>
    <n v="1"/>
    <n v="0"/>
    <n v="0"/>
    <x v="0"/>
    <x v="0"/>
    <m/>
    <m/>
    <m/>
    <n v="5.1150000000000001E-2"/>
    <m/>
    <m/>
    <m/>
    <m/>
    <m/>
    <m/>
    <m/>
    <m/>
    <m/>
    <m/>
    <m/>
    <m/>
    <m/>
    <m/>
    <s v="604657,34"/>
    <s v="6227900,23"/>
    <n v="5.1150000000000001E-2"/>
    <n v="0"/>
    <n v="0"/>
  </r>
  <r>
    <n v="2036"/>
    <x v="964"/>
    <s v=""/>
    <x v="2151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6034"/>
    <n v="22.726800000000001"/>
    <n v="22.726800000000001"/>
    <n v="0"/>
    <n v="0"/>
    <n v="1"/>
    <n v="0"/>
    <n v="0"/>
    <x v="0"/>
    <x v="0"/>
    <m/>
    <m/>
    <m/>
    <m/>
    <m/>
    <m/>
    <m/>
    <m/>
    <m/>
    <m/>
    <n v="22.280999999999999"/>
    <m/>
    <m/>
    <m/>
    <m/>
    <m/>
    <m/>
    <m/>
    <s v="604657,34"/>
    <s v="6227900,23"/>
    <n v="0"/>
    <n v="22.280999999999999"/>
    <n v="0"/>
  </r>
  <r>
    <n v="2036"/>
    <x v="964"/>
    <s v=""/>
    <x v="2152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6035"/>
    <n v="7.9200000000000007E-2"/>
    <n v="7.9200000000000007E-2"/>
    <n v="0"/>
    <n v="0"/>
    <n v="1"/>
    <n v="0"/>
    <n v="0"/>
    <x v="0"/>
    <x v="0"/>
    <m/>
    <m/>
    <m/>
    <n v="9.8500000000000004E-2"/>
    <m/>
    <m/>
    <m/>
    <m/>
    <m/>
    <m/>
    <m/>
    <m/>
    <m/>
    <m/>
    <m/>
    <m/>
    <m/>
    <m/>
    <s v="604657,34"/>
    <s v="6227900,23"/>
    <n v="9.8500000000000004E-2"/>
    <n v="0"/>
    <n v="0"/>
  </r>
  <r>
    <n v="2036"/>
    <x v="964"/>
    <s v=""/>
    <x v="2153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6036"/>
    <n v="0"/>
    <n v="0"/>
    <n v="0"/>
    <n v="0"/>
    <n v="1"/>
    <n v="0"/>
    <n v="0"/>
    <x v="0"/>
    <x v="0"/>
    <m/>
    <m/>
    <m/>
    <n v="3.5899999999999999E-3"/>
    <m/>
    <m/>
    <m/>
    <m/>
    <m/>
    <m/>
    <m/>
    <m/>
    <m/>
    <m/>
    <m/>
    <m/>
    <m/>
    <m/>
    <s v="604657,34"/>
    <s v="6227900,23"/>
    <n v="3.5899999999999999E-3"/>
    <n v="0"/>
    <n v="0"/>
  </r>
  <r>
    <n v="2036"/>
    <x v="964"/>
    <s v=""/>
    <x v="2154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6037"/>
    <n v="146.7972"/>
    <n v="146.7972"/>
    <n v="0"/>
    <n v="0"/>
    <n v="1"/>
    <n v="0"/>
    <n v="0"/>
    <x v="0"/>
    <x v="0"/>
    <m/>
    <m/>
    <m/>
    <m/>
    <m/>
    <m/>
    <m/>
    <m/>
    <m/>
    <m/>
    <n v="135.87700000000001"/>
    <m/>
    <m/>
    <m/>
    <m/>
    <m/>
    <m/>
    <m/>
    <s v="604657,34"/>
    <s v="6227900,23"/>
    <n v="0"/>
    <n v="135.87700000000001"/>
    <n v="0"/>
  </r>
  <r>
    <n v="2036"/>
    <x v="965"/>
    <s v=""/>
    <x v="2155"/>
    <n v="2019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6038"/>
    <n v="0.11700000000000001"/>
    <n v="0.11700000000000001"/>
    <n v="0"/>
    <n v="0"/>
    <n v="1"/>
    <n v="0"/>
    <n v="0"/>
    <x v="0"/>
    <x v="0"/>
    <m/>
    <m/>
    <m/>
    <m/>
    <m/>
    <m/>
    <m/>
    <m/>
    <m/>
    <m/>
    <m/>
    <m/>
    <m/>
    <m/>
    <n v="0.11704000000000001"/>
    <m/>
    <m/>
    <m/>
    <s v="604264,96"/>
    <s v="6229177,82"/>
    <n v="0"/>
    <n v="0.11704000000000001"/>
    <n v="0"/>
  </r>
  <r>
    <n v="2037"/>
    <x v="966"/>
    <s v=""/>
    <x v="2156"/>
    <n v="2019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6039"/>
    <n v="14.612399999999999"/>
    <n v="14.612399999999999"/>
    <n v="0"/>
    <n v="0"/>
    <n v="1"/>
    <n v="0"/>
    <n v="0"/>
    <x v="0"/>
    <x v="0"/>
    <m/>
    <m/>
    <m/>
    <m/>
    <m/>
    <m/>
    <m/>
    <m/>
    <m/>
    <m/>
    <m/>
    <m/>
    <n v="18.230450000000001"/>
    <m/>
    <m/>
    <m/>
    <m/>
    <m/>
    <s v="661453,2"/>
    <s v="6073157,92"/>
    <n v="0"/>
    <n v="18.230450000000001"/>
    <n v="0"/>
  </r>
  <r>
    <n v="2037"/>
    <x v="966"/>
    <s v=""/>
    <x v="2157"/>
    <n v="2019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6040"/>
    <n v="7.7039999999999997E-2"/>
    <n v="7.5600000000000001E-2"/>
    <n v="0"/>
    <n v="0"/>
    <n v="1"/>
    <n v="0"/>
    <n v="0"/>
    <x v="0"/>
    <x v="0"/>
    <m/>
    <m/>
    <m/>
    <m/>
    <m/>
    <m/>
    <m/>
    <m/>
    <m/>
    <m/>
    <m/>
    <m/>
    <n v="8.7499999999999994E-2"/>
    <m/>
    <m/>
    <m/>
    <m/>
    <m/>
    <s v="661453,2"/>
    <s v="6073157,92"/>
    <n v="0"/>
    <n v="8.7499999999999994E-2"/>
    <n v="0"/>
  </r>
  <r>
    <n v="2037"/>
    <x v="1289"/>
    <s v=""/>
    <x v="2913"/>
    <n v="2019"/>
    <n v="11135617"/>
    <x v="501"/>
    <x v="91"/>
    <x v="1243"/>
    <n v="4930"/>
    <s v="Maribo"/>
    <n v="360"/>
    <n v="48"/>
    <x v="142"/>
    <m/>
    <s v="FJ"/>
    <s v="Fjernvarmeværk"/>
    <n v="353000"/>
    <n v="350030"/>
    <x v="1471"/>
    <x v="0"/>
    <s v="fvv"/>
    <d v="2018-02-03T00:00:00"/>
    <m/>
    <n v="8"/>
    <n v="0"/>
    <n v="9.5"/>
    <x v="6041"/>
    <n v="42.462000000000003"/>
    <n v="42.462000000000003"/>
    <n v="0"/>
    <n v="0"/>
    <n v="1"/>
    <n v="0"/>
    <n v="0"/>
    <x v="0"/>
    <x v="0"/>
    <m/>
    <m/>
    <m/>
    <m/>
    <m/>
    <m/>
    <m/>
    <m/>
    <m/>
    <m/>
    <n v="42.454500000000003"/>
    <m/>
    <m/>
    <m/>
    <m/>
    <m/>
    <m/>
    <m/>
    <s v="661399,66"/>
    <s v="6073310,04"/>
    <n v="0"/>
    <n v="42.454500000000003"/>
    <n v="0"/>
  </r>
  <r>
    <n v="2039"/>
    <x v="968"/>
    <s v=""/>
    <x v="2159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6042"/>
    <n v="67.838040000000007"/>
    <n v="67.838040000000007"/>
    <n v="0"/>
    <n v="0"/>
    <n v="1"/>
    <n v="0"/>
    <n v="0"/>
    <x v="0"/>
    <x v="0"/>
    <m/>
    <m/>
    <m/>
    <n v="2.5969880000000002E-3"/>
    <m/>
    <m/>
    <m/>
    <m/>
    <m/>
    <m/>
    <n v="67.957890000000006"/>
    <m/>
    <m/>
    <n v="2.4840000000000001E-3"/>
    <m/>
    <m/>
    <m/>
    <m/>
    <s v="526743,59"/>
    <s v="6237593,34"/>
    <n v="2.5969880000000002E-3"/>
    <n v="67.960374000000002"/>
    <n v="0"/>
  </r>
  <r>
    <n v="2039"/>
    <x v="968"/>
    <s v=""/>
    <x v="2160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6043"/>
    <n v="44.799840000000003"/>
    <n v="44.799840000000003"/>
    <n v="0"/>
    <n v="0"/>
    <n v="1"/>
    <n v="0"/>
    <n v="0"/>
    <x v="0"/>
    <x v="0"/>
    <m/>
    <m/>
    <m/>
    <n v="0"/>
    <m/>
    <m/>
    <m/>
    <m/>
    <m/>
    <m/>
    <n v="44.879010000000001"/>
    <m/>
    <m/>
    <n v="0"/>
    <m/>
    <m/>
    <m/>
    <m/>
    <s v="526743,59"/>
    <s v="6237593,34"/>
    <n v="0"/>
    <n v="44.879010000000001"/>
    <n v="0"/>
  </r>
  <r>
    <n v="2039"/>
    <x v="968"/>
    <s v=""/>
    <x v="2161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6044"/>
    <n v="0.66125"/>
    <n v="0.66125"/>
    <n v="0"/>
    <n v="0"/>
    <n v="1"/>
    <n v="0"/>
    <n v="0"/>
    <x v="0"/>
    <x v="0"/>
    <m/>
    <m/>
    <m/>
    <m/>
    <m/>
    <m/>
    <n v="0.80657279999999998"/>
    <m/>
    <m/>
    <m/>
    <m/>
    <m/>
    <m/>
    <m/>
    <m/>
    <m/>
    <m/>
    <m/>
    <s v="526743,59"/>
    <s v="6237593,34"/>
    <n v="0.80657279999999998"/>
    <n v="0"/>
    <n v="0"/>
  </r>
  <r>
    <n v="2039"/>
    <x v="968"/>
    <s v=""/>
    <x v="2162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6045"/>
    <n v="0"/>
    <n v="0"/>
    <n v="0"/>
    <n v="0"/>
    <n v="1"/>
    <n v="0"/>
    <n v="0"/>
    <x v="0"/>
    <x v="0"/>
    <m/>
    <m/>
    <m/>
    <n v="2.1521999999999998E-5"/>
    <m/>
    <m/>
    <m/>
    <m/>
    <m/>
    <m/>
    <m/>
    <m/>
    <m/>
    <m/>
    <m/>
    <m/>
    <m/>
    <m/>
    <s v="526743,59"/>
    <s v="6237593,34"/>
    <n v="2.1521999999999998E-5"/>
    <n v="0"/>
    <n v="0"/>
  </r>
  <r>
    <n v="2039"/>
    <x v="969"/>
    <s v=""/>
    <x v="2164"/>
    <n v="2019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6046"/>
    <n v="7.8219999999999998E-2"/>
    <n v="7.8219999999999998E-2"/>
    <n v="0"/>
    <n v="0"/>
    <n v="1"/>
    <n v="0"/>
    <n v="0"/>
    <x v="0"/>
    <x v="0"/>
    <m/>
    <m/>
    <m/>
    <m/>
    <m/>
    <m/>
    <n v="9.7772400000000009E-2"/>
    <m/>
    <m/>
    <m/>
    <m/>
    <m/>
    <m/>
    <m/>
    <m/>
    <m/>
    <m/>
    <m/>
    <s v="527907,14"/>
    <s v="6237400,75"/>
    <n v="9.7772400000000009E-2"/>
    <n v="0"/>
    <n v="0"/>
  </r>
  <r>
    <n v="2039"/>
    <x v="1304"/>
    <s v=""/>
    <x v="2978"/>
    <n v="2019"/>
    <n v="60247412"/>
    <x v="502"/>
    <x v="1300"/>
    <x v="1257"/>
    <n v="8620"/>
    <s v="Kjellerup"/>
    <n v="740"/>
    <n v="244"/>
    <x v="315"/>
    <m/>
    <s v="FJ"/>
    <s v="Fjernvarmeværk"/>
    <m/>
    <m/>
    <x v="1505"/>
    <x v="0"/>
    <s v="fvv"/>
    <d v="2019-09-01T00:00:00"/>
    <m/>
    <n v="10"/>
    <n v="0"/>
    <n v="13.8"/>
    <x v="6047"/>
    <n v="80.464680000000001"/>
    <n v="80.464680000000001"/>
    <n v="0"/>
    <n v="0"/>
    <n v="1"/>
    <n v="0"/>
    <n v="0"/>
    <x v="0"/>
    <x v="0"/>
    <m/>
    <m/>
    <m/>
    <m/>
    <m/>
    <m/>
    <m/>
    <m/>
    <m/>
    <m/>
    <n v="68.4208"/>
    <m/>
    <m/>
    <m/>
    <m/>
    <m/>
    <m/>
    <m/>
    <s v="525999,29"/>
    <s v="6237231,04"/>
    <n v="0"/>
    <n v="68.4208"/>
    <n v="0"/>
  </r>
  <r>
    <n v="2040"/>
    <x v="970"/>
    <s v=""/>
    <x v="2165"/>
    <n v="2019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96"/>
    <n v="0.51119999999999999"/>
    <n v="0.51119999999999999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637573,06"/>
    <s v="6078190,1"/>
    <n v="0.68152999999999997"/>
    <n v="0"/>
    <n v="0"/>
  </r>
  <r>
    <n v="2040"/>
    <x v="971"/>
    <s v=""/>
    <x v="2166"/>
    <n v="2019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6048"/>
    <n v="36.943199999999997"/>
    <n v="36.943199999999997"/>
    <n v="0"/>
    <n v="0"/>
    <n v="1"/>
    <n v="0"/>
    <n v="0"/>
    <x v="0"/>
    <x v="0"/>
    <m/>
    <m/>
    <m/>
    <m/>
    <m/>
    <m/>
    <m/>
    <m/>
    <m/>
    <n v="41.701999999999998"/>
    <m/>
    <m/>
    <m/>
    <m/>
    <m/>
    <m/>
    <m/>
    <m/>
    <s v="645597,8"/>
    <s v="6076136,59"/>
    <n v="0"/>
    <n v="41.701999999999998"/>
    <n v="0"/>
  </r>
  <r>
    <n v="2040"/>
    <x v="971"/>
    <s v=""/>
    <x v="2167"/>
    <n v="2019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6049"/>
    <n v="8.1791999999999998"/>
    <n v="8.1791999999999998"/>
    <n v="0"/>
    <n v="0"/>
    <n v="1"/>
    <n v="0"/>
    <n v="0"/>
    <x v="0"/>
    <x v="0"/>
    <m/>
    <m/>
    <m/>
    <m/>
    <m/>
    <m/>
    <m/>
    <m/>
    <m/>
    <m/>
    <m/>
    <m/>
    <m/>
    <m/>
    <m/>
    <n v="8.1791999999999998"/>
    <m/>
    <m/>
    <s v="645597,8"/>
    <s v="6076136,59"/>
    <n v="0"/>
    <n v="8.1791999999999998"/>
    <n v="0"/>
  </r>
  <r>
    <n v="2040"/>
    <x v="972"/>
    <s v=""/>
    <x v="2168"/>
    <n v="2019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6050"/>
    <n v="149.73912000000001"/>
    <n v="145.24632"/>
    <n v="0"/>
    <n v="0"/>
    <n v="1"/>
    <n v="0"/>
    <n v="0"/>
    <x v="0"/>
    <x v="0"/>
    <m/>
    <m/>
    <m/>
    <m/>
    <m/>
    <m/>
    <m/>
    <m/>
    <m/>
    <m/>
    <n v="148.0598"/>
    <m/>
    <m/>
    <m/>
    <m/>
    <m/>
    <m/>
    <m/>
    <s v="636259"/>
    <s v="6077446"/>
    <n v="0"/>
    <n v="148.0598"/>
    <n v="0"/>
  </r>
  <r>
    <n v="2040"/>
    <x v="973"/>
    <s v=""/>
    <x v="2169"/>
    <n v="2019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6051"/>
    <n v="355.66523999999998"/>
    <n v="355.06799999999998"/>
    <n v="0"/>
    <n v="0"/>
    <n v="1"/>
    <n v="0"/>
    <n v="0"/>
    <x v="0"/>
    <x v="0"/>
    <m/>
    <m/>
    <m/>
    <m/>
    <m/>
    <m/>
    <m/>
    <m/>
    <m/>
    <n v="386.483"/>
    <m/>
    <m/>
    <m/>
    <m/>
    <m/>
    <m/>
    <m/>
    <m/>
    <s v="639243,97"/>
    <s v="6077879,57"/>
    <n v="0"/>
    <n v="386.483"/>
    <n v="0"/>
  </r>
  <r>
    <n v="2041"/>
    <x v="974"/>
    <s v=""/>
    <x v="2170"/>
    <n v="2019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0244,54"/>
    <s v="6195634,88"/>
    <n v="0"/>
    <n v="0"/>
    <n v="0"/>
  </r>
  <r>
    <n v="2041"/>
    <x v="975"/>
    <s v=""/>
    <x v="2171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6052"/>
    <n v="9.3851999999999993"/>
    <n v="9.2268000000000008"/>
    <n v="0"/>
    <n v="0"/>
    <n v="1"/>
    <n v="0"/>
    <n v="0"/>
    <x v="0"/>
    <x v="0"/>
    <m/>
    <m/>
    <m/>
    <m/>
    <m/>
    <m/>
    <m/>
    <m/>
    <m/>
    <m/>
    <m/>
    <m/>
    <n v="10.762499999999999"/>
    <m/>
    <m/>
    <m/>
    <m/>
    <m/>
    <s v="470356,36"/>
    <s v="6196263,77"/>
    <n v="0"/>
    <n v="10.762499999999999"/>
    <n v="0"/>
  </r>
  <r>
    <n v="2041"/>
    <x v="975"/>
    <s v=""/>
    <x v="2172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0356,36"/>
    <s v="6196263,77"/>
    <n v="0"/>
    <n v="0"/>
    <n v="0"/>
  </r>
  <r>
    <n v="2041"/>
    <x v="975"/>
    <s v=""/>
    <x v="2173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6053"/>
    <n v="168.5016"/>
    <n v="165.636"/>
    <n v="0"/>
    <n v="0"/>
    <n v="1"/>
    <n v="0"/>
    <n v="0"/>
    <x v="0"/>
    <x v="0"/>
    <m/>
    <m/>
    <m/>
    <m/>
    <m/>
    <m/>
    <m/>
    <m/>
    <m/>
    <m/>
    <n v="166.856325"/>
    <m/>
    <m/>
    <m/>
    <m/>
    <m/>
    <m/>
    <m/>
    <s v="470356,36"/>
    <s v="6196263,77"/>
    <n v="0"/>
    <n v="166.856325"/>
    <n v="0"/>
  </r>
  <r>
    <n v="2041"/>
    <x v="975"/>
    <s v=""/>
    <x v="2174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6054"/>
    <n v="24.134399999999999"/>
    <n v="23.724"/>
    <n v="0"/>
    <n v="0"/>
    <n v="1"/>
    <n v="0"/>
    <n v="0"/>
    <x v="0"/>
    <x v="0"/>
    <m/>
    <m/>
    <m/>
    <m/>
    <m/>
    <m/>
    <m/>
    <m/>
    <m/>
    <m/>
    <m/>
    <m/>
    <m/>
    <m/>
    <m/>
    <n v="25.862400000000001"/>
    <m/>
    <m/>
    <s v="470356,36"/>
    <s v="6196263,77"/>
    <n v="0"/>
    <n v="25.862400000000001"/>
    <n v="0"/>
  </r>
  <r>
    <n v="2042"/>
    <x v="976"/>
    <s v=""/>
    <x v="2175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9"/>
    <n v="29977089"/>
    <x v="732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7"/>
    <x v="979"/>
    <s v=""/>
    <x v="2183"/>
    <n v="2019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096,11"/>
    <s v="6154768,5"/>
    <n v="0"/>
    <n v="0"/>
    <n v="0"/>
  </r>
  <r>
    <n v="2047"/>
    <x v="980"/>
    <s v=""/>
    <x v="2184"/>
    <n v="2019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6055"/>
    <n v="1.1519999999999999"/>
    <n v="1.1519999999999999"/>
    <n v="0"/>
    <n v="0"/>
    <n v="1"/>
    <n v="0"/>
    <n v="0"/>
    <x v="0"/>
    <x v="0"/>
    <m/>
    <m/>
    <m/>
    <n v="0"/>
    <m/>
    <m/>
    <m/>
    <m/>
    <m/>
    <m/>
    <m/>
    <m/>
    <m/>
    <n v="1.3554674"/>
    <m/>
    <m/>
    <m/>
    <m/>
    <s v="468199,4"/>
    <s v="6149170,06"/>
    <n v="0"/>
    <n v="1.3554674"/>
    <n v="0"/>
  </r>
  <r>
    <n v="2047"/>
    <x v="980"/>
    <s v=""/>
    <x v="2185"/>
    <n v="2019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6055"/>
    <n v="1.1519999999999999"/>
    <n v="1.1519999999999999"/>
    <n v="0"/>
    <n v="0"/>
    <n v="1"/>
    <n v="0"/>
    <n v="0"/>
    <x v="0"/>
    <x v="0"/>
    <m/>
    <m/>
    <m/>
    <n v="0"/>
    <m/>
    <m/>
    <m/>
    <m/>
    <m/>
    <m/>
    <m/>
    <m/>
    <m/>
    <n v="1.3554674"/>
    <m/>
    <m/>
    <m/>
    <m/>
    <s v="468199,4"/>
    <s v="6149170,06"/>
    <n v="0"/>
    <n v="1.3554674"/>
    <n v="0"/>
  </r>
  <r>
    <n v="2047"/>
    <x v="981"/>
    <s v=""/>
    <x v="2186"/>
    <n v="2019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65495,89"/>
    <s v="6153686,44"/>
    <n v="0"/>
    <n v="0"/>
    <n v="0"/>
  </r>
  <r>
    <n v="2047"/>
    <x v="982"/>
    <s v=""/>
    <x v="2187"/>
    <n v="2019"/>
    <n v="32662498"/>
    <x v="507"/>
    <x v="980"/>
    <x v="958"/>
    <n v="6710"/>
    <s v="Esbjerg V"/>
    <n v="561"/>
    <n v="126"/>
    <x v="284"/>
    <m/>
    <s v="FJ"/>
    <s v="Fjernvarmeværk"/>
    <n v="353000"/>
    <n v="350030"/>
    <x v="13"/>
    <x v="0"/>
    <s v="fvv"/>
    <d v="1972-01-01T00:00:00"/>
    <m/>
    <n v="7.8"/>
    <n v="0"/>
    <n v="6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59526,42"/>
    <s v="6153445,62"/>
    <n v="0"/>
    <n v="0"/>
    <n v="0"/>
  </r>
  <r>
    <n v="2047"/>
    <x v="982"/>
    <s v=""/>
    <x v="2188"/>
    <n v="2019"/>
    <n v="32662498"/>
    <x v="507"/>
    <x v="980"/>
    <x v="958"/>
    <n v="6710"/>
    <s v="Esbjerg V"/>
    <n v="561"/>
    <n v="126"/>
    <x v="284"/>
    <m/>
    <s v="FJ"/>
    <s v="Fjernvarmeværk"/>
    <n v="353000"/>
    <n v="350030"/>
    <x v="16"/>
    <x v="0"/>
    <s v="fvv"/>
    <d v="1973-01-01T00:00:00"/>
    <m/>
    <n v="11.6"/>
    <n v="0"/>
    <n v="10.1"/>
    <x v="6056"/>
    <n v="1.9E-2"/>
    <n v="1.9E-2"/>
    <n v="0"/>
    <n v="0"/>
    <n v="1"/>
    <n v="0"/>
    <n v="0"/>
    <x v="0"/>
    <x v="0"/>
    <m/>
    <m/>
    <m/>
    <n v="2.266984E-2"/>
    <m/>
    <m/>
    <m/>
    <m/>
    <m/>
    <m/>
    <m/>
    <m/>
    <m/>
    <n v="0"/>
    <m/>
    <m/>
    <m/>
    <m/>
    <s v="459526,42"/>
    <s v="6153445,62"/>
    <n v="2.266984E-2"/>
    <n v="0"/>
    <n v="0"/>
  </r>
  <r>
    <n v="2047"/>
    <x v="983"/>
    <s v=""/>
    <x v="2189"/>
    <n v="2019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6057"/>
    <n v="0.48199999999999998"/>
    <n v="0.48199999999999998"/>
    <n v="0"/>
    <n v="0"/>
    <n v="1"/>
    <n v="0"/>
    <n v="0"/>
    <x v="0"/>
    <x v="0"/>
    <m/>
    <m/>
    <m/>
    <n v="0"/>
    <m/>
    <m/>
    <n v="0.56719079999999999"/>
    <m/>
    <m/>
    <m/>
    <m/>
    <m/>
    <m/>
    <n v="0"/>
    <m/>
    <m/>
    <m/>
    <m/>
    <s v="465663,04"/>
    <s v="6150735,02"/>
    <n v="0.56719079999999999"/>
    <n v="0"/>
    <n v="0"/>
  </r>
  <r>
    <n v="2047"/>
    <x v="983"/>
    <s v=""/>
    <x v="2190"/>
    <n v="2019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6058"/>
    <n v="1.7929999999999999"/>
    <n v="1.7929999999999999"/>
    <n v="0"/>
    <n v="0"/>
    <n v="1"/>
    <n v="0"/>
    <n v="0"/>
    <x v="0"/>
    <x v="0"/>
    <m/>
    <m/>
    <m/>
    <n v="0"/>
    <m/>
    <m/>
    <m/>
    <m/>
    <m/>
    <m/>
    <m/>
    <m/>
    <m/>
    <n v="2.1089697999999997"/>
    <m/>
    <m/>
    <m/>
    <m/>
    <s v="465663,04"/>
    <s v="6150735,02"/>
    <n v="0"/>
    <n v="2.1089697999999997"/>
    <n v="0"/>
  </r>
  <r>
    <n v="2047"/>
    <x v="984"/>
    <s v=""/>
    <x v="2191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2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3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4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5"/>
    <s v=""/>
    <x v="2195"/>
    <n v="2019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240,56"/>
    <s v="6146509,5"/>
    <n v="0"/>
    <n v="0"/>
    <n v="0"/>
  </r>
  <r>
    <n v="2047"/>
    <x v="986"/>
    <s v=""/>
    <x v="2196"/>
    <n v="2019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2521"/>
    <n v="0.106"/>
    <n v="0.106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470584,7"/>
    <s v="6150353,75"/>
    <n v="0.12554499999999999"/>
    <n v="0"/>
    <n v="0"/>
  </r>
  <r>
    <n v="2047"/>
    <x v="987"/>
    <s v=""/>
    <x v="2197"/>
    <n v="2019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458,33"/>
    <s v="6162383,45"/>
    <n v="0"/>
    <n v="0"/>
    <n v="0"/>
  </r>
  <r>
    <n v="2047"/>
    <x v="987"/>
    <s v=""/>
    <x v="2198"/>
    <n v="2019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6060"/>
    <n v="0.28299999999999997"/>
    <n v="0.28299999999999997"/>
    <n v="0"/>
    <n v="0"/>
    <n v="1"/>
    <n v="0"/>
    <n v="0"/>
    <x v="0"/>
    <x v="0"/>
    <m/>
    <m/>
    <m/>
    <n v="0.33359100000000003"/>
    <m/>
    <m/>
    <m/>
    <m/>
    <m/>
    <m/>
    <m/>
    <m/>
    <m/>
    <m/>
    <m/>
    <m/>
    <m/>
    <m/>
    <s v="468458,33"/>
    <s v="6162383,45"/>
    <n v="0.33359100000000003"/>
    <n v="0"/>
    <n v="0"/>
  </r>
  <r>
    <n v="2047"/>
    <x v="988"/>
    <s v=""/>
    <x v="2199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6061"/>
    <n v="3.0419999999999998"/>
    <n v="3.0419999999999998"/>
    <n v="0"/>
    <n v="0"/>
    <n v="1"/>
    <n v="0"/>
    <n v="0"/>
    <x v="0"/>
    <x v="0"/>
    <m/>
    <m/>
    <m/>
    <n v="3.5798260000000002"/>
    <m/>
    <m/>
    <m/>
    <m/>
    <m/>
    <m/>
    <m/>
    <m/>
    <m/>
    <m/>
    <m/>
    <m/>
    <m/>
    <m/>
    <s v="466956,62"/>
    <s v="6165331,85"/>
    <n v="3.5798260000000002"/>
    <n v="0"/>
    <n v="0"/>
  </r>
  <r>
    <n v="2047"/>
    <x v="989"/>
    <s v=""/>
    <x v="2202"/>
    <n v="2019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6062"/>
    <n v="0.1012"/>
    <n v="0.1012"/>
    <n v="0"/>
    <n v="0"/>
    <n v="1"/>
    <n v="0"/>
    <n v="0"/>
    <x v="0"/>
    <x v="0"/>
    <m/>
    <m/>
    <m/>
    <m/>
    <m/>
    <m/>
    <m/>
    <m/>
    <m/>
    <m/>
    <m/>
    <m/>
    <m/>
    <m/>
    <n v="0.1012"/>
    <m/>
    <m/>
    <m/>
    <s v="466487"/>
    <s v="6151970"/>
    <n v="0"/>
    <n v="0.1012"/>
    <n v="0"/>
  </r>
  <r>
    <n v="2047"/>
    <x v="990"/>
    <s v=""/>
    <x v="2203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6"/>
    <x v="0"/>
    <s v="fvv"/>
    <d v="2011-03-01T00:00:00"/>
    <m/>
    <n v="55"/>
    <n v="0"/>
    <n v="51.7"/>
    <x v="6063"/>
    <n v="7.2539999999999996"/>
    <n v="7.2539999999999996"/>
    <n v="0"/>
    <n v="0"/>
    <n v="1"/>
    <n v="0"/>
    <n v="0"/>
    <x v="0"/>
    <x v="0"/>
    <m/>
    <m/>
    <m/>
    <n v="7.1739999999999998E-2"/>
    <m/>
    <m/>
    <m/>
    <m/>
    <m/>
    <m/>
    <m/>
    <m/>
    <m/>
    <n v="7.6454700000000004"/>
    <m/>
    <m/>
    <m/>
    <m/>
    <s v="465632,09"/>
    <s v="6146258,49"/>
    <n v="7.1739999999999998E-2"/>
    <n v="7.6454700000000004"/>
    <n v="0"/>
  </r>
  <r>
    <n v="2047"/>
    <x v="990"/>
    <s v=""/>
    <x v="2204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7"/>
    <x v="0"/>
    <s v="fvv"/>
    <d v="2011-03-01T00:00:00"/>
    <m/>
    <n v="53.1"/>
    <n v="0"/>
    <n v="49.9"/>
    <x v="6063"/>
    <n v="7.2539999999999996"/>
    <n v="7.2539999999999996"/>
    <n v="0"/>
    <n v="0"/>
    <n v="1"/>
    <n v="0"/>
    <n v="0"/>
    <x v="0"/>
    <x v="0"/>
    <m/>
    <m/>
    <m/>
    <n v="7.1739999999999998E-2"/>
    <m/>
    <m/>
    <m/>
    <m/>
    <m/>
    <m/>
    <m/>
    <m/>
    <m/>
    <n v="7.6454700000000004"/>
    <m/>
    <m/>
    <m/>
    <m/>
    <s v="465632,09"/>
    <s v="6146258,49"/>
    <n v="7.1739999999999998E-2"/>
    <n v="7.6454700000000004"/>
    <n v="0"/>
  </r>
  <r>
    <n v="2047"/>
    <x v="990"/>
    <s v=""/>
    <x v="2979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8"/>
    <x v="0"/>
    <s v="fvv"/>
    <d v="2019-10-22T00:00:00"/>
    <m/>
    <n v="54.78"/>
    <n v="0"/>
    <n v="58.07"/>
    <x v="6064"/>
    <n v="8.1140000000000008"/>
    <n v="8.1140000000000008"/>
    <n v="0"/>
    <n v="0"/>
    <n v="1"/>
    <n v="0"/>
    <n v="0"/>
    <x v="0"/>
    <x v="0"/>
    <m/>
    <m/>
    <m/>
    <m/>
    <m/>
    <m/>
    <n v="7.6550364000000002"/>
    <m/>
    <m/>
    <m/>
    <m/>
    <m/>
    <m/>
    <m/>
    <m/>
    <m/>
    <m/>
    <m/>
    <s v="465632,09"/>
    <s v="6146258,49"/>
    <n v="7.6550364000000002"/>
    <n v="0"/>
    <n v="0"/>
  </r>
  <r>
    <n v="2047"/>
    <x v="991"/>
    <s v=""/>
    <x v="2205"/>
    <n v="2019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6065"/>
    <n v="1.82"/>
    <n v="1.82"/>
    <n v="0"/>
    <n v="0"/>
    <n v="1"/>
    <n v="0"/>
    <n v="0"/>
    <x v="0"/>
    <x v="0"/>
    <m/>
    <m/>
    <m/>
    <m/>
    <m/>
    <m/>
    <m/>
    <m/>
    <m/>
    <m/>
    <m/>
    <m/>
    <m/>
    <m/>
    <n v="1.82"/>
    <m/>
    <m/>
    <m/>
    <s v="468548,59"/>
    <s v="6147826,39"/>
    <n v="0"/>
    <n v="1.82"/>
    <n v="0"/>
  </r>
  <r>
    <n v="2047"/>
    <x v="992"/>
    <s v=""/>
    <x v="2206"/>
    <n v="2019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6066"/>
    <n v="9.8199999999999996E-2"/>
    <n v="9.8199999999999996E-2"/>
    <n v="0"/>
    <n v="0"/>
    <n v="1"/>
    <n v="0"/>
    <n v="0"/>
    <x v="0"/>
    <x v="0"/>
    <m/>
    <m/>
    <m/>
    <m/>
    <m/>
    <m/>
    <m/>
    <m/>
    <m/>
    <m/>
    <m/>
    <m/>
    <m/>
    <m/>
    <n v="9.820000000000001E-2"/>
    <m/>
    <m/>
    <m/>
    <s v="463831,04"/>
    <s v="6147435,29"/>
    <n v="0"/>
    <n v="9.820000000000001E-2"/>
    <n v="0"/>
  </r>
  <r>
    <n v="2047"/>
    <x v="993"/>
    <s v=""/>
    <x v="2207"/>
    <n v="2019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6067"/>
    <n v="0.15"/>
    <n v="0.15"/>
    <n v="0"/>
    <n v="0"/>
    <n v="1"/>
    <n v="0"/>
    <n v="0"/>
    <x v="0"/>
    <x v="0"/>
    <m/>
    <m/>
    <m/>
    <m/>
    <m/>
    <m/>
    <m/>
    <m/>
    <m/>
    <m/>
    <m/>
    <m/>
    <m/>
    <m/>
    <n v="0.15"/>
    <m/>
    <m/>
    <m/>
    <s v="467007,94"/>
    <s v="6151251,39"/>
    <n v="0"/>
    <n v="0.15"/>
    <n v="0"/>
  </r>
  <r>
    <n v="2047"/>
    <x v="994"/>
    <s v=""/>
    <x v="2208"/>
    <n v="2019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7"/>
    <x v="1305"/>
    <s v=""/>
    <x v="2980"/>
    <n v="2019"/>
    <n v="32662498"/>
    <x v="507"/>
    <x v="1301"/>
    <x v="1258"/>
    <n v="6800"/>
    <s v="Varde"/>
    <n v="573"/>
    <n v="126"/>
    <x v="284"/>
    <m/>
    <s v="ER"/>
    <s v="Erhvervsværk"/>
    <n v="463810"/>
    <n v="460000"/>
    <x v="1506"/>
    <x v="6"/>
    <s v="pvp"/>
    <d v="2019-01-01T00:00:00"/>
    <m/>
    <n v="0.1"/>
    <n v="0"/>
    <n v="0.1"/>
    <x v="6068"/>
    <n v="0.42659999999999998"/>
    <n v="0.42659999999999998"/>
    <n v="0"/>
    <n v="0"/>
    <n v="1"/>
    <n v="0"/>
    <n v="0"/>
    <x v="0"/>
    <x v="0"/>
    <m/>
    <m/>
    <m/>
    <m/>
    <m/>
    <m/>
    <m/>
    <m/>
    <m/>
    <m/>
    <m/>
    <m/>
    <m/>
    <m/>
    <n v="0.42660000000000003"/>
    <m/>
    <m/>
    <m/>
    <s v="468406,37"/>
    <s v="6162474,57"/>
    <n v="0"/>
    <n v="0.42660000000000003"/>
    <n v="0"/>
  </r>
  <r>
    <n v="2047"/>
    <x v="1306"/>
    <s v=""/>
    <x v="2981"/>
    <n v="2019"/>
    <n v="32662498"/>
    <x v="507"/>
    <x v="1302"/>
    <x v="1259"/>
    <n v="6800"/>
    <s v="Varde"/>
    <n v="573"/>
    <n v="126"/>
    <x v="284"/>
    <m/>
    <s v="ER"/>
    <s v="Erhvervsværk"/>
    <n v="14920"/>
    <n v="10000"/>
    <x v="1507"/>
    <x v="6"/>
    <s v="pvp"/>
    <d v="2019-01-01T00:00:00"/>
    <m/>
    <n v="0.1"/>
    <n v="0"/>
    <n v="0.1"/>
    <x v="6069"/>
    <n v="0.51876"/>
    <n v="0.51876"/>
    <n v="0"/>
    <n v="0"/>
    <n v="1"/>
    <n v="0"/>
    <n v="0"/>
    <x v="0"/>
    <x v="0"/>
    <m/>
    <m/>
    <m/>
    <m/>
    <m/>
    <m/>
    <m/>
    <m/>
    <m/>
    <m/>
    <m/>
    <m/>
    <m/>
    <m/>
    <n v="0.51876"/>
    <m/>
    <m/>
    <m/>
    <s v="466952,18"/>
    <s v="6165419,29"/>
    <n v="0"/>
    <n v="0.51876"/>
    <n v="0"/>
  </r>
  <r>
    <n v="2048"/>
    <x v="995"/>
    <s v=""/>
    <x v="2209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6070"/>
    <n v="3.0377087999999999"/>
    <n v="1.112598"/>
    <n v="3.3550703999999998"/>
    <n v="3.3550703999999998"/>
    <n v="6.2176834678171977E-2"/>
    <n v="0.83023956733876192"/>
    <n v="0.1075835979830661"/>
    <x v="0"/>
    <x v="0"/>
    <m/>
    <m/>
    <m/>
    <m/>
    <m/>
    <m/>
    <m/>
    <m/>
    <n v="8.9470460000000003"/>
    <m/>
    <m/>
    <m/>
    <m/>
    <m/>
    <m/>
    <m/>
    <m/>
    <m/>
    <s v="575191,25"/>
    <s v="6222364"/>
    <n v="0"/>
    <n v="8.9470460000000003"/>
    <n v="0"/>
  </r>
  <r>
    <n v="2048"/>
    <x v="995"/>
    <s v=""/>
    <x v="2210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6070"/>
    <n v="3.0377087999999999"/>
    <n v="1.112598"/>
    <n v="3.3550703999999998"/>
    <n v="3.3550703999999998"/>
    <n v="6.2176834678171977E-2"/>
    <n v="0.83023956733876192"/>
    <n v="0.1075835979830661"/>
    <x v="0"/>
    <x v="0"/>
    <m/>
    <m/>
    <m/>
    <m/>
    <m/>
    <m/>
    <m/>
    <m/>
    <n v="8.9470460000000003"/>
    <m/>
    <m/>
    <m/>
    <m/>
    <m/>
    <m/>
    <m/>
    <m/>
    <m/>
    <s v="575191,25"/>
    <s v="6222364"/>
    <n v="0"/>
    <n v="8.9470460000000003"/>
    <n v="0"/>
  </r>
  <r>
    <n v="2048"/>
    <x v="995"/>
    <s v=""/>
    <x v="2211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6071"/>
    <n v="8.3761416000000004"/>
    <n v="3.0678695999999999"/>
    <n v="9.2779775999999998"/>
    <n v="9.2779775999999998"/>
    <n v="6.1997729347795766E-2"/>
    <n v="0.83072886804067125"/>
    <n v="0.10727340261153298"/>
    <x v="0"/>
    <x v="0"/>
    <m/>
    <m/>
    <m/>
    <m/>
    <m/>
    <m/>
    <m/>
    <m/>
    <n v="24.741790000000002"/>
    <m/>
    <m/>
    <m/>
    <m/>
    <m/>
    <m/>
    <m/>
    <m/>
    <m/>
    <s v="575191,25"/>
    <s v="6222364"/>
    <n v="0"/>
    <n v="24.741790000000002"/>
    <n v="0"/>
  </r>
  <r>
    <n v="2048"/>
    <x v="996"/>
    <s v=""/>
    <x v="2212"/>
    <n v="2019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6072"/>
    <n v="6.0354359999999998"/>
    <n v="0"/>
    <n v="6.0581988000000004"/>
    <n v="6.0581988000000004"/>
    <n v="0"/>
    <n v="0.81321384834926702"/>
    <n v="0.18678615165073298"/>
    <x v="0"/>
    <x v="0"/>
    <m/>
    <m/>
    <m/>
    <m/>
    <m/>
    <m/>
    <m/>
    <m/>
    <n v="16.156005"/>
    <m/>
    <m/>
    <m/>
    <m/>
    <m/>
    <m/>
    <m/>
    <m/>
    <m/>
    <s v="570920,12"/>
    <s v="6220753,5"/>
    <n v="0"/>
    <n v="16.156005"/>
    <n v="0"/>
  </r>
  <r>
    <n v="2048"/>
    <x v="996"/>
    <s v=""/>
    <x v="2982"/>
    <n v="2019"/>
    <n v="32562361"/>
    <x v="508"/>
    <x v="994"/>
    <x v="972"/>
    <n v="8260"/>
    <s v="Viby J"/>
    <n v="751"/>
    <m/>
    <x v="18"/>
    <m/>
    <s v="LO"/>
    <s v="Lokalt værk"/>
    <n v="370000"/>
    <n v="370000"/>
    <x v="1508"/>
    <x v="1"/>
    <s v="pev"/>
    <d v="2019-12-04T00:00:00"/>
    <m/>
    <n v="0.878"/>
    <n v="0.35699999999999998"/>
    <n v="0.373"/>
    <x v="6073"/>
    <n v="0.63251999999999997"/>
    <n v="0"/>
    <n v="0.57798720000000003"/>
    <n v="0.57798720000000003"/>
    <n v="0"/>
    <n v="0.79481250510925039"/>
    <n v="0.20518749489074961"/>
    <x v="0"/>
    <x v="0"/>
    <m/>
    <m/>
    <m/>
    <m/>
    <m/>
    <m/>
    <m/>
    <m/>
    <n v="1.5413219999999999"/>
    <m/>
    <m/>
    <m/>
    <m/>
    <m/>
    <m/>
    <m/>
    <m/>
    <m/>
    <s v="570920,12"/>
    <s v="6220753,5"/>
    <n v="0"/>
    <n v="1.5413219999999999"/>
    <n v="0"/>
  </r>
  <r>
    <n v="2048"/>
    <x v="997"/>
    <s v=""/>
    <x v="2213"/>
    <n v="2019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6074"/>
    <n v="4.194"/>
    <n v="0.91439999999999999"/>
    <n v="0"/>
    <n v="0"/>
    <n v="0.21802575107296138"/>
    <n v="0"/>
    <n v="0.7819742489270386"/>
    <x v="0"/>
    <x v="0"/>
    <m/>
    <m/>
    <m/>
    <m/>
    <m/>
    <m/>
    <m/>
    <m/>
    <n v="5.0412780000000001"/>
    <m/>
    <m/>
    <m/>
    <m/>
    <m/>
    <m/>
    <m/>
    <m/>
    <m/>
    <s v="573036"/>
    <s v="6223521,5"/>
    <n v="0"/>
    <n v="5.0412780000000001"/>
    <n v="0"/>
  </r>
  <r>
    <n v="2048"/>
    <x v="997"/>
    <s v=""/>
    <x v="2983"/>
    <n v="2019"/>
    <n v="32562361"/>
    <x v="508"/>
    <x v="995"/>
    <x v="973"/>
    <n v="8230"/>
    <s v="Åbyhøj"/>
    <n v="751"/>
    <n v="206"/>
    <x v="69"/>
    <m/>
    <s v="ER"/>
    <s v="Erhvervsværk"/>
    <n v="370000"/>
    <n v="370000"/>
    <x v="13"/>
    <x v="0"/>
    <s v="pvp"/>
    <d v="2019-09-15T00:00:00"/>
    <m/>
    <n v="0.47299999999999998"/>
    <n v="0"/>
    <n v="0.44"/>
    <x v="6075"/>
    <n v="1.5731999999999999"/>
    <n v="0.41760000000000003"/>
    <n v="0"/>
    <n v="0"/>
    <n v="0.26544622425629294"/>
    <n v="0"/>
    <n v="0.73455377574370706"/>
    <x v="0"/>
    <x v="0"/>
    <m/>
    <m/>
    <m/>
    <m/>
    <m/>
    <m/>
    <m/>
    <m/>
    <n v="1.9475480000000001"/>
    <m/>
    <m/>
    <m/>
    <m/>
    <m/>
    <m/>
    <m/>
    <m/>
    <m/>
    <s v="573036"/>
    <s v="6223521,5"/>
    <n v="0"/>
    <n v="1.9475480000000001"/>
    <n v="0"/>
  </r>
  <r>
    <n v="2048"/>
    <x v="998"/>
    <s v=""/>
    <x v="2214"/>
    <n v="2019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6076"/>
    <n v="8.4593591999999997"/>
    <n v="3.6491867999999998"/>
    <n v="7.7055588000000004"/>
    <n v="7.7055588000000004"/>
    <n v="8.8794088120202508E-2"/>
    <n v="0.7941620620119404"/>
    <n v="0.1170438498678571"/>
    <x v="0"/>
    <x v="0"/>
    <m/>
    <m/>
    <m/>
    <m/>
    <m/>
    <m/>
    <m/>
    <m/>
    <n v="20.548591000000002"/>
    <m/>
    <m/>
    <m/>
    <m/>
    <m/>
    <m/>
    <m/>
    <m/>
    <m/>
    <s v="577064,94"/>
    <s v="6230505"/>
    <n v="0"/>
    <n v="20.548591000000002"/>
    <n v="0"/>
  </r>
  <r>
    <n v="2049"/>
    <x v="999"/>
    <s v=""/>
    <x v="2215"/>
    <n v="2019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6077"/>
    <n v="7.5528000000000004"/>
    <n v="7.5528000000000004"/>
    <n v="0"/>
    <n v="0"/>
    <n v="1"/>
    <n v="0"/>
    <n v="0"/>
    <x v="0"/>
    <x v="0"/>
    <m/>
    <m/>
    <m/>
    <m/>
    <m/>
    <m/>
    <n v="6.8746391999999998"/>
    <m/>
    <m/>
    <m/>
    <m/>
    <m/>
    <m/>
    <m/>
    <m/>
    <m/>
    <m/>
    <m/>
    <s v="686085,14"/>
    <s v="6100008,55"/>
    <n v="6.8746391999999998"/>
    <n v="0"/>
    <n v="0"/>
  </r>
  <r>
    <n v="2049"/>
    <x v="999"/>
    <s v=""/>
    <x v="2216"/>
    <n v="2019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9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6078"/>
    <n v="1.1232"/>
    <n v="1.1232"/>
    <n v="0"/>
    <n v="0"/>
    <n v="1"/>
    <n v="0"/>
    <n v="0"/>
    <x v="0"/>
    <x v="0"/>
    <m/>
    <m/>
    <m/>
    <m/>
    <m/>
    <m/>
    <n v="1.0910987999999999"/>
    <m/>
    <m/>
    <m/>
    <m/>
    <m/>
    <m/>
    <m/>
    <m/>
    <m/>
    <m/>
    <m/>
    <s v="684857,59"/>
    <s v="6098723,94"/>
    <n v="1.0910987999999999"/>
    <n v="0"/>
    <n v="0"/>
  </r>
  <r>
    <n v="2051"/>
    <x v="1001"/>
    <s v=""/>
    <x v="2219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6079"/>
    <n v="6.4616400000000001"/>
    <n v="6.4616400000000001"/>
    <n v="0"/>
    <n v="0"/>
    <n v="1"/>
    <n v="0"/>
    <n v="0"/>
    <x v="0"/>
    <x v="0"/>
    <m/>
    <m/>
    <m/>
    <m/>
    <m/>
    <n v="7.8200000000000003E-4"/>
    <m/>
    <m/>
    <m/>
    <m/>
    <m/>
    <m/>
    <m/>
    <n v="7.2195326"/>
    <m/>
    <m/>
    <m/>
    <m/>
    <s v="684609,42"/>
    <s v="6074294,77"/>
    <n v="7.8200000000000003E-4"/>
    <n v="7.2195326"/>
    <n v="0"/>
  </r>
  <r>
    <n v="2051"/>
    <x v="1001"/>
    <s v=""/>
    <x v="2220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6080"/>
    <n v="7.0102799999999998"/>
    <n v="7.0102799999999998"/>
    <n v="0"/>
    <n v="0"/>
    <n v="1"/>
    <n v="0"/>
    <n v="0"/>
    <x v="0"/>
    <x v="0"/>
    <m/>
    <m/>
    <m/>
    <m/>
    <m/>
    <n v="8.2799999999999996E-4"/>
    <m/>
    <m/>
    <m/>
    <m/>
    <m/>
    <m/>
    <m/>
    <n v="7.8321991999999998"/>
    <m/>
    <m/>
    <m/>
    <m/>
    <s v="684609,42"/>
    <s v="6074294,77"/>
    <n v="8.2799999999999996E-4"/>
    <n v="7.8321991999999998"/>
    <n v="0"/>
  </r>
  <r>
    <n v="2051"/>
    <x v="1001"/>
    <s v=""/>
    <x v="2221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6081"/>
    <n v="8.9812799999999999"/>
    <n v="8.9812799999999999"/>
    <n v="0"/>
    <n v="0"/>
    <n v="1"/>
    <n v="0"/>
    <n v="0"/>
    <x v="0"/>
    <x v="0"/>
    <m/>
    <m/>
    <m/>
    <m/>
    <m/>
    <n v="1.0580000000000001E-3"/>
    <m/>
    <m/>
    <m/>
    <m/>
    <m/>
    <m/>
    <m/>
    <n v="10.0344993"/>
    <m/>
    <m/>
    <m/>
    <m/>
    <s v="684609,42"/>
    <s v="6074294,77"/>
    <n v="1.0580000000000001E-3"/>
    <n v="10.0344993"/>
    <n v="0"/>
  </r>
  <r>
    <n v="2051"/>
    <x v="1001"/>
    <s v=""/>
    <x v="2222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6082"/>
    <n v="2.9520000000000001E-2"/>
    <n v="2.9520000000000001E-2"/>
    <n v="0"/>
    <n v="0"/>
    <n v="1"/>
    <n v="0"/>
    <n v="0"/>
    <x v="0"/>
    <x v="0"/>
    <m/>
    <m/>
    <m/>
    <m/>
    <m/>
    <n v="0"/>
    <m/>
    <m/>
    <m/>
    <m/>
    <m/>
    <m/>
    <m/>
    <n v="3.3133799999999998E-2"/>
    <m/>
    <m/>
    <m/>
    <m/>
    <s v="684609,42"/>
    <s v="6074294,77"/>
    <n v="0"/>
    <n v="3.3133799999999998E-2"/>
    <n v="0"/>
  </r>
  <r>
    <n v="2051"/>
    <x v="1001"/>
    <s v=""/>
    <x v="2223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6083"/>
    <n v="2.63808"/>
    <n v="2.63808"/>
    <n v="0"/>
    <n v="0"/>
    <n v="1"/>
    <n v="0"/>
    <n v="0"/>
    <x v="0"/>
    <x v="0"/>
    <m/>
    <m/>
    <m/>
    <m/>
    <m/>
    <n v="3.2200000000000002E-4"/>
    <m/>
    <m/>
    <m/>
    <m/>
    <m/>
    <m/>
    <m/>
    <n v="2.9474333000000001"/>
    <m/>
    <m/>
    <m/>
    <m/>
    <s v="684609,42"/>
    <s v="6074294,77"/>
    <n v="3.2200000000000002E-4"/>
    <n v="2.9474333000000001"/>
    <n v="0"/>
  </r>
  <r>
    <n v="2051"/>
    <x v="1002"/>
    <s v=""/>
    <x v="2225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6084"/>
    <n v="1.9728000000000001"/>
    <n v="1.9728000000000001"/>
    <n v="0"/>
    <n v="0"/>
    <n v="1"/>
    <n v="0"/>
    <n v="0"/>
    <x v="0"/>
    <x v="0"/>
    <m/>
    <m/>
    <m/>
    <m/>
    <m/>
    <n v="6.4400000000000004E-4"/>
    <m/>
    <m/>
    <m/>
    <m/>
    <m/>
    <m/>
    <m/>
    <n v="2.1299270999999997"/>
    <m/>
    <m/>
    <m/>
    <m/>
    <s v="685820,21"/>
    <s v="6072014,91"/>
    <n v="6.4400000000000004E-4"/>
    <n v="2.1299270999999997"/>
    <n v="0"/>
  </r>
  <r>
    <n v="2051"/>
    <x v="1002"/>
    <s v=""/>
    <x v="2226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6085"/>
    <n v="2.2877999999999998"/>
    <n v="2.2877999999999998"/>
    <n v="0"/>
    <n v="0"/>
    <n v="1"/>
    <n v="0"/>
    <n v="0"/>
    <x v="0"/>
    <x v="0"/>
    <m/>
    <m/>
    <m/>
    <m/>
    <m/>
    <n v="7.36E-4"/>
    <m/>
    <m/>
    <m/>
    <m/>
    <m/>
    <m/>
    <m/>
    <n v="2.4700115999999999"/>
    <m/>
    <m/>
    <m/>
    <m/>
    <s v="685820,21"/>
    <s v="6072014,91"/>
    <n v="7.36E-4"/>
    <n v="2.4700115999999999"/>
    <n v="0"/>
  </r>
  <r>
    <n v="2051"/>
    <x v="1002"/>
    <s v=""/>
    <x v="2227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6086"/>
    <n v="1.7074800000000001"/>
    <n v="1.7074800000000001"/>
    <n v="0"/>
    <n v="0"/>
    <n v="1"/>
    <n v="0"/>
    <n v="0"/>
    <x v="0"/>
    <x v="0"/>
    <m/>
    <m/>
    <m/>
    <m/>
    <m/>
    <n v="5.5200000000000008E-4"/>
    <m/>
    <m/>
    <m/>
    <m/>
    <m/>
    <m/>
    <m/>
    <n v="1.8435564"/>
    <m/>
    <m/>
    <m/>
    <m/>
    <s v="685820,21"/>
    <s v="6072014,91"/>
    <n v="5.5200000000000008E-4"/>
    <n v="1.8435564"/>
    <n v="0"/>
  </r>
  <r>
    <n v="2051"/>
    <x v="1002"/>
    <s v=""/>
    <x v="2228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6087"/>
    <n v="0.92844000000000004"/>
    <n v="0.92844000000000004"/>
    <n v="0"/>
    <n v="0"/>
    <n v="1"/>
    <n v="0"/>
    <n v="0"/>
    <x v="0"/>
    <x v="0"/>
    <m/>
    <m/>
    <m/>
    <m/>
    <m/>
    <n v="3.2200000000000002E-4"/>
    <m/>
    <m/>
    <m/>
    <m/>
    <m/>
    <m/>
    <m/>
    <n v="1.0023146000000001"/>
    <m/>
    <m/>
    <m/>
    <m/>
    <s v="685820,21"/>
    <s v="6072014,91"/>
    <n v="3.2200000000000002E-4"/>
    <n v="1.0023146000000001"/>
    <n v="0"/>
  </r>
  <r>
    <n v="2051"/>
    <x v="1002"/>
    <s v=""/>
    <x v="2229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6088"/>
    <n v="2.1218400000000002"/>
    <n v="2.1218400000000002"/>
    <n v="0"/>
    <n v="0"/>
    <n v="1"/>
    <n v="0"/>
    <n v="0"/>
    <x v="0"/>
    <x v="0"/>
    <m/>
    <m/>
    <m/>
    <m/>
    <m/>
    <n v="6.8999999999999997E-4"/>
    <m/>
    <m/>
    <m/>
    <m/>
    <m/>
    <m/>
    <m/>
    <n v="2.2909998999999996"/>
    <m/>
    <m/>
    <m/>
    <m/>
    <s v="685820,21"/>
    <s v="6072014,91"/>
    <n v="6.8999999999999997E-4"/>
    <n v="2.2909998999999996"/>
    <n v="0"/>
  </r>
  <r>
    <n v="2051"/>
    <x v="1003"/>
    <s v=""/>
    <x v="2230"/>
    <n v="2019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6089"/>
    <n v="2.3616000000000001"/>
    <n v="0"/>
    <n v="1.6020000000000001"/>
    <n v="0.108"/>
    <n v="0"/>
    <n v="0.70208825837182953"/>
    <n v="0.29791174162817047"/>
    <x v="0"/>
    <x v="0"/>
    <m/>
    <m/>
    <m/>
    <m/>
    <m/>
    <m/>
    <m/>
    <m/>
    <n v="3.9635899999999999"/>
    <m/>
    <m/>
    <m/>
    <m/>
    <m/>
    <m/>
    <m/>
    <m/>
    <m/>
    <s v="685279"/>
    <s v="6073408"/>
    <n v="0"/>
    <n v="3.9635899999999999"/>
    <n v="0"/>
  </r>
  <r>
    <n v="2057"/>
    <x v="1004"/>
    <s v=""/>
    <x v="2231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6090"/>
    <n v="0.43128"/>
    <n v="0.43128"/>
    <n v="0.50580000000000003"/>
    <n v="0.50580000000000003"/>
    <n v="0.16871005810498327"/>
    <n v="0.8312899418950167"/>
    <n v="0"/>
    <x v="0"/>
    <x v="0"/>
    <m/>
    <m/>
    <m/>
    <m/>
    <m/>
    <m/>
    <n v="1.2781692"/>
    <m/>
    <m/>
    <m/>
    <m/>
    <m/>
    <m/>
    <m/>
    <m/>
    <m/>
    <m/>
    <m/>
    <s v="538299,65"/>
    <s v="6086321,65"/>
    <n v="1.2781692"/>
    <n v="0"/>
    <n v="0"/>
  </r>
  <r>
    <n v="2057"/>
    <x v="1004"/>
    <s v=""/>
    <x v="2232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4767"/>
    <n v="0.36830000000000002"/>
    <n v="0.36830000000000002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538299,65"/>
    <s v="6086321,65"/>
    <n v="1.1732292"/>
    <n v="0"/>
    <n v="0"/>
  </r>
  <r>
    <n v="2057"/>
    <x v="1004"/>
    <s v=""/>
    <x v="2233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6090"/>
    <n v="0.1198"/>
    <n v="0.1198"/>
    <n v="0.50580000000000003"/>
    <n v="0.50580000000000003"/>
    <n v="4.6863905029162024E-2"/>
    <n v="0.95313609497083795"/>
    <n v="0"/>
    <x v="0"/>
    <x v="0"/>
    <m/>
    <m/>
    <m/>
    <m/>
    <m/>
    <m/>
    <n v="1.2781692"/>
    <m/>
    <m/>
    <m/>
    <m/>
    <m/>
    <m/>
    <m/>
    <m/>
    <m/>
    <m/>
    <m/>
    <s v="538299,65"/>
    <s v="6086321,65"/>
    <n v="1.2781692"/>
    <n v="0"/>
    <n v="0"/>
  </r>
  <r>
    <n v="2057"/>
    <x v="1004"/>
    <s v=""/>
    <x v="2234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4767"/>
    <n v="0.36830000000000002"/>
    <n v="0.36830000000000002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538299,65"/>
    <s v="6086321,65"/>
    <n v="1.1732292"/>
    <n v="0"/>
    <n v="0"/>
  </r>
  <r>
    <n v="2057"/>
    <x v="1004"/>
    <s v=""/>
    <x v="2235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6091"/>
    <n v="0.36830000000000002"/>
    <n v="0.36830000000000002"/>
    <n v="0"/>
    <n v="0"/>
    <n v="1"/>
    <n v="0"/>
    <n v="0"/>
    <x v="0"/>
    <x v="0"/>
    <m/>
    <m/>
    <m/>
    <m/>
    <m/>
    <m/>
    <n v="1.17325692"/>
    <m/>
    <m/>
    <m/>
    <m/>
    <m/>
    <m/>
    <m/>
    <m/>
    <m/>
    <m/>
    <m/>
    <s v="538299,65"/>
    <s v="6086321,65"/>
    <n v="1.17325692"/>
    <n v="0"/>
    <n v="0"/>
  </r>
  <r>
    <n v="2057"/>
    <x v="434"/>
    <s v=""/>
    <x v="1090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4"/>
    <s v=""/>
    <x v="1091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4"/>
    <s v=""/>
    <x v="1092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5"/>
    <s v=""/>
    <x v="1093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2910"/>
    <n v="8.3000000000000001E-3"/>
    <n v="8.3000000000000001E-3"/>
    <n v="0"/>
    <n v="0"/>
    <n v="1"/>
    <n v="0"/>
    <n v="0"/>
    <x v="0"/>
    <x v="0"/>
    <m/>
    <m/>
    <m/>
    <m/>
    <m/>
    <m/>
    <n v="1.05732E-2"/>
    <m/>
    <m/>
    <m/>
    <m/>
    <m/>
    <m/>
    <m/>
    <m/>
    <m/>
    <m/>
    <m/>
    <s v="550849"/>
    <s v="6086721"/>
    <n v="1.05732E-2"/>
    <n v="0"/>
    <n v="0"/>
  </r>
  <r>
    <n v="2057"/>
    <x v="435"/>
    <s v=""/>
    <x v="1094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2910"/>
    <n v="8.3000000000000001E-3"/>
    <n v="8.3000000000000001E-3"/>
    <n v="0"/>
    <n v="0"/>
    <n v="1"/>
    <n v="0"/>
    <n v="0"/>
    <x v="0"/>
    <x v="0"/>
    <m/>
    <m/>
    <m/>
    <n v="0"/>
    <m/>
    <m/>
    <n v="1.05732E-2"/>
    <m/>
    <m/>
    <m/>
    <m/>
    <m/>
    <m/>
    <m/>
    <m/>
    <m/>
    <m/>
    <m/>
    <s v="550849"/>
    <s v="6086721"/>
    <n v="1.05732E-2"/>
    <n v="0"/>
    <n v="0"/>
  </r>
  <r>
    <n v="2057"/>
    <x v="435"/>
    <s v=""/>
    <x v="1095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6093"/>
    <n v="8.3000000000000001E-3"/>
    <n v="8.3000000000000001E-3"/>
    <n v="0"/>
    <n v="0"/>
    <n v="1"/>
    <n v="0"/>
    <n v="0"/>
    <x v="0"/>
    <x v="0"/>
    <m/>
    <m/>
    <m/>
    <n v="0"/>
    <m/>
    <m/>
    <n v="1.058508E-2"/>
    <m/>
    <m/>
    <m/>
    <m/>
    <m/>
    <m/>
    <m/>
    <m/>
    <m/>
    <m/>
    <m/>
    <s v="550849"/>
    <s v="6086721"/>
    <n v="1.058508E-2"/>
    <n v="0"/>
    <n v="0"/>
  </r>
  <r>
    <n v="2057"/>
    <x v="436"/>
    <s v=""/>
    <x v="1096"/>
    <n v="2019"/>
    <n v="32648541"/>
    <x v="702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6094"/>
    <n v="2.4340000000000002"/>
    <n v="2.4340000000000002"/>
    <n v="0"/>
    <n v="0"/>
    <n v="1"/>
    <n v="0"/>
    <n v="0"/>
    <x v="0"/>
    <x v="0"/>
    <m/>
    <m/>
    <m/>
    <n v="0"/>
    <m/>
    <m/>
    <n v="2.3654663999999999"/>
    <m/>
    <m/>
    <m/>
    <m/>
    <m/>
    <m/>
    <m/>
    <m/>
    <m/>
    <m/>
    <m/>
    <s v="545809"/>
    <s v="6085420"/>
    <n v="2.3654663999999999"/>
    <n v="0"/>
    <n v="0"/>
  </r>
  <r>
    <n v="2057"/>
    <x v="436"/>
    <s v=""/>
    <x v="1097"/>
    <n v="2019"/>
    <n v="32648541"/>
    <x v="702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6094"/>
    <n v="2.4340000000000002"/>
    <n v="2.4340000000000002"/>
    <n v="0"/>
    <n v="0"/>
    <n v="1"/>
    <n v="0"/>
    <n v="0"/>
    <x v="0"/>
    <x v="0"/>
    <m/>
    <m/>
    <m/>
    <n v="0"/>
    <m/>
    <m/>
    <n v="2.3654663999999999"/>
    <m/>
    <m/>
    <m/>
    <m/>
    <m/>
    <m/>
    <m/>
    <m/>
    <m/>
    <m/>
    <m/>
    <s v="545809"/>
    <s v="6085420"/>
    <n v="2.3654663999999999"/>
    <n v="0"/>
    <n v="0"/>
  </r>
  <r>
    <n v="2057"/>
    <x v="437"/>
    <s v=""/>
    <x v="1098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099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100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101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8"/>
    <s v=""/>
    <x v="1102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6096"/>
    <n v="5.3570000000000002"/>
    <n v="5.3570000000000002"/>
    <n v="0"/>
    <n v="0"/>
    <n v="1"/>
    <n v="0"/>
    <n v="0"/>
    <x v="0"/>
    <x v="0"/>
    <m/>
    <m/>
    <m/>
    <m/>
    <m/>
    <m/>
    <m/>
    <m/>
    <m/>
    <m/>
    <m/>
    <m/>
    <m/>
    <m/>
    <m/>
    <n v="5.3570000000000002"/>
    <m/>
    <m/>
    <s v="555587"/>
    <s v="6086643"/>
    <n v="0"/>
    <n v="5.3570000000000002"/>
    <n v="0"/>
  </r>
  <r>
    <n v="2057"/>
    <x v="438"/>
    <s v=""/>
    <x v="1103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6097"/>
    <n v="13.914999999999999"/>
    <n v="13.914999999999999"/>
    <n v="0"/>
    <n v="0"/>
    <n v="1"/>
    <n v="0"/>
    <n v="0"/>
    <x v="0"/>
    <x v="0"/>
    <m/>
    <m/>
    <m/>
    <m/>
    <m/>
    <m/>
    <m/>
    <m/>
    <m/>
    <m/>
    <m/>
    <m/>
    <m/>
    <n v="13.914999999999999"/>
    <m/>
    <m/>
    <m/>
    <m/>
    <s v="555587"/>
    <s v="6086643"/>
    <n v="0"/>
    <n v="13.914999999999999"/>
    <n v="0"/>
  </r>
  <r>
    <n v="2057"/>
    <x v="438"/>
    <s v=""/>
    <x v="1104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6098"/>
    <n v="2.6749999999999998"/>
    <n v="2.6749999999999998"/>
    <n v="0"/>
    <n v="0"/>
    <n v="1"/>
    <n v="0"/>
    <n v="0"/>
    <x v="0"/>
    <x v="0"/>
    <m/>
    <m/>
    <m/>
    <m/>
    <m/>
    <m/>
    <m/>
    <m/>
    <m/>
    <m/>
    <m/>
    <m/>
    <m/>
    <m/>
    <m/>
    <n v="2.6749999999999998"/>
    <m/>
    <m/>
    <s v="555587"/>
    <s v="6086643"/>
    <n v="0"/>
    <n v="2.6749999999999998"/>
    <n v="0"/>
  </r>
  <r>
    <n v="2057"/>
    <x v="439"/>
    <s v=""/>
    <x v="1105"/>
    <n v="2019"/>
    <n v="32648541"/>
    <x v="702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6099"/>
    <n v="442.346"/>
    <n v="442.346"/>
    <n v="0"/>
    <n v="0"/>
    <n v="1"/>
    <n v="0"/>
    <n v="0"/>
    <x v="0"/>
    <x v="0"/>
    <m/>
    <m/>
    <m/>
    <m/>
    <m/>
    <m/>
    <m/>
    <m/>
    <m/>
    <m/>
    <n v="435.726"/>
    <m/>
    <m/>
    <m/>
    <m/>
    <m/>
    <m/>
    <m/>
    <s v="550220"/>
    <s v="6087162"/>
    <n v="0"/>
    <n v="435.726"/>
    <n v="0"/>
  </r>
  <r>
    <n v="2057"/>
    <x v="440"/>
    <s v=""/>
    <x v="1106"/>
    <n v="2019"/>
    <n v="32648541"/>
    <x v="702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n v="0"/>
    <s v="553684,45"/>
    <s v="6087085,8"/>
    <n v="0"/>
    <n v="0"/>
    <n v="0"/>
  </r>
  <r>
    <n v="2057"/>
    <x v="1005"/>
    <s v=""/>
    <x v="2236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6100"/>
    <n v="121.20699999999999"/>
    <n v="121.20699999999999"/>
    <n v="0"/>
    <n v="0"/>
    <n v="1"/>
    <n v="0"/>
    <n v="0"/>
    <x v="0"/>
    <x v="0"/>
    <m/>
    <m/>
    <m/>
    <m/>
    <m/>
    <m/>
    <m/>
    <m/>
    <m/>
    <n v="139.809"/>
    <m/>
    <m/>
    <m/>
    <m/>
    <m/>
    <m/>
    <m/>
    <m/>
    <s v="538895,62"/>
    <s v="6087351,69"/>
    <n v="0"/>
    <n v="139.809"/>
    <n v="0"/>
  </r>
  <r>
    <n v="2057"/>
    <x v="1005"/>
    <s v=""/>
    <x v="2237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6101"/>
    <n v="7.1120000000000001"/>
    <n v="7.1120000000000001"/>
    <n v="0"/>
    <n v="0"/>
    <n v="1"/>
    <n v="0"/>
    <n v="0"/>
    <x v="0"/>
    <x v="0"/>
    <m/>
    <m/>
    <m/>
    <m/>
    <m/>
    <m/>
    <m/>
    <m/>
    <m/>
    <m/>
    <m/>
    <m/>
    <n v="8.0879999999999992"/>
    <m/>
    <m/>
    <m/>
    <m/>
    <m/>
    <s v="538895,62"/>
    <s v="6087351,69"/>
    <n v="0"/>
    <n v="8.0879999999999992"/>
    <n v="0"/>
  </r>
  <r>
    <n v="2057"/>
    <x v="1005"/>
    <s v=""/>
    <x v="2914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8"/>
    <x v="3"/>
    <s v="fvv"/>
    <d v="2012-07-01T00:00:00"/>
    <m/>
    <n v="13"/>
    <n v="0"/>
    <n v="13"/>
    <x v="6102"/>
    <n v="46.167000000000002"/>
    <n v="46.167000000000002"/>
    <n v="0"/>
    <n v="0"/>
    <n v="1"/>
    <n v="0"/>
    <n v="0"/>
    <x v="0"/>
    <x v="0"/>
    <m/>
    <m/>
    <m/>
    <m/>
    <m/>
    <m/>
    <m/>
    <m/>
    <m/>
    <m/>
    <m/>
    <m/>
    <m/>
    <m/>
    <m/>
    <n v="46.167000000000002"/>
    <m/>
    <m/>
    <s v="538895,62"/>
    <s v="6087351,69"/>
    <n v="0"/>
    <n v="46.167000000000002"/>
    <n v="0"/>
  </r>
  <r>
    <n v="2059"/>
    <x v="1006"/>
    <s v=""/>
    <x v="2238"/>
    <n v="2019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6103"/>
    <n v="9.9874799999999997"/>
    <n v="0"/>
    <n v="9.8758800000000004"/>
    <n v="9.8758800000000004"/>
    <n v="0"/>
    <n v="0.79921047894412833"/>
    <n v="0.20078952105587167"/>
    <x v="0"/>
    <x v="0"/>
    <m/>
    <m/>
    <m/>
    <m/>
    <m/>
    <m/>
    <m/>
    <m/>
    <n v="24.870521"/>
    <m/>
    <m/>
    <m/>
    <m/>
    <m/>
    <m/>
    <m/>
    <m/>
    <m/>
    <s v="496427,67"/>
    <s v="6222367,3"/>
    <n v="0"/>
    <n v="24.870521"/>
    <n v="0"/>
  </r>
  <r>
    <n v="2068"/>
    <x v="1007"/>
    <s v=""/>
    <x v="2239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6104"/>
    <n v="15.0084"/>
    <n v="15.0084"/>
    <n v="0"/>
    <n v="0"/>
    <n v="1"/>
    <n v="0"/>
    <n v="0"/>
    <x v="0"/>
    <x v="0"/>
    <m/>
    <m/>
    <m/>
    <n v="0"/>
    <m/>
    <m/>
    <n v="15.499558800000001"/>
    <m/>
    <m/>
    <m/>
    <n v="0"/>
    <m/>
    <m/>
    <m/>
    <m/>
    <m/>
    <m/>
    <m/>
    <s v="722764,26"/>
    <s v="6214766,88"/>
    <n v="15.499558800000001"/>
    <n v="0"/>
    <n v="0"/>
  </r>
  <r>
    <n v="2068"/>
    <x v="1007"/>
    <s v=""/>
    <x v="2240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6105"/>
    <n v="93.293999999999997"/>
    <n v="93.293999999999997"/>
    <n v="0"/>
    <n v="0"/>
    <n v="1"/>
    <n v="0"/>
    <n v="0"/>
    <x v="0"/>
    <x v="0"/>
    <m/>
    <m/>
    <m/>
    <m/>
    <m/>
    <m/>
    <m/>
    <m/>
    <m/>
    <m/>
    <n v="88.6414884"/>
    <m/>
    <m/>
    <m/>
    <m/>
    <m/>
    <m/>
    <m/>
    <s v="722764,26"/>
    <s v="6214766,88"/>
    <n v="0"/>
    <n v="88.6414884"/>
    <n v="0"/>
  </r>
  <r>
    <n v="2068"/>
    <x v="1007"/>
    <s v=""/>
    <x v="2241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6106"/>
    <n v="5.4"/>
    <n v="5.4"/>
    <n v="0"/>
    <n v="0"/>
    <n v="1"/>
    <n v="0"/>
    <n v="0"/>
    <x v="0"/>
    <x v="0"/>
    <m/>
    <m/>
    <m/>
    <n v="0"/>
    <m/>
    <m/>
    <n v="5.5767096"/>
    <m/>
    <m/>
    <m/>
    <m/>
    <m/>
    <m/>
    <m/>
    <m/>
    <m/>
    <m/>
    <m/>
    <s v="722764,26"/>
    <s v="6214766,88"/>
    <n v="5.5767096"/>
    <n v="0"/>
    <n v="0"/>
  </r>
  <r>
    <n v="2068"/>
    <x v="1007"/>
    <s v=""/>
    <x v="2242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6107"/>
    <n v="2.0663999999999998"/>
    <n v="2.0663999999999998"/>
    <n v="0"/>
    <n v="0"/>
    <n v="1"/>
    <n v="0"/>
    <n v="0"/>
    <x v="0"/>
    <x v="0"/>
    <m/>
    <m/>
    <m/>
    <n v="0"/>
    <m/>
    <m/>
    <n v="2.1340439999999998"/>
    <m/>
    <m/>
    <m/>
    <m/>
    <m/>
    <m/>
    <m/>
    <m/>
    <m/>
    <m/>
    <m/>
    <s v="722764,26"/>
    <s v="6214766,88"/>
    <n v="2.1340439999999998"/>
    <n v="0"/>
    <n v="0"/>
  </r>
  <r>
    <n v="2068"/>
    <x v="1007"/>
    <s v=""/>
    <x v="2243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6108"/>
    <n v="1.7208000000000001"/>
    <n v="1.7208000000000001"/>
    <n v="0"/>
    <n v="0"/>
    <n v="1"/>
    <n v="0"/>
    <n v="0"/>
    <x v="0"/>
    <x v="0"/>
    <m/>
    <m/>
    <m/>
    <n v="1.47067E-2"/>
    <m/>
    <m/>
    <n v="1.9547352"/>
    <m/>
    <m/>
    <m/>
    <m/>
    <m/>
    <m/>
    <n v="0"/>
    <m/>
    <m/>
    <m/>
    <m/>
    <s v="723854,45"/>
    <s v="6215415,28"/>
    <n v="1.9694419000000001"/>
    <n v="0"/>
    <n v="0"/>
  </r>
  <r>
    <n v="2068"/>
    <x v="1008"/>
    <s v=""/>
    <x v="2245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6109"/>
    <n v="3.5999999999999999E-3"/>
    <n v="3.5999999999999999E-3"/>
    <n v="0"/>
    <n v="0"/>
    <n v="1"/>
    <n v="0"/>
    <n v="0"/>
    <x v="0"/>
    <x v="0"/>
    <m/>
    <m/>
    <m/>
    <n v="0"/>
    <m/>
    <m/>
    <n v="4.0788000000000005E-3"/>
    <m/>
    <m/>
    <m/>
    <m/>
    <m/>
    <m/>
    <m/>
    <m/>
    <m/>
    <m/>
    <m/>
    <s v="723854,45"/>
    <s v="6215415,28"/>
    <n v="4.0788000000000005E-3"/>
    <n v="0"/>
    <n v="0"/>
  </r>
  <r>
    <n v="2068"/>
    <x v="1008"/>
    <s v=""/>
    <x v="2246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6110"/>
    <n v="7.5600000000000001E-2"/>
    <n v="7.5600000000000001E-2"/>
    <n v="0"/>
    <n v="0"/>
    <n v="1"/>
    <n v="0"/>
    <n v="0"/>
    <x v="0"/>
    <x v="0"/>
    <m/>
    <m/>
    <m/>
    <n v="0"/>
    <m/>
    <m/>
    <n v="8.5892399999999994E-2"/>
    <m/>
    <m/>
    <m/>
    <m/>
    <m/>
    <m/>
    <m/>
    <m/>
    <m/>
    <m/>
    <m/>
    <s v="723854,45"/>
    <s v="6215415,28"/>
    <n v="8.5892399999999994E-2"/>
    <n v="0"/>
    <n v="0"/>
  </r>
  <r>
    <n v="2068"/>
    <x v="1008"/>
    <s v=""/>
    <x v="2247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3389"/>
    <n v="1.2924"/>
    <n v="1.2924"/>
    <n v="0"/>
    <n v="0"/>
    <n v="1"/>
    <n v="0"/>
    <n v="0"/>
    <x v="0"/>
    <x v="0"/>
    <m/>
    <m/>
    <m/>
    <n v="0"/>
    <m/>
    <m/>
    <n v="1.5015132"/>
    <m/>
    <m/>
    <m/>
    <m/>
    <m/>
    <m/>
    <m/>
    <m/>
    <m/>
    <m/>
    <m/>
    <s v="723854,45"/>
    <s v="6215415,28"/>
    <n v="1.5015132"/>
    <n v="0"/>
    <n v="0"/>
  </r>
  <r>
    <n v="2068"/>
    <x v="1008"/>
    <s v=""/>
    <x v="2248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6111"/>
    <n v="1.3104"/>
    <n v="1.3104"/>
    <n v="0"/>
    <n v="0"/>
    <n v="1"/>
    <n v="0"/>
    <n v="0"/>
    <x v="0"/>
    <x v="0"/>
    <m/>
    <m/>
    <m/>
    <n v="0"/>
    <m/>
    <m/>
    <n v="1.3346784"/>
    <m/>
    <m/>
    <m/>
    <m/>
    <m/>
    <m/>
    <m/>
    <m/>
    <m/>
    <m/>
    <m/>
    <s v="723854,45"/>
    <s v="6215415,28"/>
    <n v="1.3346784"/>
    <n v="0"/>
    <n v="0"/>
  </r>
  <r>
    <n v="2069"/>
    <x v="1009"/>
    <s v=""/>
    <x v="2249"/>
    <n v="2019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6112"/>
    <n v="0"/>
    <n v="0"/>
    <n v="0.20519999999999999"/>
    <n v="0"/>
    <n v="0"/>
    <n v="1"/>
    <n v="0"/>
    <x v="0"/>
    <x v="0"/>
    <m/>
    <m/>
    <m/>
    <m/>
    <m/>
    <m/>
    <m/>
    <m/>
    <n v="1.0841050000000001"/>
    <m/>
    <m/>
    <m/>
    <m/>
    <m/>
    <m/>
    <m/>
    <m/>
    <m/>
    <s v="548489,67"/>
    <s v="6153349,18"/>
    <n v="0"/>
    <n v="1.0841050000000001"/>
    <n v="0"/>
  </r>
  <r>
    <n v="2069"/>
    <x v="1009"/>
    <s v=""/>
    <x v="2250"/>
    <n v="2019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6112"/>
    <n v="0"/>
    <n v="0"/>
    <n v="0.20519999999999999"/>
    <n v="0"/>
    <n v="0"/>
    <n v="1"/>
    <n v="0"/>
    <x v="0"/>
    <x v="0"/>
    <m/>
    <m/>
    <m/>
    <m/>
    <m/>
    <m/>
    <m/>
    <m/>
    <n v="1.0841050000000001"/>
    <m/>
    <m/>
    <m/>
    <m/>
    <m/>
    <m/>
    <m/>
    <m/>
    <m/>
    <s v="548489,67"/>
    <s v="6153349,18"/>
    <n v="0"/>
    <n v="1.0841050000000001"/>
    <n v="0"/>
  </r>
  <r>
    <n v="2070"/>
    <x v="1010"/>
    <s v=""/>
    <x v="2251"/>
    <n v="2019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8422,3"/>
    <s v="6348215,68"/>
    <n v="0"/>
    <n v="0"/>
    <n v="0"/>
  </r>
  <r>
    <n v="2070"/>
    <x v="1011"/>
    <s v=""/>
    <x v="2252"/>
    <n v="2019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672"/>
    <s v="6349082"/>
    <n v="0"/>
    <n v="0"/>
    <n v="0"/>
  </r>
  <r>
    <n v="2070"/>
    <x v="1012"/>
    <s v=""/>
    <x v="2253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6113"/>
    <n v="18.4572"/>
    <n v="18.453600000000002"/>
    <n v="0"/>
    <n v="0"/>
    <n v="1"/>
    <n v="0"/>
    <n v="0"/>
    <x v="0"/>
    <x v="0"/>
    <m/>
    <m/>
    <m/>
    <m/>
    <m/>
    <m/>
    <n v="17.791091999999999"/>
    <m/>
    <m/>
    <m/>
    <m/>
    <m/>
    <m/>
    <m/>
    <m/>
    <m/>
    <m/>
    <m/>
    <s v="557434"/>
    <s v="6346675,12"/>
    <n v="17.791091999999999"/>
    <n v="0"/>
    <n v="0"/>
  </r>
  <r>
    <n v="2070"/>
    <x v="1012"/>
    <s v=""/>
    <x v="2254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6114"/>
    <n v="30.542400000000001"/>
    <n v="30.5352"/>
    <n v="0"/>
    <n v="0"/>
    <n v="1"/>
    <n v="0"/>
    <n v="0"/>
    <x v="0"/>
    <x v="0"/>
    <m/>
    <m/>
    <m/>
    <m/>
    <m/>
    <m/>
    <m/>
    <m/>
    <m/>
    <m/>
    <m/>
    <m/>
    <m/>
    <m/>
    <m/>
    <m/>
    <m/>
    <n v="31.438800000000001"/>
    <s v="557434"/>
    <s v="6346675,12"/>
    <n v="0"/>
    <n v="0"/>
    <n v="31.438800000000001"/>
  </r>
  <r>
    <n v="2070"/>
    <x v="1012"/>
    <s v=""/>
    <x v="2256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6115"/>
    <n v="9.2303999999999995"/>
    <n v="9.2268000000000008"/>
    <n v="0"/>
    <n v="0"/>
    <n v="1"/>
    <n v="0"/>
    <n v="0"/>
    <x v="0"/>
    <x v="0"/>
    <m/>
    <m/>
    <m/>
    <m/>
    <m/>
    <m/>
    <n v="8.8955459999999995"/>
    <m/>
    <m/>
    <m/>
    <m/>
    <m/>
    <m/>
    <m/>
    <m/>
    <m/>
    <m/>
    <m/>
    <s v="557434"/>
    <s v="6346675,12"/>
    <n v="8.8955459999999995"/>
    <n v="0"/>
    <n v="0"/>
  </r>
  <r>
    <n v="2070"/>
    <x v="1012"/>
    <s v=""/>
    <x v="2257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6116"/>
    <n v="6.516"/>
    <n v="6.5052000000000003"/>
    <n v="5.1012000000000004"/>
    <n v="5.1012000000000004"/>
    <n v="0.26612903700105217"/>
    <n v="0.73387096299894783"/>
    <n v="0"/>
    <x v="0"/>
    <x v="0"/>
    <m/>
    <m/>
    <m/>
    <m/>
    <m/>
    <m/>
    <n v="12.2421816"/>
    <m/>
    <m/>
    <m/>
    <m/>
    <m/>
    <m/>
    <m/>
    <m/>
    <m/>
    <m/>
    <m/>
    <s v="557434"/>
    <s v="6346675,12"/>
    <n v="12.2421816"/>
    <n v="0"/>
    <n v="0"/>
  </r>
  <r>
    <n v="2070"/>
    <x v="1012"/>
    <s v=""/>
    <x v="2258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6117"/>
    <n v="7.7328000000000001"/>
    <n v="7.7220000000000004"/>
    <n v="6.0552000000000001"/>
    <n v="6.0552000000000001"/>
    <n v="0.2660485620372483"/>
    <n v="0.73395143796275164"/>
    <n v="0"/>
    <x v="0"/>
    <x v="0"/>
    <m/>
    <m/>
    <m/>
    <m/>
    <m/>
    <m/>
    <n v="14.5326852"/>
    <m/>
    <m/>
    <m/>
    <m/>
    <m/>
    <m/>
    <m/>
    <m/>
    <m/>
    <m/>
    <m/>
    <s v="557434"/>
    <s v="6346675,12"/>
    <n v="14.5326852"/>
    <n v="0"/>
    <n v="0"/>
  </r>
  <r>
    <n v="2070"/>
    <x v="1012"/>
    <s v=""/>
    <x v="2259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6118"/>
    <n v="8.8415999999999997"/>
    <n v="8.8344000000000005"/>
    <n v="6.9227999999999996"/>
    <n v="6.9227999999999996"/>
    <n v="0.26611259770102985"/>
    <n v="0.73388740229897009"/>
    <n v="0"/>
    <x v="0"/>
    <x v="0"/>
    <m/>
    <m/>
    <m/>
    <m/>
    <m/>
    <m/>
    <n v="16.612516800000002"/>
    <m/>
    <m/>
    <m/>
    <m/>
    <m/>
    <m/>
    <m/>
    <m/>
    <m/>
    <m/>
    <m/>
    <s v="557434"/>
    <s v="6346675,12"/>
    <n v="16.612516800000002"/>
    <n v="0"/>
    <n v="0"/>
  </r>
  <r>
    <n v="2070"/>
    <x v="1012"/>
    <s v=""/>
    <x v="2260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6119"/>
    <n v="8.6723999999999997"/>
    <n v="8.6579999999999995"/>
    <n v="6.7896000000000001"/>
    <n v="6.7896000000000001"/>
    <n v="0.26608023716375478"/>
    <n v="0.73391976283624527"/>
    <n v="0"/>
    <x v="0"/>
    <x v="0"/>
    <m/>
    <m/>
    <m/>
    <m/>
    <m/>
    <m/>
    <n v="16.296588"/>
    <m/>
    <m/>
    <m/>
    <m/>
    <m/>
    <m/>
    <m/>
    <m/>
    <m/>
    <m/>
    <m/>
    <s v="557434"/>
    <s v="6346675,12"/>
    <n v="16.296588"/>
    <n v="0"/>
    <n v="0"/>
  </r>
  <r>
    <n v="2070"/>
    <x v="1012"/>
    <s v=""/>
    <x v="2261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6120"/>
    <n v="10.8576"/>
    <n v="10.839600000000001"/>
    <n v="8.4995999999999992"/>
    <n v="8.4995999999999992"/>
    <n v="0.26606987968983448"/>
    <n v="0.73393012031016558"/>
    <n v="0"/>
    <x v="0"/>
    <x v="0"/>
    <m/>
    <m/>
    <m/>
    <m/>
    <m/>
    <m/>
    <n v="20.403662400000002"/>
    <m/>
    <m/>
    <m/>
    <m/>
    <m/>
    <m/>
    <m/>
    <m/>
    <m/>
    <m/>
    <m/>
    <s v="557434"/>
    <s v="6346675,12"/>
    <n v="20.403662400000002"/>
    <n v="0"/>
    <n v="0"/>
  </r>
  <r>
    <n v="2070"/>
    <x v="1012"/>
    <s v=""/>
    <x v="2262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6121"/>
    <n v="10.828799999999999"/>
    <n v="10.814399999999999"/>
    <n v="8.4779999999999998"/>
    <n v="8.4779999999999998"/>
    <n v="0.2660508815235092"/>
    <n v="0.7339491184764908"/>
    <n v="0"/>
    <x v="0"/>
    <x v="0"/>
    <m/>
    <m/>
    <m/>
    <m/>
    <m/>
    <m/>
    <n v="20.350994400000001"/>
    <m/>
    <m/>
    <m/>
    <m/>
    <m/>
    <m/>
    <m/>
    <m/>
    <m/>
    <m/>
    <m/>
    <s v="557434"/>
    <s v="6346675,12"/>
    <n v="20.350994400000001"/>
    <n v="0"/>
    <n v="0"/>
  </r>
  <r>
    <n v="2070"/>
    <x v="1012"/>
    <s v=""/>
    <x v="2263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6122"/>
    <n v="8.5175999999999998"/>
    <n v="8.5068000000000001"/>
    <n v="6.6707999999999998"/>
    <n v="6.6707999999999998"/>
    <n v="0.26605871238828288"/>
    <n v="0.73394128761171706"/>
    <n v="0"/>
    <x v="0"/>
    <x v="0"/>
    <m/>
    <m/>
    <m/>
    <m/>
    <m/>
    <m/>
    <n v="16.0069932"/>
    <m/>
    <m/>
    <m/>
    <m/>
    <m/>
    <m/>
    <m/>
    <m/>
    <m/>
    <m/>
    <m/>
    <s v="557434"/>
    <s v="6346675,12"/>
    <n v="16.0069932"/>
    <n v="0"/>
    <n v="0"/>
  </r>
  <r>
    <n v="2070"/>
    <x v="1290"/>
    <s v=""/>
    <x v="2915"/>
    <n v="2019"/>
    <n v="31157439"/>
    <x v="515"/>
    <x v="1286"/>
    <x v="1244"/>
    <n v="9700"/>
    <s v="Brønderslev"/>
    <n v="810"/>
    <n v="277"/>
    <x v="320"/>
    <m/>
    <s v="DC"/>
    <s v="Decentralt værk"/>
    <n v="351100"/>
    <n v="350010"/>
    <x v="639"/>
    <x v="19"/>
    <s v="kvt"/>
    <d v="2018-01-01T00:00:00"/>
    <m/>
    <n v="22"/>
    <n v="4"/>
    <n v="23"/>
    <x v="6123"/>
    <n v="291.39479999999998"/>
    <n v="291.39479999999998"/>
    <n v="40.643999999999998"/>
    <n v="40.643999999999998"/>
    <n v="0.49981566181285647"/>
    <n v="0.50018433818714358"/>
    <n v="0"/>
    <x v="0"/>
    <x v="0"/>
    <m/>
    <m/>
    <m/>
    <m/>
    <m/>
    <m/>
    <m/>
    <m/>
    <m/>
    <m/>
    <n v="291.50227000000001"/>
    <m/>
    <m/>
    <m/>
    <m/>
    <m/>
    <m/>
    <m/>
    <s v="557815,18"/>
    <s v="6346012,29"/>
    <n v="0"/>
    <n v="291.50227000000001"/>
    <n v="0"/>
  </r>
  <r>
    <n v="2070"/>
    <x v="1290"/>
    <s v=""/>
    <x v="2916"/>
    <n v="2019"/>
    <n v="31157439"/>
    <x v="515"/>
    <x v="1286"/>
    <x v="1244"/>
    <n v="9700"/>
    <s v="Brønderslev"/>
    <n v="810"/>
    <n v="277"/>
    <x v="320"/>
    <m/>
    <s v="DC"/>
    <s v="Decentralt værk"/>
    <n v="351100"/>
    <n v="350010"/>
    <x v="408"/>
    <x v="3"/>
    <s v="fvv"/>
    <d v="2017-01-01T00:00:00"/>
    <m/>
    <n v="17"/>
    <n v="0"/>
    <n v="17"/>
    <x v="6124"/>
    <n v="35.269199999999998"/>
    <n v="35.269199999999998"/>
    <n v="0"/>
    <n v="0"/>
    <n v="1"/>
    <n v="0"/>
    <n v="0"/>
    <x v="0"/>
    <x v="0"/>
    <m/>
    <m/>
    <m/>
    <m/>
    <m/>
    <m/>
    <m/>
    <m/>
    <m/>
    <m/>
    <m/>
    <m/>
    <m/>
    <m/>
    <m/>
    <n v="35.269199999999998"/>
    <m/>
    <m/>
    <s v="557815,18"/>
    <s v="6346012,29"/>
    <n v="0"/>
    <n v="35.269199999999998"/>
    <n v="0"/>
  </r>
  <r>
    <n v="2070"/>
    <x v="1013"/>
    <s v=""/>
    <x v="2264"/>
    <n v="2019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58249,68"/>
    <s v="6347138,35"/>
    <n v="0"/>
    <n v="0"/>
    <n v="0"/>
  </r>
  <r>
    <n v="2072"/>
    <x v="1015"/>
    <s v=""/>
    <x v="2266"/>
    <n v="2019"/>
    <n v="32444741"/>
    <x v="703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6125"/>
    <n v="447.02499999999998"/>
    <n v="447.02499999999998"/>
    <n v="203.44391999999999"/>
    <n v="186.24312"/>
    <n v="0.31881815914895884"/>
    <n v="0.68118184085104116"/>
    <n v="0"/>
    <x v="0"/>
    <x v="0"/>
    <m/>
    <m/>
    <m/>
    <n v="0.67227554"/>
    <m/>
    <m/>
    <m/>
    <m/>
    <m/>
    <n v="563.28150000000005"/>
    <m/>
    <n v="137.11199999999999"/>
    <m/>
    <m/>
    <m/>
    <m/>
    <m/>
    <m/>
    <s v="667748"/>
    <s v="6075267"/>
    <n v="0.67227554"/>
    <n v="700.39350000000002"/>
    <n v="0"/>
  </r>
  <r>
    <n v="2074"/>
    <x v="1016"/>
    <s v=""/>
    <x v="2267"/>
    <n v="2019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6126"/>
    <n v="0"/>
    <n v="0"/>
    <n v="0.21876195600000001"/>
    <n v="0.21876195600000001"/>
    <n v="0"/>
    <n v="1"/>
    <n v="0"/>
    <x v="0"/>
    <x v="0"/>
    <m/>
    <m/>
    <m/>
    <m/>
    <m/>
    <m/>
    <m/>
    <m/>
    <n v="0.68360600000000005"/>
    <m/>
    <m/>
    <m/>
    <m/>
    <m/>
    <m/>
    <m/>
    <m/>
    <m/>
    <s v="480602"/>
    <s v="6097293"/>
    <n v="0"/>
    <n v="0.68360600000000005"/>
    <n v="0"/>
  </r>
  <r>
    <n v="2075"/>
    <x v="1017"/>
    <s v=""/>
    <x v="2268"/>
    <n v="2019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6127"/>
    <n v="3.5964"/>
    <n v="0"/>
    <n v="2.61"/>
    <n v="0"/>
    <n v="0"/>
    <n v="0.78327188726146346"/>
    <n v="0.21672811273853654"/>
    <x v="0"/>
    <x v="0"/>
    <m/>
    <m/>
    <m/>
    <m/>
    <m/>
    <m/>
    <n v="8.2970316000000004"/>
    <m/>
    <m/>
    <m/>
    <m/>
    <m/>
    <m/>
    <m/>
    <m/>
    <m/>
    <m/>
    <m/>
    <s v="510528"/>
    <s v="6305667"/>
    <n v="8.2970316000000004"/>
    <n v="0"/>
    <n v="0"/>
  </r>
  <r>
    <n v="2076"/>
    <x v="1018"/>
    <s v=""/>
    <x v="2269"/>
    <n v="2019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6128"/>
    <n v="0"/>
    <n v="0"/>
    <n v="3.148337808"/>
    <n v="3.148337808"/>
    <n v="0"/>
    <n v="1"/>
    <n v="0"/>
    <x v="0"/>
    <x v="0"/>
    <m/>
    <m/>
    <m/>
    <m/>
    <m/>
    <m/>
    <m/>
    <m/>
    <n v="9.2598920000000007"/>
    <m/>
    <m/>
    <m/>
    <m/>
    <m/>
    <m/>
    <m/>
    <m/>
    <m/>
    <s v="583343,19"/>
    <s v="6116798,95"/>
    <n v="0"/>
    <n v="9.2598920000000007"/>
    <n v="0"/>
  </r>
  <r>
    <n v="2080"/>
    <x v="1020"/>
    <s v=""/>
    <x v="2271"/>
    <n v="2019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6129"/>
    <n v="0.19728000000000001"/>
    <n v="0"/>
    <n v="0.19728000000000001"/>
    <n v="0.19728000000000001"/>
    <n v="0"/>
    <n v="0.80945905224036285"/>
    <n v="0.19054094775963715"/>
    <x v="0"/>
    <x v="0"/>
    <m/>
    <m/>
    <m/>
    <m/>
    <m/>
    <m/>
    <m/>
    <m/>
    <n v="0.51768399999999992"/>
    <m/>
    <m/>
    <m/>
    <m/>
    <m/>
    <m/>
    <m/>
    <m/>
    <m/>
    <s v="709610"/>
    <s v="6099953"/>
    <n v="0"/>
    <n v="0.51768399999999992"/>
    <n v="0"/>
  </r>
  <r>
    <n v="2081"/>
    <x v="1021"/>
    <s v=""/>
    <x v="2272"/>
    <n v="2019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6130"/>
    <n v="0"/>
    <n v="0"/>
    <n v="1.8200804472000001"/>
    <n v="1.8200804472000001"/>
    <n v="0"/>
    <n v="1"/>
    <n v="0"/>
    <x v="0"/>
    <x v="0"/>
    <m/>
    <m/>
    <m/>
    <m/>
    <m/>
    <m/>
    <m/>
    <m/>
    <n v="5.6876009999999999"/>
    <m/>
    <m/>
    <m/>
    <m/>
    <m/>
    <m/>
    <m/>
    <m/>
    <m/>
    <s v="662299"/>
    <s v="6182271"/>
    <n v="0"/>
    <n v="5.6876009999999999"/>
    <n v="0"/>
  </r>
  <r>
    <n v="2082"/>
    <x v="1022"/>
    <s v=""/>
    <x v="2273"/>
    <n v="2019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6131"/>
    <n v="13.0158"/>
    <n v="13.0158"/>
    <n v="0"/>
    <n v="0"/>
    <n v="1"/>
    <n v="0"/>
    <n v="0"/>
    <x v="0"/>
    <x v="0"/>
    <m/>
    <m/>
    <m/>
    <m/>
    <m/>
    <m/>
    <n v="13.069821599999999"/>
    <m/>
    <m/>
    <m/>
    <m/>
    <m/>
    <m/>
    <m/>
    <m/>
    <m/>
    <m/>
    <m/>
    <s v="490323"/>
    <s v="6293530"/>
    <n v="13.069821599999999"/>
    <n v="0"/>
    <n v="0"/>
  </r>
  <r>
    <n v="2082"/>
    <x v="1022"/>
    <s v=""/>
    <x v="2274"/>
    <n v="2019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6132"/>
    <n v="2.4803999999999999"/>
    <n v="2.4803999999999999"/>
    <n v="0"/>
    <n v="0"/>
    <n v="1"/>
    <n v="0"/>
    <n v="0"/>
    <x v="0"/>
    <x v="0"/>
    <m/>
    <m/>
    <m/>
    <m/>
    <m/>
    <m/>
    <n v="2.5235100000000004"/>
    <m/>
    <m/>
    <m/>
    <m/>
    <m/>
    <m/>
    <m/>
    <m/>
    <m/>
    <m/>
    <m/>
    <s v="490323"/>
    <s v="6293530"/>
    <n v="2.5235100000000004"/>
    <n v="0"/>
    <n v="0"/>
  </r>
  <r>
    <n v="2082"/>
    <x v="1023"/>
    <s v=""/>
    <x v="2275"/>
    <n v="2019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6133"/>
    <n v="2.556"/>
    <n v="2.556"/>
    <n v="0"/>
    <n v="0"/>
    <n v="1"/>
    <n v="0"/>
    <n v="0"/>
    <x v="0"/>
    <x v="0"/>
    <m/>
    <m/>
    <m/>
    <m/>
    <m/>
    <m/>
    <m/>
    <m/>
    <m/>
    <m/>
    <m/>
    <m/>
    <m/>
    <m/>
    <n v="2.556"/>
    <m/>
    <m/>
    <m/>
    <s v="490106,64"/>
    <s v="6293097,86"/>
    <n v="0"/>
    <n v="2.556"/>
    <n v="0"/>
  </r>
  <r>
    <n v="2084"/>
    <x v="1024"/>
    <s v=""/>
    <x v="2276"/>
    <n v="2019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6134"/>
    <n v="0.82799999999999996"/>
    <n v="0.82799999999999996"/>
    <n v="0"/>
    <n v="0"/>
    <n v="1"/>
    <n v="0"/>
    <n v="0"/>
    <x v="0"/>
    <x v="0"/>
    <m/>
    <m/>
    <m/>
    <m/>
    <m/>
    <m/>
    <m/>
    <m/>
    <m/>
    <m/>
    <m/>
    <m/>
    <m/>
    <n v="1.0349999999999999"/>
    <m/>
    <m/>
    <m/>
    <m/>
    <s v="687865,55"/>
    <s v="6206764,6"/>
    <n v="0"/>
    <n v="1.0349999999999999"/>
    <n v="0"/>
  </r>
  <r>
    <n v="2088"/>
    <x v="1025"/>
    <s v=""/>
    <x v="2278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6135"/>
    <n v="156.96"/>
    <n v="156.96"/>
    <n v="0"/>
    <n v="0"/>
    <n v="1"/>
    <n v="0"/>
    <n v="0"/>
    <x v="0"/>
    <x v="0"/>
    <m/>
    <m/>
    <m/>
    <m/>
    <m/>
    <m/>
    <m/>
    <m/>
    <m/>
    <m/>
    <n v="137.05317000000002"/>
    <m/>
    <m/>
    <m/>
    <m/>
    <m/>
    <m/>
    <m/>
    <s v="687865,55"/>
    <s v="6206764,6"/>
    <n v="0"/>
    <n v="137.05317000000002"/>
    <n v="0"/>
  </r>
  <r>
    <n v="2088"/>
    <x v="1025"/>
    <s v=""/>
    <x v="2279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6136"/>
    <n v="151.6824"/>
    <n v="151.6824"/>
    <n v="0"/>
    <n v="0"/>
    <n v="1"/>
    <n v="0"/>
    <n v="0"/>
    <x v="0"/>
    <x v="0"/>
    <m/>
    <m/>
    <m/>
    <m/>
    <m/>
    <m/>
    <m/>
    <m/>
    <m/>
    <m/>
    <n v="129.68477999999999"/>
    <m/>
    <m/>
    <m/>
    <m/>
    <m/>
    <m/>
    <m/>
    <s v="687865,55"/>
    <s v="6206764,6"/>
    <n v="0"/>
    <n v="129.68477999999999"/>
    <n v="0"/>
  </r>
  <r>
    <n v="2088"/>
    <x v="1025"/>
    <s v=""/>
    <x v="2280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6137"/>
    <n v="65.602800000000002"/>
    <n v="65.602800000000002"/>
    <n v="0"/>
    <n v="0"/>
    <n v="1"/>
    <n v="0"/>
    <n v="0"/>
    <x v="0"/>
    <x v="0"/>
    <m/>
    <m/>
    <m/>
    <m/>
    <m/>
    <m/>
    <m/>
    <m/>
    <m/>
    <m/>
    <m/>
    <m/>
    <n v="71.422749999999994"/>
    <m/>
    <m/>
    <m/>
    <m/>
    <m/>
    <s v="687865,55"/>
    <s v="6206764,6"/>
    <n v="0"/>
    <n v="71.422749999999994"/>
    <n v="0"/>
  </r>
  <r>
    <n v="2088"/>
    <x v="1025"/>
    <s v=""/>
    <x v="2281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6138"/>
    <n v="5.2236000000000002"/>
    <n v="5.2236000000000002"/>
    <n v="0"/>
    <n v="0"/>
    <n v="1"/>
    <n v="0"/>
    <n v="0"/>
    <x v="0"/>
    <x v="0"/>
    <m/>
    <m/>
    <m/>
    <m/>
    <m/>
    <m/>
    <m/>
    <m/>
    <m/>
    <m/>
    <m/>
    <m/>
    <m/>
    <n v="6.8310000000000004"/>
    <m/>
    <m/>
    <m/>
    <m/>
    <s v="687865,55"/>
    <s v="6206764,6"/>
    <n v="0"/>
    <n v="6.8310000000000004"/>
    <n v="0"/>
  </r>
  <r>
    <n v="2088"/>
    <x v="1026"/>
    <s v=""/>
    <x v="2282"/>
    <n v="2019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9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9"/>
    <s v=""/>
    <x v="24"/>
    <n v="2019"/>
    <n v="31875773"/>
    <x v="52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6139"/>
    <n v="2.5703999999999998"/>
    <n v="2.5703999999999998"/>
    <n v="0"/>
    <n v="0"/>
    <n v="1"/>
    <n v="0"/>
    <n v="0"/>
    <x v="0"/>
    <x v="0"/>
    <m/>
    <m/>
    <m/>
    <m/>
    <m/>
    <m/>
    <n v="2.5719803999999997"/>
    <m/>
    <m/>
    <m/>
    <m/>
    <m/>
    <m/>
    <m/>
    <m/>
    <m/>
    <m/>
    <m/>
    <s v="547973,56"/>
    <s v="6101246,55"/>
    <n v="2.5719803999999997"/>
    <n v="0"/>
    <n v="0"/>
  </r>
  <r>
    <n v="2091"/>
    <x v="10"/>
    <s v=""/>
    <x v="25"/>
    <n v="2019"/>
    <n v="31875773"/>
    <x v="52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6140"/>
    <n v="17.715599999999998"/>
    <n v="17.715599999999998"/>
    <n v="0"/>
    <n v="0"/>
    <n v="1"/>
    <n v="0"/>
    <n v="0"/>
    <x v="0"/>
    <x v="0"/>
    <m/>
    <m/>
    <m/>
    <m/>
    <m/>
    <m/>
    <n v="17.716842"/>
    <m/>
    <m/>
    <m/>
    <m/>
    <m/>
    <m/>
    <m/>
    <m/>
    <m/>
    <m/>
    <m/>
    <s v="550135,34"/>
    <s v="6099472,07"/>
    <n v="17.716842"/>
    <n v="0"/>
    <n v="0"/>
  </r>
  <r>
    <n v="2091"/>
    <x v="11"/>
    <s v=""/>
    <x v="26"/>
    <n v="2019"/>
    <n v="31875773"/>
    <x v="52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6141"/>
    <n v="19.1736"/>
    <n v="19.1736"/>
    <n v="0"/>
    <n v="0"/>
    <n v="1"/>
    <n v="0"/>
    <n v="0"/>
    <x v="0"/>
    <x v="0"/>
    <m/>
    <m/>
    <m/>
    <m/>
    <m/>
    <m/>
    <n v="19.175666399999997"/>
    <m/>
    <m/>
    <m/>
    <m/>
    <m/>
    <m/>
    <m/>
    <m/>
    <m/>
    <m/>
    <m/>
    <s v="549635"/>
    <s v="6101035"/>
    <n v="19.175666399999997"/>
    <n v="0"/>
    <n v="0"/>
  </r>
  <r>
    <n v="2091"/>
    <x v="1027"/>
    <s v=""/>
    <x v="2284"/>
    <n v="2019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6142"/>
    <n v="32.85"/>
    <n v="32.85"/>
    <n v="0"/>
    <n v="0"/>
    <n v="1"/>
    <n v="0"/>
    <n v="0"/>
    <x v="0"/>
    <x v="0"/>
    <m/>
    <m/>
    <m/>
    <m/>
    <m/>
    <m/>
    <n v="32.8531896"/>
    <m/>
    <m/>
    <m/>
    <m/>
    <m/>
    <m/>
    <m/>
    <m/>
    <m/>
    <m/>
    <m/>
    <s v="548300,87"/>
    <s v="6100718,22"/>
    <n v="32.8531896"/>
    <n v="0"/>
    <n v="0"/>
  </r>
  <r>
    <n v="2092"/>
    <x v="1028"/>
    <s v=""/>
    <x v="2285"/>
    <n v="2019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6143"/>
    <n v="23.043600000000001"/>
    <n v="23.043600000000001"/>
    <n v="17.18676"/>
    <n v="17.18676"/>
    <n v="0.25587756891925006"/>
    <n v="0.74412243108074994"/>
    <n v="0"/>
    <x v="0"/>
    <x v="0"/>
    <m/>
    <m/>
    <m/>
    <m/>
    <m/>
    <m/>
    <n v="45.028565999999998"/>
    <m/>
    <m/>
    <m/>
    <m/>
    <m/>
    <m/>
    <m/>
    <m/>
    <m/>
    <m/>
    <m/>
    <s v="548009,93"/>
    <s v="6100577,8"/>
    <n v="45.028565999999998"/>
    <n v="0"/>
    <n v="0"/>
  </r>
  <r>
    <n v="2093"/>
    <x v="1307"/>
    <s v=""/>
    <x v="2984"/>
    <n v="2019"/>
    <n v="29189900"/>
    <x v="733"/>
    <x v="1303"/>
    <x v="1215"/>
    <n v="7100"/>
    <s v="Vejle"/>
    <n v="630"/>
    <n v="81"/>
    <x v="20"/>
    <m/>
    <s v="ER"/>
    <s v="Erhvervsværk"/>
    <n v="370000"/>
    <n v="370000"/>
    <x v="1509"/>
    <x v="1"/>
    <s v="pev"/>
    <d v="2014-12-04T00:00:00"/>
    <m/>
    <n v="1.3280000000000001"/>
    <n v="0.53"/>
    <n v="0.55700000000000005"/>
    <x v="6144"/>
    <n v="14.03712"/>
    <n v="6.9238799999999996"/>
    <n v="10.900886399999999"/>
    <n v="10.900886399999999"/>
    <n v="0.11167598821414029"/>
    <n v="0.7735938162301379"/>
    <n v="0.11473019555572181"/>
    <x v="0"/>
    <x v="0"/>
    <m/>
    <m/>
    <m/>
    <m/>
    <m/>
    <m/>
    <m/>
    <m/>
    <n v="30.999860000000002"/>
    <m/>
    <m/>
    <m/>
    <m/>
    <m/>
    <m/>
    <m/>
    <m/>
    <m/>
    <s v="533847,77"/>
    <s v="6173030,2"/>
    <n v="0"/>
    <n v="30.999860000000002"/>
    <n v="0"/>
  </r>
  <r>
    <n v="2093"/>
    <x v="1307"/>
    <s v=""/>
    <x v="2985"/>
    <n v="2019"/>
    <n v="29189900"/>
    <x v="733"/>
    <x v="1303"/>
    <x v="1215"/>
    <n v="7100"/>
    <s v="Vejle"/>
    <n v="630"/>
    <n v="81"/>
    <x v="20"/>
    <m/>
    <s v="ER"/>
    <s v="Erhvervsværk"/>
    <n v="370000"/>
    <n v="370000"/>
    <x v="1509"/>
    <x v="1"/>
    <s v="pev"/>
    <d v="2019-10-25T00:00:00"/>
    <m/>
    <n v="0.879"/>
    <n v="0.35699999999999998"/>
    <n v="0.372"/>
    <x v="6145"/>
    <n v="1.8"/>
    <n v="0"/>
    <n v="1.5886152"/>
    <n v="1.5886152"/>
    <n v="0"/>
    <n v="0.78203957676929381"/>
    <n v="0.21796042323070619"/>
    <x v="0"/>
    <x v="0"/>
    <m/>
    <m/>
    <m/>
    <m/>
    <m/>
    <m/>
    <m/>
    <m/>
    <n v="4.1291899999999995"/>
    <m/>
    <m/>
    <m/>
    <m/>
    <m/>
    <m/>
    <m/>
    <m/>
    <m/>
    <s v="533847,77"/>
    <s v="6173030,2"/>
    <n v="0"/>
    <n v="4.1291899999999995"/>
    <n v="0"/>
  </r>
  <r>
    <n v="2095"/>
    <x v="1029"/>
    <s v=""/>
    <x v="2286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6146"/>
    <n v="63.36336"/>
    <n v="63.36336"/>
    <n v="0"/>
    <n v="0"/>
    <n v="1"/>
    <n v="0"/>
    <n v="0"/>
    <x v="0"/>
    <x v="0"/>
    <m/>
    <m/>
    <m/>
    <m/>
    <m/>
    <m/>
    <n v="66.003498000000008"/>
    <m/>
    <m/>
    <m/>
    <m/>
    <m/>
    <m/>
    <m/>
    <m/>
    <m/>
    <m/>
    <m/>
    <s v="651302,44"/>
    <s v="6170863,32"/>
    <n v="66.003498000000008"/>
    <n v="0"/>
    <n v="0"/>
  </r>
  <r>
    <n v="2095"/>
    <x v="1029"/>
    <s v=""/>
    <x v="2287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6147"/>
    <n v="19.581"/>
    <n v="19.581"/>
    <n v="0"/>
    <n v="0"/>
    <n v="1"/>
    <n v="0"/>
    <n v="0"/>
    <x v="0"/>
    <x v="0"/>
    <m/>
    <m/>
    <m/>
    <m/>
    <m/>
    <m/>
    <n v="22.001166000000001"/>
    <m/>
    <m/>
    <m/>
    <m/>
    <m/>
    <m/>
    <m/>
    <m/>
    <m/>
    <m/>
    <m/>
    <s v="651302,44"/>
    <s v="6170863,32"/>
    <n v="22.001166000000001"/>
    <n v="0"/>
    <n v="0"/>
  </r>
  <r>
    <n v="2095"/>
    <x v="1029"/>
    <s v=""/>
    <x v="2288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6148"/>
    <n v="8.6400000000000005E-2"/>
    <n v="0"/>
    <n v="7.9200000000000007E-2"/>
    <n v="7.9200000000000007E-2"/>
    <n v="0.19497928345113333"/>
    <n v="0.80502071654886664"/>
    <n v="0"/>
    <x v="0"/>
    <x v="0"/>
    <m/>
    <m/>
    <m/>
    <m/>
    <m/>
    <m/>
    <n v="0.22156200000000001"/>
    <m/>
    <m/>
    <m/>
    <m/>
    <m/>
    <m/>
    <m/>
    <m/>
    <m/>
    <m/>
    <m/>
    <s v="651302,44"/>
    <s v="6170863,32"/>
    <n v="0.22156200000000001"/>
    <n v="0"/>
    <n v="0"/>
  </r>
  <r>
    <n v="2095"/>
    <x v="1029"/>
    <s v=""/>
    <x v="2289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6148"/>
    <n v="9.7199999999999995E-2"/>
    <n v="0"/>
    <n v="7.9200000000000007E-2"/>
    <n v="7.9200000000000007E-2"/>
    <n v="0.21935169388252496"/>
    <n v="0.78064830611747504"/>
    <n v="0"/>
    <x v="0"/>
    <x v="0"/>
    <m/>
    <m/>
    <m/>
    <m/>
    <m/>
    <m/>
    <n v="0.22156200000000001"/>
    <m/>
    <m/>
    <m/>
    <m/>
    <m/>
    <m/>
    <m/>
    <m/>
    <m/>
    <m/>
    <m/>
    <s v="651302,44"/>
    <s v="6170863,32"/>
    <n v="0.22156200000000001"/>
    <n v="0"/>
    <n v="0"/>
  </r>
  <r>
    <n v="2095"/>
    <x v="1029"/>
    <s v=""/>
    <x v="2290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6149"/>
    <n v="15.029640000000001"/>
    <n v="15.029640000000001"/>
    <n v="0"/>
    <n v="0"/>
    <n v="1"/>
    <n v="0"/>
    <n v="0"/>
    <x v="0"/>
    <x v="0"/>
    <m/>
    <m/>
    <m/>
    <m/>
    <m/>
    <m/>
    <m/>
    <m/>
    <m/>
    <m/>
    <m/>
    <m/>
    <m/>
    <m/>
    <m/>
    <n v="16.478639999999999"/>
    <m/>
    <m/>
    <s v="651302,44"/>
    <s v="6170863,32"/>
    <n v="0"/>
    <n v="16.478639999999999"/>
    <n v="0"/>
  </r>
  <r>
    <n v="2100"/>
    <x v="1031"/>
    <s v=""/>
    <x v="2293"/>
    <n v="2019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9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046,74"/>
    <s v="6216370,71"/>
    <n v="0"/>
    <n v="0"/>
    <n v="0"/>
  </r>
  <r>
    <n v="2101"/>
    <x v="1032"/>
    <s v=""/>
    <x v="2295"/>
    <n v="2019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6150"/>
    <n v="1.7999999999999999E-2"/>
    <n v="1.7999999999999999E-2"/>
    <n v="0"/>
    <n v="0"/>
    <n v="1"/>
    <n v="0"/>
    <n v="0"/>
    <x v="0"/>
    <x v="0"/>
    <m/>
    <m/>
    <m/>
    <m/>
    <m/>
    <m/>
    <n v="2.1146399999999999E-2"/>
    <m/>
    <m/>
    <m/>
    <m/>
    <m/>
    <m/>
    <m/>
    <m/>
    <m/>
    <m/>
    <m/>
    <s v="477046,74"/>
    <s v="6216370,71"/>
    <n v="2.1146399999999999E-2"/>
    <n v="0"/>
    <n v="0"/>
  </r>
  <r>
    <n v="2101"/>
    <x v="1033"/>
    <s v=""/>
    <x v="2296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6151"/>
    <n v="18.082799999999999"/>
    <n v="18.082799999999999"/>
    <n v="13.59"/>
    <n v="13.59"/>
    <n v="0.26579594110601162"/>
    <n v="0.73420405889398843"/>
    <n v="0"/>
    <x v="0"/>
    <x v="0"/>
    <m/>
    <m/>
    <m/>
    <m/>
    <m/>
    <m/>
    <n v="34.016320800000003"/>
    <m/>
    <m/>
    <m/>
    <m/>
    <m/>
    <m/>
    <m/>
    <m/>
    <m/>
    <m/>
    <m/>
    <s v="476857,46"/>
    <s v="6216761,83"/>
    <n v="34.016320800000003"/>
    <n v="0"/>
    <n v="0"/>
  </r>
  <r>
    <n v="2101"/>
    <x v="1033"/>
    <s v=""/>
    <x v="2297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6152"/>
    <n v="2.1600000000000001E-2"/>
    <n v="2.1600000000000001E-2"/>
    <n v="1.44E-2"/>
    <n v="1.44E-2"/>
    <n v="0.26478375992939102"/>
    <n v="0.73521624007060904"/>
    <n v="0"/>
    <x v="0"/>
    <x v="0"/>
    <m/>
    <m/>
    <m/>
    <m/>
    <m/>
    <m/>
    <n v="4.0787999999999998E-2"/>
    <m/>
    <m/>
    <m/>
    <m/>
    <m/>
    <m/>
    <m/>
    <m/>
    <m/>
    <m/>
    <n v="0"/>
    <s v="476857,46"/>
    <s v="6216761,83"/>
    <n v="4.0787999999999998E-2"/>
    <n v="0"/>
    <n v="0"/>
  </r>
  <r>
    <n v="2101"/>
    <x v="1033"/>
    <s v=""/>
    <x v="2298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6153"/>
    <n v="31.1508"/>
    <n v="31.1508"/>
    <n v="23.410799999999998"/>
    <n v="23.410799999999998"/>
    <n v="0.28650799957618139"/>
    <n v="0.71349200042381855"/>
    <n v="0"/>
    <x v="0"/>
    <x v="0"/>
    <m/>
    <m/>
    <m/>
    <m/>
    <m/>
    <m/>
    <n v="54.362879999999997"/>
    <m/>
    <m/>
    <m/>
    <m/>
    <m/>
    <m/>
    <m/>
    <m/>
    <m/>
    <m/>
    <m/>
    <s v="476857,46"/>
    <s v="6216761,83"/>
    <n v="54.362879999999997"/>
    <n v="0"/>
    <n v="0"/>
  </r>
  <r>
    <n v="2101"/>
    <x v="1033"/>
    <s v=""/>
    <x v="2299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6154"/>
    <n v="9.1547999999999998"/>
    <n v="9.1547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9.1547999999999998"/>
    <s v="476857,46"/>
    <s v="6216761,83"/>
    <n v="0"/>
    <n v="0"/>
    <n v="9.1547999999999998"/>
  </r>
  <r>
    <n v="2106"/>
    <x v="1034"/>
    <s v=""/>
    <x v="2300"/>
    <n v="2019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6155"/>
    <n v="0"/>
    <n v="0"/>
    <n v="0.32040000000000002"/>
    <n v="0.32040000000000002"/>
    <n v="0"/>
    <n v="1"/>
    <n v="0"/>
    <x v="0"/>
    <x v="0"/>
    <m/>
    <m/>
    <m/>
    <m/>
    <m/>
    <m/>
    <m/>
    <m/>
    <n v="2.227481"/>
    <m/>
    <m/>
    <m/>
    <m/>
    <m/>
    <m/>
    <m/>
    <m/>
    <m/>
    <s v="452651"/>
    <s v="6216611"/>
    <n v="0"/>
    <n v="2.227481"/>
    <n v="0"/>
  </r>
  <r>
    <n v="2106"/>
    <x v="1034"/>
    <s v=""/>
    <x v="2301"/>
    <n v="2019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6155"/>
    <n v="0"/>
    <n v="0"/>
    <n v="0.32040000000000002"/>
    <n v="0.32040000000000002"/>
    <n v="0"/>
    <n v="1"/>
    <n v="0"/>
    <x v="0"/>
    <x v="0"/>
    <m/>
    <m/>
    <m/>
    <m/>
    <m/>
    <m/>
    <m/>
    <m/>
    <n v="2.227481"/>
    <m/>
    <m/>
    <m/>
    <m/>
    <m/>
    <m/>
    <m/>
    <m/>
    <m/>
    <s v="452651"/>
    <s v="6216611"/>
    <n v="0"/>
    <n v="2.227481"/>
    <n v="0"/>
  </r>
  <r>
    <n v="2107"/>
    <x v="1035"/>
    <s v=""/>
    <x v="2302"/>
    <n v="2019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6156"/>
    <n v="9"/>
    <n v="0"/>
    <n v="8.8919999999999995"/>
    <n v="8.8919999999999995"/>
    <n v="0"/>
    <n v="0.78079857902922412"/>
    <n v="0.21920142097077588"/>
    <x v="0"/>
    <x v="0"/>
    <m/>
    <m/>
    <m/>
    <m/>
    <m/>
    <m/>
    <m/>
    <m/>
    <n v="20.529063999999998"/>
    <m/>
    <m/>
    <m/>
    <m/>
    <m/>
    <m/>
    <m/>
    <m/>
    <m/>
    <s v="697589,46"/>
    <s v="6126625,1"/>
    <n v="0"/>
    <n v="20.529063999999998"/>
    <n v="0"/>
  </r>
  <r>
    <n v="2108"/>
    <x v="1036"/>
    <s v=""/>
    <x v="2303"/>
    <n v="2019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6157"/>
    <n v="3.8231999999999999"/>
    <n v="0"/>
    <n v="1.82952"/>
    <n v="1.82952"/>
    <n v="0"/>
    <n v="0.72947086334967037"/>
    <n v="0.27052913665032963"/>
    <x v="0"/>
    <x v="0"/>
    <m/>
    <m/>
    <m/>
    <m/>
    <m/>
    <m/>
    <m/>
    <m/>
    <n v="7.0661519999999998"/>
    <m/>
    <m/>
    <m/>
    <m/>
    <m/>
    <m/>
    <m/>
    <m/>
    <m/>
    <s v="724820"/>
    <s v="6215332"/>
    <n v="0"/>
    <n v="7.0661519999999998"/>
    <n v="0"/>
  </r>
  <r>
    <n v="2108"/>
    <x v="1037"/>
    <s v=""/>
    <x v="2304"/>
    <n v="2019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6158"/>
    <n v="2.5451999999999999"/>
    <n v="0"/>
    <n v="1.2956399999999999"/>
    <n v="1.2956399999999999"/>
    <n v="0"/>
    <n v="0.71833560823550746"/>
    <n v="0.28166439176449254"/>
    <x v="0"/>
    <x v="0"/>
    <m/>
    <m/>
    <m/>
    <m/>
    <m/>
    <m/>
    <m/>
    <m/>
    <n v="4.5181430000000002"/>
    <m/>
    <m/>
    <m/>
    <m/>
    <m/>
    <m/>
    <m/>
    <m/>
    <m/>
    <s v="721867,79"/>
    <s v="6211174,86"/>
    <n v="0"/>
    <n v="4.5181430000000002"/>
    <n v="0"/>
  </r>
  <r>
    <n v="2111"/>
    <x v="1038"/>
    <s v=""/>
    <x v="2305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6159"/>
    <n v="7.0514099999999997"/>
    <n v="5.1559200000000001"/>
    <n v="0"/>
    <n v="0"/>
    <n v="1"/>
    <n v="0"/>
    <n v="0"/>
    <x v="0"/>
    <x v="0"/>
    <m/>
    <m/>
    <m/>
    <n v="0"/>
    <m/>
    <n v="0"/>
    <n v="7.8348996"/>
    <m/>
    <m/>
    <m/>
    <m/>
    <m/>
    <m/>
    <m/>
    <m/>
    <m/>
    <m/>
    <m/>
    <s v="693540,69"/>
    <s v="6169985,34"/>
    <n v="7.8348996"/>
    <n v="0"/>
    <n v="0"/>
  </r>
  <r>
    <n v="2111"/>
    <x v="1038"/>
    <s v=""/>
    <x v="2306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6160"/>
    <n v="1.15767"/>
    <n v="-0.73736999999999997"/>
    <n v="0"/>
    <n v="0"/>
    <n v="1"/>
    <n v="0"/>
    <n v="0"/>
    <x v="0"/>
    <x v="0"/>
    <m/>
    <m/>
    <m/>
    <n v="1.2862982000000001"/>
    <m/>
    <n v="0"/>
    <m/>
    <m/>
    <m/>
    <m/>
    <m/>
    <m/>
    <m/>
    <m/>
    <m/>
    <m/>
    <m/>
    <m/>
    <s v="693540,69"/>
    <s v="6169985,34"/>
    <n v="1.2862982000000001"/>
    <n v="0"/>
    <n v="0"/>
  </r>
  <r>
    <n v="2111"/>
    <x v="1038"/>
    <s v=""/>
    <x v="2307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6161"/>
    <n v="1.1838599999999999"/>
    <n v="-0.71126"/>
    <n v="0"/>
    <n v="0"/>
    <n v="1"/>
    <n v="0"/>
    <n v="0"/>
    <x v="0"/>
    <x v="0"/>
    <m/>
    <m/>
    <m/>
    <n v="1.3153529000000002"/>
    <m/>
    <n v="0"/>
    <m/>
    <m/>
    <m/>
    <m/>
    <m/>
    <m/>
    <m/>
    <m/>
    <m/>
    <m/>
    <m/>
    <m/>
    <s v="693540,69"/>
    <s v="6169985,34"/>
    <n v="1.3153529000000002"/>
    <n v="0"/>
    <n v="0"/>
  </r>
  <r>
    <n v="2111"/>
    <x v="1038"/>
    <s v=""/>
    <x v="2308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6162"/>
    <n v="4.0247200000000003"/>
    <n v="2.12968"/>
    <n v="0"/>
    <n v="0"/>
    <n v="1"/>
    <n v="0"/>
    <n v="0"/>
    <x v="0"/>
    <x v="0"/>
    <m/>
    <m/>
    <m/>
    <m/>
    <m/>
    <n v="0"/>
    <n v="4.4719091999999998"/>
    <m/>
    <m/>
    <m/>
    <m/>
    <m/>
    <m/>
    <m/>
    <m/>
    <m/>
    <m/>
    <m/>
    <s v="693540,69"/>
    <s v="6169985,34"/>
    <n v="4.4719091999999998"/>
    <n v="0"/>
    <n v="0"/>
  </r>
  <r>
    <n v="2111"/>
    <x v="1038"/>
    <s v=""/>
    <x v="2309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6163"/>
    <n v="2.4361000000000002"/>
    <n v="0.54110000000000003"/>
    <n v="0"/>
    <n v="0"/>
    <n v="1"/>
    <n v="0"/>
    <n v="0"/>
    <x v="0"/>
    <x v="0"/>
    <m/>
    <m/>
    <m/>
    <m/>
    <m/>
    <n v="0"/>
    <n v="2.7067787999999999"/>
    <m/>
    <m/>
    <m/>
    <m/>
    <m/>
    <m/>
    <m/>
    <m/>
    <m/>
    <m/>
    <m/>
    <s v="693540,69"/>
    <s v="6169985,34"/>
    <n v="2.7067787999999999"/>
    <n v="0"/>
    <n v="0"/>
  </r>
  <r>
    <n v="2111"/>
    <x v="1039"/>
    <s v=""/>
    <x v="2310"/>
    <n v="2019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5890"/>
    <n v="0.2389"/>
    <n v="0.12189999999999999"/>
    <n v="0"/>
    <n v="0"/>
    <n v="1"/>
    <n v="0"/>
    <n v="0"/>
    <x v="0"/>
    <x v="0"/>
    <m/>
    <m/>
    <m/>
    <n v="0.26543800000000001"/>
    <m/>
    <n v="0"/>
    <m/>
    <m/>
    <m/>
    <m/>
    <m/>
    <m/>
    <m/>
    <n v="0"/>
    <m/>
    <m/>
    <m/>
    <m/>
    <s v="696462,26"/>
    <s v="6170435,15"/>
    <n v="0.26543800000000001"/>
    <n v="0"/>
    <n v="0"/>
  </r>
  <r>
    <n v="2111"/>
    <x v="1039"/>
    <s v=""/>
    <x v="2311"/>
    <n v="2019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3742"/>
    <n v="0.28410000000000002"/>
    <n v="0.1671"/>
    <n v="0"/>
    <n v="0"/>
    <n v="1"/>
    <n v="0"/>
    <n v="0"/>
    <x v="0"/>
    <x v="0"/>
    <m/>
    <m/>
    <m/>
    <n v="0.31565599999999999"/>
    <m/>
    <n v="0"/>
    <m/>
    <m/>
    <m/>
    <m/>
    <m/>
    <m/>
    <m/>
    <n v="0"/>
    <m/>
    <m/>
    <m/>
    <m/>
    <s v="696462,26"/>
    <s v="6170435,15"/>
    <n v="0.31565599999999999"/>
    <n v="0"/>
    <n v="0"/>
  </r>
  <r>
    <n v="2111"/>
    <x v="1040"/>
    <s v=""/>
    <x v="2312"/>
    <n v="2019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1867"/>
    <n v="1.6E-2"/>
    <n v="-1.248E-2"/>
    <n v="0"/>
    <n v="0"/>
    <n v="1"/>
    <n v="0"/>
    <n v="0"/>
    <x v="0"/>
    <x v="0"/>
    <m/>
    <m/>
    <m/>
    <n v="2.2598099999999999E-2"/>
    <m/>
    <m/>
    <m/>
    <m/>
    <m/>
    <m/>
    <m/>
    <m/>
    <m/>
    <n v="0"/>
    <m/>
    <m/>
    <m/>
    <m/>
    <s v="695107,4"/>
    <s v="6172005,64"/>
    <n v="2.2598099999999999E-2"/>
    <n v="0"/>
    <n v="0"/>
  </r>
  <r>
    <n v="2111"/>
    <x v="1041"/>
    <s v=""/>
    <x v="2313"/>
    <n v="2019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6164"/>
    <n v="3.3599999999999998E-2"/>
    <n v="2.64E-2"/>
    <n v="0"/>
    <n v="0"/>
    <n v="1"/>
    <n v="0"/>
    <n v="0"/>
    <x v="0"/>
    <x v="0"/>
    <m/>
    <m/>
    <m/>
    <n v="4.8000000000000001E-2"/>
    <m/>
    <m/>
    <m/>
    <m/>
    <m/>
    <m/>
    <m/>
    <m/>
    <m/>
    <m/>
    <m/>
    <m/>
    <m/>
    <m/>
    <s v="692824"/>
    <s v="6171502"/>
    <n v="4.8000000000000001E-2"/>
    <n v="0"/>
    <n v="0"/>
  </r>
  <r>
    <n v="2114"/>
    <x v="1042"/>
    <s v=""/>
    <x v="2314"/>
    <n v="2019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6165"/>
    <n v="419.01799999999997"/>
    <n v="415.07600000000002"/>
    <n v="385.79399999999998"/>
    <n v="369.53280000000001"/>
    <n v="0.2286051664449438"/>
    <n v="0.77139483355505623"/>
    <n v="0"/>
    <x v="0"/>
    <x v="0"/>
    <m/>
    <m/>
    <m/>
    <m/>
    <m/>
    <m/>
    <n v="916.4666016000001"/>
    <m/>
    <m/>
    <m/>
    <m/>
    <m/>
    <m/>
    <m/>
    <m/>
    <m/>
    <m/>
    <m/>
    <s v="706963,45"/>
    <s v="6200734,17"/>
    <n v="916.4666016000001"/>
    <n v="0"/>
    <n v="0"/>
  </r>
  <r>
    <n v="2114"/>
    <x v="1042"/>
    <s v=""/>
    <x v="2315"/>
    <n v="2019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6166"/>
    <n v="0"/>
    <n v="0"/>
    <n v="0"/>
    <n v="0"/>
    <n v="1"/>
    <n v="0"/>
    <n v="0"/>
    <x v="0"/>
    <x v="0"/>
    <m/>
    <m/>
    <m/>
    <n v="2.0087199999999999E-3"/>
    <m/>
    <m/>
    <m/>
    <m/>
    <m/>
    <m/>
    <m/>
    <m/>
    <m/>
    <m/>
    <m/>
    <m/>
    <m/>
    <m/>
    <s v="706963,45"/>
    <s v="6200734,17"/>
    <n v="2.0087199999999999E-3"/>
    <n v="0"/>
    <n v="0"/>
  </r>
  <r>
    <n v="2114"/>
    <x v="1043"/>
    <s v=""/>
    <x v="2316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6167"/>
    <n v="0.67320000000000002"/>
    <n v="0.67320000000000002"/>
    <n v="0.48051719999999998"/>
    <n v="0.48051719999999998"/>
    <n v="0.25879129243416044"/>
    <n v="0.74120870756583956"/>
    <n v="0"/>
    <x v="0"/>
    <x v="0"/>
    <m/>
    <m/>
    <m/>
    <m/>
    <m/>
    <m/>
    <n v="1.300662"/>
    <m/>
    <m/>
    <m/>
    <m/>
    <m/>
    <m/>
    <m/>
    <m/>
    <m/>
    <m/>
    <m/>
    <s v="697259"/>
    <s v="6200813"/>
    <n v="1.300662"/>
    <n v="0"/>
    <n v="0"/>
  </r>
  <r>
    <n v="2114"/>
    <x v="1043"/>
    <s v=""/>
    <x v="2317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6168"/>
    <n v="0.504"/>
    <n v="0.504"/>
    <n v="0.36753479999999999"/>
    <n v="0.36753479999999999"/>
    <n v="0.25262550073983181"/>
    <n v="0.74737449926016819"/>
    <n v="0"/>
    <x v="0"/>
    <x v="0"/>
    <m/>
    <m/>
    <m/>
    <m/>
    <m/>
    <m/>
    <n v="0.99752399999999997"/>
    <m/>
    <m/>
    <m/>
    <m/>
    <m/>
    <m/>
    <m/>
    <m/>
    <m/>
    <m/>
    <m/>
    <s v="697259"/>
    <s v="6200813"/>
    <n v="0.99752399999999997"/>
    <n v="0"/>
    <n v="0"/>
  </r>
  <r>
    <n v="2114"/>
    <x v="1043"/>
    <s v=""/>
    <x v="2318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1370"/>
    <n v="9.1080000000000002E-4"/>
    <n v="9.1080000000000002E-4"/>
    <n v="0"/>
    <n v="0"/>
    <n v="1"/>
    <n v="0"/>
    <n v="0"/>
    <x v="0"/>
    <x v="0"/>
    <m/>
    <m/>
    <m/>
    <m/>
    <m/>
    <m/>
    <n v="9.1080000000000002E-4"/>
    <m/>
    <m/>
    <m/>
    <m/>
    <m/>
    <m/>
    <m/>
    <m/>
    <m/>
    <m/>
    <m/>
    <s v="697259"/>
    <s v="6200813"/>
    <n v="9.1080000000000002E-4"/>
    <n v="0"/>
    <n v="0"/>
  </r>
  <r>
    <n v="2114"/>
    <x v="1044"/>
    <s v=""/>
    <x v="2319"/>
    <n v="2019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6169"/>
    <n v="1.0044"/>
    <n v="1.0044"/>
    <n v="0.9903672"/>
    <n v="0.9903672"/>
    <n v="0.21671283141916611"/>
    <n v="0.78328716858083391"/>
    <n v="0"/>
    <x v="0"/>
    <x v="0"/>
    <m/>
    <m/>
    <m/>
    <m/>
    <m/>
    <m/>
    <n v="2.3173524000000003"/>
    <m/>
    <m/>
    <m/>
    <m/>
    <m/>
    <m/>
    <m/>
    <m/>
    <m/>
    <m/>
    <m/>
    <s v="696835,42"/>
    <s v="6203484,15"/>
    <n v="2.3173524000000003"/>
    <n v="0"/>
    <n v="0"/>
  </r>
  <r>
    <n v="2114"/>
    <x v="1044"/>
    <s v=""/>
    <x v="2320"/>
    <n v="2019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6170"/>
    <n v="11.465999999999999"/>
    <n v="11.465999999999999"/>
    <n v="0"/>
    <n v="0"/>
    <n v="1"/>
    <n v="0"/>
    <n v="0"/>
    <x v="0"/>
    <x v="0"/>
    <m/>
    <m/>
    <m/>
    <m/>
    <m/>
    <m/>
    <n v="13.2073128"/>
    <m/>
    <m/>
    <m/>
    <m/>
    <m/>
    <m/>
    <m/>
    <m/>
    <m/>
    <m/>
    <m/>
    <s v="696835,42"/>
    <s v="6203484,15"/>
    <n v="13.2073128"/>
    <n v="0"/>
    <n v="0"/>
  </r>
  <r>
    <n v="2114"/>
    <x v="1045"/>
    <s v=""/>
    <x v="2321"/>
    <n v="2019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6171"/>
    <n v="0"/>
    <n v="0"/>
    <n v="1.08E-3"/>
    <n v="1.08E-3"/>
    <n v="0"/>
    <n v="1"/>
    <n v="0"/>
    <x v="0"/>
    <x v="0"/>
    <m/>
    <m/>
    <m/>
    <m/>
    <m/>
    <m/>
    <n v="5.0775119999999993E-3"/>
    <m/>
    <m/>
    <m/>
    <m/>
    <m/>
    <m/>
    <m/>
    <m/>
    <m/>
    <m/>
    <m/>
    <s v="700456"/>
    <s v="6198166"/>
    <n v="5.0775119999999993E-3"/>
    <n v="0"/>
    <n v="0"/>
  </r>
  <r>
    <n v="2114"/>
    <x v="1045"/>
    <s v=""/>
    <x v="2322"/>
    <n v="2019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6172"/>
    <n v="3.8412000000000002"/>
    <n v="3.8412000000000002"/>
    <n v="0"/>
    <n v="0"/>
    <n v="1"/>
    <n v="0"/>
    <n v="0"/>
    <x v="0"/>
    <x v="0"/>
    <m/>
    <m/>
    <m/>
    <m/>
    <m/>
    <m/>
    <n v="4.1285336399999997"/>
    <m/>
    <m/>
    <m/>
    <m/>
    <m/>
    <m/>
    <m/>
    <m/>
    <m/>
    <m/>
    <m/>
    <s v="700456"/>
    <s v="6198166"/>
    <n v="4.1285336399999997"/>
    <n v="0"/>
    <n v="0"/>
  </r>
  <r>
    <n v="2114"/>
    <x v="1046"/>
    <s v=""/>
    <x v="2323"/>
    <n v="2019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6173"/>
    <n v="526.80600000000004"/>
    <n v="526.80600000000004"/>
    <n v="94.377600000000001"/>
    <n v="65.260800000000003"/>
    <n v="0.42593580965866934"/>
    <n v="0.5740641903413306"/>
    <n v="0"/>
    <x v="0"/>
    <x v="0"/>
    <m/>
    <m/>
    <m/>
    <m/>
    <m/>
    <m/>
    <m/>
    <m/>
    <m/>
    <m/>
    <n v="618.41008440000007"/>
    <m/>
    <m/>
    <m/>
    <m/>
    <m/>
    <m/>
    <m/>
    <s v="704226,59"/>
    <s v="6202997,52"/>
    <n v="0"/>
    <n v="618.41008440000007"/>
    <n v="0"/>
  </r>
  <r>
    <n v="2116"/>
    <x v="1047"/>
    <s v=""/>
    <x v="2324"/>
    <n v="2019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6174"/>
    <n v="15.548400000000001"/>
    <n v="4.6007999999999996"/>
    <n v="10.202400000000001"/>
    <n v="10.1448"/>
    <n v="7.4105235813239717E-2"/>
    <n v="0.74956141355447392"/>
    <n v="0.17633335063228636"/>
    <x v="0"/>
    <x v="0"/>
    <m/>
    <m/>
    <m/>
    <m/>
    <m/>
    <m/>
    <m/>
    <m/>
    <n v="31.042341"/>
    <m/>
    <m/>
    <m/>
    <m/>
    <m/>
    <m/>
    <m/>
    <m/>
    <m/>
    <s v="464027,23"/>
    <s v="6149249,46"/>
    <n v="0"/>
    <n v="31.042341"/>
    <n v="0"/>
  </r>
  <r>
    <n v="2116"/>
    <x v="1048"/>
    <s v=""/>
    <x v="2325"/>
    <n v="2019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6175"/>
    <n v="14.911199999999999"/>
    <n v="9.0828000000000007"/>
    <n v="9.1872000000000007"/>
    <n v="9.1872000000000007"/>
    <n v="0.14186076884388413"/>
    <n v="0.76710768745486801"/>
    <n v="9.1031543701247858E-2"/>
    <x v="0"/>
    <x v="0"/>
    <m/>
    <m/>
    <m/>
    <m/>
    <m/>
    <m/>
    <m/>
    <m/>
    <n v="32.013078999999998"/>
    <m/>
    <m/>
    <m/>
    <m/>
    <m/>
    <m/>
    <m/>
    <m/>
    <m/>
    <s v="467734,21"/>
    <s v="6145910,37"/>
    <n v="0"/>
    <n v="32.013078999999998"/>
    <n v="0"/>
  </r>
  <r>
    <n v="2119"/>
    <x v="1050"/>
    <s v=""/>
    <x v="2327"/>
    <n v="2019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6176"/>
    <n v="0"/>
    <n v="0"/>
    <n v="0.116209116"/>
    <n v="0.116209116"/>
    <n v="0"/>
    <n v="1"/>
    <n v="0"/>
    <x v="0"/>
    <x v="0"/>
    <m/>
    <m/>
    <m/>
    <m/>
    <m/>
    <m/>
    <m/>
    <m/>
    <n v="0.36319299999999999"/>
    <m/>
    <m/>
    <m/>
    <m/>
    <m/>
    <m/>
    <m/>
    <m/>
    <m/>
    <s v="719180"/>
    <s v="6219159"/>
    <n v="0"/>
    <n v="0.36319299999999999"/>
    <n v="0"/>
  </r>
  <r>
    <n v="2120"/>
    <x v="1051"/>
    <s v=""/>
    <x v="2328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6177"/>
    <n v="1.2470000000000001"/>
    <n v="1.2470000000000001"/>
    <n v="0"/>
    <n v="0"/>
    <n v="1"/>
    <n v="0"/>
    <n v="0"/>
    <x v="0"/>
    <x v="0"/>
    <m/>
    <m/>
    <m/>
    <n v="1.409691"/>
    <m/>
    <m/>
    <m/>
    <m/>
    <m/>
    <m/>
    <m/>
    <m/>
    <m/>
    <m/>
    <m/>
    <m/>
    <m/>
    <m/>
    <s v="864339,92"/>
    <s v="6120309,5"/>
    <n v="1.409691"/>
    <n v="0"/>
    <n v="0"/>
  </r>
  <r>
    <n v="2120"/>
    <x v="1051"/>
    <s v=""/>
    <x v="2329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6178"/>
    <n v="3.7240000000000002"/>
    <n v="3.7240000000000002"/>
    <n v="0"/>
    <n v="0"/>
    <n v="1"/>
    <n v="0"/>
    <n v="0"/>
    <x v="0"/>
    <x v="0"/>
    <m/>
    <m/>
    <m/>
    <n v="4.2183120000000001"/>
    <m/>
    <m/>
    <m/>
    <m/>
    <m/>
    <m/>
    <m/>
    <m/>
    <m/>
    <m/>
    <m/>
    <m/>
    <m/>
    <m/>
    <s v="864339,92"/>
    <s v="6120309,5"/>
    <n v="4.2183120000000001"/>
    <n v="0"/>
    <n v="0"/>
  </r>
  <r>
    <n v="2120"/>
    <x v="1051"/>
    <s v=""/>
    <x v="2330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998"/>
    <n v="4.1000000000000002E-2"/>
    <n v="4.1000000000000002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864339,92"/>
    <s v="6120309,5"/>
    <n v="4.6630999999999999E-2"/>
    <n v="0"/>
    <n v="0"/>
  </r>
  <r>
    <n v="2121"/>
    <x v="1052"/>
    <s v=""/>
    <x v="2331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6179"/>
    <n v="85.165199999999999"/>
    <n v="85.165199999999999"/>
    <n v="74.221199999999996"/>
    <n v="74.221199999999996"/>
    <n v="0.22775949736982404"/>
    <n v="0.77224050263017596"/>
    <n v="0"/>
    <x v="0"/>
    <x v="0"/>
    <m/>
    <m/>
    <m/>
    <m/>
    <m/>
    <m/>
    <n v="186.96300479999999"/>
    <m/>
    <m/>
    <m/>
    <m/>
    <m/>
    <m/>
    <m/>
    <m/>
    <m/>
    <m/>
    <m/>
    <s v="721723,62"/>
    <s v="6214031,33"/>
    <n v="186.96300479999999"/>
    <n v="0"/>
    <n v="0"/>
  </r>
  <r>
    <n v="2121"/>
    <x v="1052"/>
    <s v=""/>
    <x v="2332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6180"/>
    <n v="1.0835999999999999"/>
    <n v="1.0835999999999999"/>
    <n v="0.83520000000000005"/>
    <n v="0.28799999999999998"/>
    <n v="0.2353092009806374"/>
    <n v="0.76469079901936254"/>
    <n v="0"/>
    <x v="0"/>
    <x v="0"/>
    <m/>
    <m/>
    <m/>
    <m/>
    <m/>
    <m/>
    <n v="2.3025023999999998"/>
    <m/>
    <m/>
    <m/>
    <m/>
    <m/>
    <m/>
    <m/>
    <m/>
    <m/>
    <m/>
    <m/>
    <s v="721723,62"/>
    <s v="6214031,33"/>
    <n v="2.3025023999999998"/>
    <n v="0"/>
    <n v="0"/>
  </r>
  <r>
    <n v="2121"/>
    <x v="1052"/>
    <s v=""/>
    <x v="2917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2"/>
    <x v="8"/>
    <s v="kvt"/>
    <d v="2018-08-30T00:00:00"/>
    <m/>
    <n v="68.400000000000006"/>
    <n v="15.7"/>
    <n v="60.4"/>
    <x v="6181"/>
    <n v="853.2396"/>
    <n v="853.2396"/>
    <n v="112.2336"/>
    <n v="91.339200000000005"/>
    <n v="0.45199596943068987"/>
    <n v="0.54800403056931013"/>
    <n v="0"/>
    <x v="0"/>
    <x v="0"/>
    <m/>
    <m/>
    <m/>
    <m/>
    <m/>
    <m/>
    <n v="3.0370428"/>
    <m/>
    <m/>
    <m/>
    <n v="940.82048880000002"/>
    <m/>
    <m/>
    <m/>
    <m/>
    <m/>
    <m/>
    <m/>
    <s v="721723,62"/>
    <s v="6214031,33"/>
    <n v="3.0370428"/>
    <n v="940.82048880000002"/>
    <n v="0"/>
  </r>
  <r>
    <n v="2121"/>
    <x v="1052"/>
    <s v=""/>
    <x v="2918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3"/>
    <x v="5"/>
    <s v="kvt"/>
    <d v="2018-08-30T00:00:00"/>
    <m/>
    <n v="1.05"/>
    <n v="0.4"/>
    <n v="0"/>
    <x v="1819"/>
    <n v="0"/>
    <n v="0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721723,62"/>
    <s v="6214031,33"/>
    <n v="0.10761"/>
    <n v="0"/>
    <n v="0"/>
  </r>
  <r>
    <n v="2124"/>
    <x v="1053"/>
    <s v=""/>
    <x v="2333"/>
    <n v="2019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6182"/>
    <n v="14.95368"/>
    <n v="0"/>
    <n v="9.9690181163999991"/>
    <n v="9.9690181163999991"/>
    <n v="0.25500290631773076"/>
    <n v="0.74499709368226918"/>
    <n v="0"/>
    <x v="0"/>
    <x v="0"/>
    <m/>
    <m/>
    <m/>
    <m/>
    <m/>
    <m/>
    <m/>
    <m/>
    <n v="29.320606999999999"/>
    <m/>
    <m/>
    <m/>
    <m/>
    <m/>
    <m/>
    <m/>
    <m/>
    <m/>
    <s v="492670"/>
    <s v="6118352"/>
    <n v="0"/>
    <n v="29.320606999999999"/>
    <n v="0"/>
  </r>
  <r>
    <n v="2130"/>
    <x v="1054"/>
    <s v=""/>
    <x v="2334"/>
    <n v="2019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6183"/>
    <n v="1.1102399999999999"/>
    <n v="0"/>
    <n v="0.44856000000000001"/>
    <n v="0.44856000000000001"/>
    <n v="0"/>
    <n v="0.70224586814649781"/>
    <n v="0.29775413185350219"/>
    <x v="0"/>
    <x v="0"/>
    <m/>
    <m/>
    <m/>
    <m/>
    <m/>
    <m/>
    <m/>
    <m/>
    <n v="1.864357"/>
    <m/>
    <m/>
    <m/>
    <m/>
    <m/>
    <m/>
    <m/>
    <m/>
    <m/>
    <s v="526511,11"/>
    <s v="6098693,55"/>
    <n v="0"/>
    <n v="1.864357"/>
    <n v="0"/>
  </r>
  <r>
    <n v="2132"/>
    <x v="1055"/>
    <s v=""/>
    <x v="2335"/>
    <n v="2019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0670"/>
    <s v="6159537"/>
    <n v="0"/>
    <n v="0"/>
    <n v="0"/>
  </r>
  <r>
    <n v="2132"/>
    <x v="1055"/>
    <s v=""/>
    <x v="2336"/>
    <n v="2019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6184"/>
    <n v="38.823480000000004"/>
    <n v="38.037599999999998"/>
    <n v="0"/>
    <n v="0"/>
    <n v="1"/>
    <n v="0"/>
    <n v="0"/>
    <x v="0"/>
    <x v="0"/>
    <m/>
    <m/>
    <m/>
    <m/>
    <m/>
    <m/>
    <m/>
    <m/>
    <m/>
    <n v="42.909849999999999"/>
    <m/>
    <m/>
    <m/>
    <m/>
    <m/>
    <m/>
    <m/>
    <m/>
    <s v="670670"/>
    <s v="6159537"/>
    <n v="0"/>
    <n v="42.909849999999999"/>
    <n v="0"/>
  </r>
  <r>
    <n v="2133"/>
    <x v="1056"/>
    <s v=""/>
    <x v="2337"/>
    <n v="2019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6185"/>
    <n v="1.99332"/>
    <n v="0"/>
    <n v="1.18476"/>
    <n v="1.18476"/>
    <n v="0"/>
    <n v="0.76508035130700658"/>
    <n v="0.23491964869299342"/>
    <x v="0"/>
    <x v="0"/>
    <m/>
    <m/>
    <m/>
    <m/>
    <m/>
    <m/>
    <m/>
    <m/>
    <n v="4.2425569999999997"/>
    <m/>
    <m/>
    <m/>
    <m/>
    <m/>
    <m/>
    <m/>
    <m/>
    <m/>
    <s v="671209,52"/>
    <s v="6178206,83"/>
    <n v="0"/>
    <n v="4.2425569999999997"/>
    <n v="0"/>
  </r>
  <r>
    <n v="2136"/>
    <x v="1057"/>
    <s v=""/>
    <x v="2338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6186"/>
    <n v="3.4919999999999999E-3"/>
    <n v="3.6000000000000001E-5"/>
    <n v="4.0042800000000003E-2"/>
    <n v="4.0042800000000003E-2"/>
    <n v="1.4319879535858749E-2"/>
    <n v="0.98568012046414122"/>
    <n v="3.2959746043559335E-17"/>
    <x v="0"/>
    <x v="0"/>
    <m/>
    <m/>
    <m/>
    <m/>
    <m/>
    <m/>
    <n v="0.12192839999999999"/>
    <m/>
    <m/>
    <m/>
    <m/>
    <m/>
    <m/>
    <m/>
    <m/>
    <m/>
    <m/>
    <m/>
    <s v="509998,62"/>
    <s v="6222065,09"/>
    <n v="0.12192839999999999"/>
    <n v="0"/>
    <n v="0"/>
  </r>
  <r>
    <n v="2136"/>
    <x v="1057"/>
    <s v=""/>
    <x v="2339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6187"/>
    <n v="2.7360000000000002E-3"/>
    <n v="3.6000000000000001E-5"/>
    <n v="3.1690799999999998E-2"/>
    <n v="3.1690799999999998E-2"/>
    <n v="1.5292365889975451E-2"/>
    <n v="0.9847076341100246"/>
    <n v="-5.0306980803327406E-17"/>
    <x v="0"/>
    <x v="0"/>
    <m/>
    <m/>
    <m/>
    <m/>
    <m/>
    <m/>
    <n v="8.9456400000000005E-2"/>
    <m/>
    <m/>
    <m/>
    <m/>
    <m/>
    <m/>
    <m/>
    <m/>
    <m/>
    <m/>
    <m/>
    <s v="509998,62"/>
    <s v="6222065,09"/>
    <n v="8.9456400000000005E-2"/>
    <n v="0"/>
    <n v="0"/>
  </r>
  <r>
    <n v="2136"/>
    <x v="1057"/>
    <s v=""/>
    <x v="2340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6187"/>
    <n v="2.7360000000000002E-3"/>
    <n v="3.6000000000000001E-5"/>
    <n v="3.1690799999999998E-2"/>
    <n v="3.1690799999999998E-2"/>
    <n v="1.5292365889975451E-2"/>
    <n v="0.9847076341100246"/>
    <n v="-5.0306980803327406E-17"/>
    <x v="0"/>
    <x v="0"/>
    <m/>
    <m/>
    <m/>
    <m/>
    <m/>
    <m/>
    <n v="8.9456400000000005E-2"/>
    <m/>
    <m/>
    <m/>
    <m/>
    <m/>
    <m/>
    <m/>
    <m/>
    <m/>
    <m/>
    <m/>
    <s v="509998,62"/>
    <s v="6222065,09"/>
    <n v="8.9456400000000005E-2"/>
    <n v="0"/>
    <n v="0"/>
  </r>
  <r>
    <n v="2145"/>
    <x v="1059"/>
    <s v=""/>
    <x v="2343"/>
    <n v="2019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6188"/>
    <n v="373.42099999999999"/>
    <n v="373.42099999999999"/>
    <n v="138.5532"/>
    <n v="126.47880000000001"/>
    <n v="0.31496080923675634"/>
    <n v="0.6850391907632436"/>
    <n v="0"/>
    <x v="0"/>
    <x v="0"/>
    <m/>
    <m/>
    <m/>
    <n v="0"/>
    <m/>
    <m/>
    <m/>
    <m/>
    <m/>
    <n v="483.99549999999999"/>
    <n v="108.81"/>
    <m/>
    <m/>
    <m/>
    <m/>
    <m/>
    <m/>
    <m/>
    <s v="684568,89"/>
    <s v="6098015,39"/>
    <n v="0"/>
    <n v="592.80549999999994"/>
    <n v="0"/>
  </r>
  <r>
    <n v="2145"/>
    <x v="1059"/>
    <s v=""/>
    <x v="2344"/>
    <n v="2019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6189"/>
    <n v="45.713000000000001"/>
    <n v="45.713000000000001"/>
    <n v="0"/>
    <n v="0"/>
    <n v="1"/>
    <n v="0"/>
    <n v="0"/>
    <x v="0"/>
    <x v="0"/>
    <m/>
    <m/>
    <m/>
    <m/>
    <m/>
    <m/>
    <m/>
    <m/>
    <m/>
    <m/>
    <n v="49.987499999999997"/>
    <m/>
    <m/>
    <m/>
    <m/>
    <m/>
    <m/>
    <m/>
    <s v="684568,89"/>
    <s v="6098015,39"/>
    <n v="0"/>
    <n v="49.987499999999997"/>
    <n v="0"/>
  </r>
  <r>
    <n v="2148"/>
    <x v="1060"/>
    <s v=""/>
    <x v="2345"/>
    <n v="2019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6190"/>
    <n v="14.277492000000001"/>
    <n v="0"/>
    <n v="10.541700000000001"/>
    <n v="10.541700000000001"/>
    <n v="0"/>
    <n v="0.75375459984595583"/>
    <n v="0.24624540015404417"/>
    <x v="0"/>
    <x v="0"/>
    <m/>
    <m/>
    <m/>
    <m/>
    <m/>
    <m/>
    <m/>
    <m/>
    <n v="28.990372999999998"/>
    <m/>
    <m/>
    <m/>
    <m/>
    <m/>
    <m/>
    <m/>
    <m/>
    <m/>
    <s v="553543,03"/>
    <s v="6190174,39"/>
    <n v="0"/>
    <n v="28.990372999999998"/>
    <n v="0"/>
  </r>
  <r>
    <n v="2148"/>
    <x v="1060"/>
    <s v=""/>
    <x v="2346"/>
    <n v="2019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6191"/>
    <n v="4.4214120000000001"/>
    <n v="0"/>
    <n v="0"/>
    <n v="0"/>
    <n v="0"/>
    <n v="0"/>
    <n v="1"/>
    <x v="0"/>
    <x v="0"/>
    <m/>
    <m/>
    <m/>
    <m/>
    <m/>
    <m/>
    <n v="0"/>
    <m/>
    <n v="4.9648720000000006"/>
    <m/>
    <m/>
    <m/>
    <m/>
    <m/>
    <m/>
    <m/>
    <m/>
    <m/>
    <s v="553543,03"/>
    <s v="6190174,39"/>
    <n v="0"/>
    <n v="4.9648720000000006"/>
    <n v="0"/>
  </r>
  <r>
    <n v="2149"/>
    <x v="1061"/>
    <s v=""/>
    <x v="2347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6192"/>
    <n v="31.2912"/>
    <n v="0"/>
    <n v="0"/>
    <n v="0"/>
    <n v="0"/>
    <n v="0"/>
    <n v="1"/>
    <x v="0"/>
    <x v="0"/>
    <m/>
    <m/>
    <m/>
    <m/>
    <m/>
    <m/>
    <m/>
    <m/>
    <m/>
    <m/>
    <m/>
    <m/>
    <m/>
    <m/>
    <m/>
    <n v="31.291"/>
    <m/>
    <m/>
    <s v="708872,3"/>
    <s v="6138248,3"/>
    <n v="0"/>
    <n v="31.291"/>
    <n v="0"/>
  </r>
  <r>
    <n v="2149"/>
    <x v="1061"/>
    <s v=""/>
    <x v="2348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6193"/>
    <n v="0.38800000000000001"/>
    <n v="0"/>
    <n v="0.23580000000000001"/>
    <n v="0.23580000000000001"/>
    <n v="0"/>
    <n v="0.7251464374444625"/>
    <n v="0.2748535625555375"/>
    <x v="0"/>
    <x v="0"/>
    <m/>
    <m/>
    <m/>
    <m/>
    <m/>
    <m/>
    <n v="0.70583040000000008"/>
    <m/>
    <m/>
    <m/>
    <m/>
    <m/>
    <m/>
    <m/>
    <m/>
    <m/>
    <m/>
    <m/>
    <s v="708872,3"/>
    <s v="6138248,3"/>
    <n v="0.70583040000000008"/>
    <n v="0"/>
    <n v="0"/>
  </r>
  <r>
    <n v="2149"/>
    <x v="1061"/>
    <s v=""/>
    <x v="2349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6193"/>
    <n v="0.38800000000000001"/>
    <n v="0"/>
    <n v="0.23580000000000001"/>
    <n v="0.23580000000000001"/>
    <n v="0"/>
    <n v="0.7251464374444625"/>
    <n v="0.2748535625555375"/>
    <x v="0"/>
    <x v="0"/>
    <m/>
    <m/>
    <m/>
    <m/>
    <m/>
    <m/>
    <n v="0.70583040000000008"/>
    <m/>
    <m/>
    <m/>
    <m/>
    <m/>
    <m/>
    <m/>
    <m/>
    <m/>
    <m/>
    <m/>
    <s v="708872,3"/>
    <s v="6138248,3"/>
    <n v="0.70583040000000008"/>
    <n v="0"/>
    <n v="0"/>
  </r>
  <r>
    <n v="2149"/>
    <x v="1061"/>
    <s v=""/>
    <x v="2350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6194"/>
    <n v="0.81799999999999995"/>
    <n v="0"/>
    <n v="0.49320000000000003"/>
    <n v="0.49320000000000003"/>
    <n v="0"/>
    <n v="0.72490923349892589"/>
    <n v="0.27509076650107411"/>
    <x v="0"/>
    <x v="0"/>
    <m/>
    <m/>
    <m/>
    <m/>
    <m/>
    <m/>
    <n v="1.4867819999999998"/>
    <m/>
    <m/>
    <m/>
    <m/>
    <m/>
    <m/>
    <m/>
    <m/>
    <m/>
    <m/>
    <m/>
    <s v="708872,3"/>
    <s v="6138248,3"/>
    <n v="1.4867819999999998"/>
    <n v="0"/>
    <n v="0"/>
  </r>
  <r>
    <n v="2149"/>
    <x v="1061"/>
    <s v=""/>
    <x v="2351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6195"/>
    <n v="1.177"/>
    <n v="0"/>
    <n v="0.79596"/>
    <n v="0.79596"/>
    <n v="0"/>
    <n v="0.72490631388858029"/>
    <n v="0.27509368611141971"/>
    <x v="0"/>
    <x v="0"/>
    <m/>
    <m/>
    <m/>
    <m/>
    <m/>
    <m/>
    <n v="2.1392712"/>
    <m/>
    <m/>
    <m/>
    <m/>
    <m/>
    <m/>
    <m/>
    <m/>
    <m/>
    <m/>
    <m/>
    <s v="708872,3"/>
    <s v="6138248,3"/>
    <n v="2.1392712"/>
    <n v="0"/>
    <n v="0"/>
  </r>
  <r>
    <n v="2151"/>
    <x v="1062"/>
    <s v=""/>
    <x v="2352"/>
    <n v="2019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6196"/>
    <n v="0"/>
    <n v="0"/>
    <n v="0.48532967999999999"/>
    <n v="0.48532967999999999"/>
    <n v="0"/>
    <n v="1"/>
    <n v="0"/>
    <x v="0"/>
    <x v="0"/>
    <m/>
    <m/>
    <m/>
    <m/>
    <m/>
    <m/>
    <m/>
    <m/>
    <n v="1.5166890000000002"/>
    <m/>
    <m/>
    <m/>
    <m/>
    <m/>
    <m/>
    <m/>
    <m/>
    <m/>
    <s v="528782"/>
    <s v="6092172"/>
    <n v="0"/>
    <n v="1.5166890000000002"/>
    <n v="0"/>
  </r>
  <r>
    <n v="2152"/>
    <x v="1063"/>
    <s v=""/>
    <x v="2353"/>
    <n v="2019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6197"/>
    <n v="24.05124"/>
    <n v="21.347999999999999"/>
    <n v="0"/>
    <n v="0"/>
    <n v="1"/>
    <n v="0"/>
    <n v="0"/>
    <x v="0"/>
    <x v="0"/>
    <m/>
    <m/>
    <m/>
    <m/>
    <m/>
    <m/>
    <m/>
    <m/>
    <m/>
    <n v="24.055499999999999"/>
    <m/>
    <m/>
    <m/>
    <m/>
    <m/>
    <m/>
    <m/>
    <m/>
    <s v="696252"/>
    <s v="6079090"/>
    <n v="0"/>
    <n v="24.055499999999999"/>
    <n v="0"/>
  </r>
  <r>
    <n v="2157"/>
    <x v="1064"/>
    <s v=""/>
    <x v="2354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6198"/>
    <n v="8.0038800000000005"/>
    <n v="8.0038800000000005"/>
    <n v="0"/>
    <n v="0"/>
    <n v="1"/>
    <n v="0"/>
    <n v="0"/>
    <x v="0"/>
    <x v="0"/>
    <m/>
    <m/>
    <m/>
    <m/>
    <m/>
    <m/>
    <n v="8.2291571999999995"/>
    <m/>
    <m/>
    <m/>
    <n v="0"/>
    <m/>
    <m/>
    <m/>
    <m/>
    <m/>
    <m/>
    <m/>
    <s v="660342,6"/>
    <s v="6186825,17"/>
    <n v="8.2291571999999995"/>
    <n v="0"/>
    <n v="0"/>
  </r>
  <r>
    <n v="2157"/>
    <x v="1064"/>
    <s v=""/>
    <x v="2355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6199"/>
    <n v="3.5125199999999999"/>
    <n v="3.5125199999999999"/>
    <n v="3.06"/>
    <n v="2.9123999999999999"/>
    <n v="0.21913246273265841"/>
    <n v="0.78086753726734159"/>
    <n v="0"/>
    <x v="0"/>
    <x v="0"/>
    <m/>
    <m/>
    <m/>
    <m/>
    <m/>
    <m/>
    <n v="8.0146043999999996"/>
    <m/>
    <m/>
    <m/>
    <m/>
    <m/>
    <m/>
    <m/>
    <m/>
    <m/>
    <m/>
    <m/>
    <s v="660342,6"/>
    <s v="6186825,17"/>
    <n v="8.0146043999999996"/>
    <n v="0"/>
    <n v="0"/>
  </r>
  <r>
    <n v="2157"/>
    <x v="1064"/>
    <s v=""/>
    <x v="2356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6200"/>
    <n v="16.00272"/>
    <n v="16.00272"/>
    <n v="0"/>
    <n v="0"/>
    <n v="1"/>
    <n v="0"/>
    <n v="0"/>
    <x v="0"/>
    <x v="0"/>
    <m/>
    <m/>
    <m/>
    <m/>
    <m/>
    <m/>
    <m/>
    <m/>
    <m/>
    <m/>
    <m/>
    <n v="19.168419999999998"/>
    <m/>
    <m/>
    <m/>
    <m/>
    <m/>
    <m/>
    <s v="660342,6"/>
    <s v="6186825,17"/>
    <n v="0"/>
    <n v="19.168419999999998"/>
    <n v="0"/>
  </r>
  <r>
    <n v="2157"/>
    <x v="610"/>
    <s v=""/>
    <x v="1458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6201"/>
    <n v="2.5762679999999998"/>
    <n v="2.5762679999999998"/>
    <n v="1.7560800000000001"/>
    <n v="1.5354000000000001"/>
    <n v="0.26390689743169904"/>
    <n v="0.73609310256830096"/>
    <n v="0"/>
    <x v="0"/>
    <x v="0"/>
    <m/>
    <m/>
    <m/>
    <m/>
    <m/>
    <m/>
    <n v="4.8810168000000003"/>
    <m/>
    <m/>
    <m/>
    <m/>
    <m/>
    <m/>
    <m/>
    <m/>
    <m/>
    <m/>
    <m/>
    <s v="662636,82"/>
    <s v="6198955,4"/>
    <n v="4.8810168000000003"/>
    <n v="0"/>
    <n v="0"/>
  </r>
  <r>
    <n v="2157"/>
    <x v="610"/>
    <s v=""/>
    <x v="1459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6202"/>
    <n v="2.4173279999999999"/>
    <n v="2.4173279999999999"/>
    <n v="1.64808"/>
    <n v="1.44072"/>
    <n v="0.26386294279406758"/>
    <n v="0.73613705720593248"/>
    <n v="0"/>
    <x v="0"/>
    <x v="0"/>
    <m/>
    <m/>
    <m/>
    <m/>
    <m/>
    <m/>
    <n v="4.5806507999999999"/>
    <m/>
    <m/>
    <m/>
    <m/>
    <m/>
    <m/>
    <m/>
    <m/>
    <m/>
    <m/>
    <m/>
    <s v="662636,82"/>
    <s v="6198955,4"/>
    <n v="4.5806507999999999"/>
    <n v="0"/>
    <n v="0"/>
  </r>
  <r>
    <n v="2157"/>
    <x v="610"/>
    <s v=""/>
    <x v="1460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6203"/>
    <n v="1.613124"/>
    <n v="1.613124"/>
    <n v="1.0987199999999999"/>
    <n v="0.96048"/>
    <n v="0.26412147147412657"/>
    <n v="0.73587852852587343"/>
    <n v="0"/>
    <x v="0"/>
    <x v="0"/>
    <m/>
    <m/>
    <m/>
    <m/>
    <m/>
    <m/>
    <n v="3.0537540000000001"/>
    <m/>
    <m/>
    <m/>
    <m/>
    <m/>
    <m/>
    <m/>
    <m/>
    <m/>
    <m/>
    <m/>
    <s v="662636,82"/>
    <s v="6198955,4"/>
    <n v="3.0537540000000001"/>
    <n v="0"/>
    <n v="0"/>
  </r>
  <r>
    <n v="2157"/>
    <x v="610"/>
    <s v=""/>
    <x v="1461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6204"/>
    <n v="48.105719999999998"/>
    <n v="48.105719999999998"/>
    <n v="0"/>
    <n v="0"/>
    <n v="1"/>
    <n v="0"/>
    <n v="0"/>
    <x v="0"/>
    <x v="0"/>
    <m/>
    <m/>
    <m/>
    <m/>
    <m/>
    <m/>
    <n v="48.896892000000001"/>
    <m/>
    <m/>
    <m/>
    <m/>
    <m/>
    <m/>
    <m/>
    <m/>
    <m/>
    <m/>
    <m/>
    <s v="662636,82"/>
    <s v="6198955,4"/>
    <n v="48.896892000000001"/>
    <n v="0"/>
    <n v="0"/>
  </r>
  <r>
    <n v="2157"/>
    <x v="611"/>
    <s v=""/>
    <x v="1462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6205"/>
    <n v="2.5608960000000001"/>
    <n v="2.5608960000000001"/>
    <n v="2.5596000000000001"/>
    <n v="2.3184"/>
    <n v="0.24303282665052278"/>
    <n v="0.75696717334947716"/>
    <n v="0"/>
    <x v="0"/>
    <x v="0"/>
    <m/>
    <m/>
    <m/>
    <m/>
    <m/>
    <m/>
    <n v="5.2686216000000003"/>
    <m/>
    <m/>
    <m/>
    <m/>
    <m/>
    <m/>
    <m/>
    <m/>
    <m/>
    <m/>
    <m/>
    <s v="661958,57"/>
    <s v="6193118,01"/>
    <n v="5.2686216000000003"/>
    <n v="0"/>
    <n v="0"/>
  </r>
  <r>
    <n v="2157"/>
    <x v="611"/>
    <s v=""/>
    <x v="1463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6206"/>
    <n v="2.2128839999999999"/>
    <n v="2.2128839999999999"/>
    <n v="1.6776"/>
    <n v="1.4734799999999999"/>
    <n v="0.24259131361367089"/>
    <n v="0.75740868638632908"/>
    <n v="0"/>
    <x v="0"/>
    <x v="0"/>
    <m/>
    <m/>
    <m/>
    <m/>
    <m/>
    <m/>
    <n v="4.5609299999999999"/>
    <m/>
    <m/>
    <m/>
    <m/>
    <m/>
    <m/>
    <m/>
    <m/>
    <m/>
    <m/>
    <m/>
    <s v="661958,57"/>
    <s v="6193118,01"/>
    <n v="4.5609299999999999"/>
    <n v="0"/>
    <n v="0"/>
  </r>
  <r>
    <n v="2157"/>
    <x v="611"/>
    <s v=""/>
    <x v="1464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6207"/>
    <n v="43.528680000000001"/>
    <n v="43.528680000000001"/>
    <n v="0"/>
    <n v="0"/>
    <n v="1"/>
    <n v="0"/>
    <n v="0"/>
    <x v="0"/>
    <x v="0"/>
    <m/>
    <m/>
    <m/>
    <m/>
    <m/>
    <m/>
    <n v="43.765444799999997"/>
    <m/>
    <m/>
    <m/>
    <m/>
    <m/>
    <m/>
    <m/>
    <m/>
    <m/>
    <m/>
    <m/>
    <s v="661958,57"/>
    <s v="6193118,01"/>
    <n v="43.765444799999997"/>
    <n v="0"/>
    <n v="0"/>
  </r>
  <r>
    <n v="2158"/>
    <x v="1065"/>
    <s v=""/>
    <x v="2357"/>
    <n v="2019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1388"/>
    <n v="3.2399999999999998E-3"/>
    <n v="0"/>
    <n v="2.5200000000000001E-3"/>
    <n v="2.5200000000000001E-3"/>
    <n v="0"/>
    <n v="0.75355969331872941"/>
    <n v="0.24644030668127059"/>
    <x v="0"/>
    <x v="0"/>
    <m/>
    <m/>
    <m/>
    <m/>
    <m/>
    <m/>
    <n v="6.5735999999999998E-3"/>
    <m/>
    <m/>
    <m/>
    <m/>
    <m/>
    <m/>
    <m/>
    <m/>
    <m/>
    <m/>
    <m/>
    <s v="599911,73"/>
    <s v="6140854,8"/>
    <n v="6.5735999999999998E-3"/>
    <n v="0"/>
    <n v="0"/>
  </r>
  <r>
    <n v="2159"/>
    <x v="1066"/>
    <s v=""/>
    <x v="2358"/>
    <n v="2019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6208"/>
    <n v="81.129599999999996"/>
    <n v="81.129599999999996"/>
    <n v="71.963999999999999"/>
    <n v="68.864400000000003"/>
    <n v="0.23738634849424098"/>
    <n v="0.76261365150575899"/>
    <n v="0"/>
    <x v="0"/>
    <x v="0"/>
    <m/>
    <m/>
    <m/>
    <m/>
    <m/>
    <m/>
    <n v="170.88093000000001"/>
    <m/>
    <m/>
    <m/>
    <m/>
    <m/>
    <m/>
    <m/>
    <m/>
    <m/>
    <m/>
    <m/>
    <s v="720896,37"/>
    <s v="6187758,41"/>
    <n v="170.88093000000001"/>
    <n v="0"/>
    <n v="0"/>
  </r>
  <r>
    <n v="2159"/>
    <x v="1066"/>
    <s v=""/>
    <x v="2986"/>
    <n v="2019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57"/>
    <x v="2"/>
    <s v="fvv"/>
    <d v="2019-09-24T00:00:00"/>
    <m/>
    <n v="40"/>
    <n v="0"/>
    <n v="40"/>
    <x v="6209"/>
    <n v="51.508800000000001"/>
    <n v="51.508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2.29"/>
    <s v="720896,37"/>
    <s v="6187758,41"/>
    <n v="0"/>
    <n v="0"/>
    <n v="52.29"/>
  </r>
  <r>
    <n v="2159"/>
    <x v="1067"/>
    <s v=""/>
    <x v="2359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6210"/>
    <n v="58.1"/>
    <n v="58.1"/>
    <n v="0"/>
    <n v="0"/>
    <n v="1"/>
    <n v="0"/>
    <n v="0"/>
    <x v="0"/>
    <x v="0"/>
    <m/>
    <m/>
    <m/>
    <n v="0"/>
    <m/>
    <m/>
    <n v="60.8525676"/>
    <m/>
    <m/>
    <m/>
    <m/>
    <m/>
    <m/>
    <m/>
    <m/>
    <m/>
    <m/>
    <m/>
    <s v="720941,99"/>
    <s v="6187743,41"/>
    <n v="60.8525676"/>
    <n v="0"/>
    <n v="0"/>
  </r>
  <r>
    <n v="2159"/>
    <x v="1067"/>
    <s v=""/>
    <x v="2360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6211"/>
    <n v="54.6"/>
    <n v="54.6"/>
    <n v="0"/>
    <n v="0"/>
    <n v="1"/>
    <n v="0"/>
    <n v="0"/>
    <x v="0"/>
    <x v="0"/>
    <m/>
    <m/>
    <m/>
    <n v="0"/>
    <m/>
    <m/>
    <n v="57.271674636"/>
    <m/>
    <m/>
    <m/>
    <m/>
    <m/>
    <m/>
    <m/>
    <m/>
    <m/>
    <m/>
    <m/>
    <s v="720941,99"/>
    <s v="6187743,41"/>
    <n v="57.271674636"/>
    <n v="0"/>
    <n v="0"/>
  </r>
  <r>
    <n v="2159"/>
    <x v="1067"/>
    <s v=""/>
    <x v="2361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6212"/>
    <n v="71.3"/>
    <n v="71.3"/>
    <n v="0"/>
    <n v="0"/>
    <n v="1"/>
    <n v="0"/>
    <n v="0"/>
    <x v="0"/>
    <x v="0"/>
    <m/>
    <m/>
    <m/>
    <n v="0"/>
    <m/>
    <m/>
    <n v="74.719798282799999"/>
    <m/>
    <m/>
    <m/>
    <m/>
    <m/>
    <m/>
    <m/>
    <m/>
    <m/>
    <m/>
    <m/>
    <s v="720941,99"/>
    <s v="6187743,41"/>
    <n v="74.719798282799999"/>
    <n v="0"/>
    <n v="0"/>
  </r>
  <r>
    <n v="2160"/>
    <x v="1068"/>
    <s v=""/>
    <x v="2363"/>
    <n v="2019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6213"/>
    <n v="11.178000000000001"/>
    <n v="11.178000000000001"/>
    <n v="9.4860000000000007"/>
    <n v="9.4860000000000007"/>
    <n v="0.24377031419284939"/>
    <n v="0.75622968580715066"/>
    <n v="0"/>
    <x v="0"/>
    <x v="0"/>
    <m/>
    <m/>
    <m/>
    <m/>
    <m/>
    <m/>
    <m/>
    <m/>
    <n v="22.927319999999998"/>
    <m/>
    <m/>
    <m/>
    <m/>
    <m/>
    <m/>
    <m/>
    <m/>
    <m/>
    <s v="545488,1"/>
    <s v="6156413,97"/>
    <n v="0"/>
    <n v="22.927319999999998"/>
    <n v="0"/>
  </r>
  <r>
    <n v="2161"/>
    <x v="1069"/>
    <s v=""/>
    <x v="2364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6214"/>
    <n v="0"/>
    <n v="0"/>
    <n v="0"/>
    <n v="0"/>
    <n v="0"/>
    <n v="1"/>
    <n v="0"/>
    <x v="0"/>
    <x v="0"/>
    <m/>
    <m/>
    <m/>
    <n v="4.3043999999999999E-3"/>
    <m/>
    <m/>
    <m/>
    <m/>
    <m/>
    <m/>
    <m/>
    <m/>
    <m/>
    <m/>
    <m/>
    <m/>
    <m/>
    <m/>
    <s v="583245,75"/>
    <s v="6234871"/>
    <n v="4.3043999999999999E-3"/>
    <n v="0"/>
    <n v="0"/>
  </r>
  <r>
    <n v="2161"/>
    <x v="1069"/>
    <s v=""/>
    <x v="2366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6215"/>
    <n v="5710.3029999999999"/>
    <n v="5710.3029999999999"/>
    <n v="4272.0767999999998"/>
    <n v="3863.0232000000001"/>
    <n v="0.22823774798559177"/>
    <n v="0.77176225201440829"/>
    <n v="0"/>
    <x v="31"/>
    <x v="0"/>
    <m/>
    <n v="153.16322"/>
    <m/>
    <m/>
    <m/>
    <m/>
    <m/>
    <m/>
    <m/>
    <n v="99.120231000000004"/>
    <m/>
    <m/>
    <n v="9867.713960000001"/>
    <m/>
    <m/>
    <m/>
    <m/>
    <m/>
    <s v="583245,75"/>
    <s v="6234871"/>
    <n v="2542.7157199999997"/>
    <n v="9966.8341910000017"/>
    <n v="0"/>
  </r>
  <r>
    <n v="2161"/>
    <x v="1069"/>
    <s v=""/>
    <x v="2367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6216"/>
    <n v="161.946"/>
    <n v="161.946"/>
    <n v="429.80399999999997"/>
    <n v="393.46559999999999"/>
    <n v="7.2711283645771937E-2"/>
    <n v="0.92728871635422805"/>
    <n v="0"/>
    <x v="32"/>
    <x v="0"/>
    <m/>
    <n v="23.165939999999999"/>
    <m/>
    <m/>
    <m/>
    <m/>
    <m/>
    <m/>
    <m/>
    <m/>
    <m/>
    <m/>
    <m/>
    <m/>
    <m/>
    <m/>
    <m/>
    <m/>
    <s v="583245,75"/>
    <s v="6234871"/>
    <n v="1113.6235799999999"/>
    <n v="0"/>
    <n v="0"/>
  </r>
  <r>
    <n v="2161"/>
    <x v="1069"/>
    <s v=""/>
    <x v="2368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2505"/>
    <n v="0"/>
    <n v="0"/>
    <n v="0.55800000000000005"/>
    <n v="0.55800000000000005"/>
    <n v="0"/>
    <n v="1"/>
    <n v="0"/>
    <x v="0"/>
    <x v="0"/>
    <m/>
    <m/>
    <m/>
    <n v="2.5108999999999999"/>
    <m/>
    <m/>
    <m/>
    <m/>
    <m/>
    <m/>
    <m/>
    <m/>
    <m/>
    <m/>
    <m/>
    <m/>
    <m/>
    <m/>
    <s v="583245,75"/>
    <s v="6234871"/>
    <n v="2.5108999999999999"/>
    <n v="0"/>
    <n v="0"/>
  </r>
  <r>
    <n v="2161"/>
    <x v="1069"/>
    <s v=""/>
    <x v="2369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6217"/>
    <n v="7.47"/>
    <n v="0"/>
    <n v="0"/>
    <n v="0"/>
    <n v="1"/>
    <n v="0"/>
    <n v="0"/>
    <x v="0"/>
    <x v="0"/>
    <m/>
    <m/>
    <m/>
    <n v="23.566590000000001"/>
    <m/>
    <m/>
    <m/>
    <m/>
    <m/>
    <m/>
    <m/>
    <m/>
    <m/>
    <m/>
    <m/>
    <m/>
    <m/>
    <m/>
    <s v="583245,75"/>
    <s v="6234871"/>
    <n v="23.566590000000001"/>
    <n v="0"/>
    <n v="0"/>
  </r>
  <r>
    <n v="2161"/>
    <x v="1069"/>
    <s v=""/>
    <x v="2370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2880"/>
    <n v="0"/>
    <n v="0"/>
    <n v="0"/>
    <n v="0"/>
    <n v="0"/>
    <n v="1"/>
    <n v="0"/>
    <x v="0"/>
    <x v="0"/>
    <m/>
    <m/>
    <m/>
    <n v="1.75763E-2"/>
    <m/>
    <m/>
    <m/>
    <m/>
    <m/>
    <m/>
    <m/>
    <m/>
    <m/>
    <m/>
    <m/>
    <m/>
    <m/>
    <m/>
    <s v="583245,75"/>
    <s v="6234871"/>
    <n v="1.75763E-2"/>
    <n v="0"/>
    <n v="0"/>
  </r>
  <r>
    <n v="2161"/>
    <x v="1069"/>
    <s v=""/>
    <x v="2372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4754"/>
    <n v="0"/>
    <n v="0"/>
    <n v="0"/>
    <n v="0"/>
    <n v="0"/>
    <n v="1"/>
    <n v="0"/>
    <x v="0"/>
    <x v="0"/>
    <m/>
    <m/>
    <m/>
    <n v="3.9456999999999999E-3"/>
    <m/>
    <m/>
    <m/>
    <m/>
    <m/>
    <m/>
    <m/>
    <m/>
    <m/>
    <m/>
    <m/>
    <m/>
    <m/>
    <m/>
    <s v="583245,75"/>
    <s v="6234871"/>
    <n v="3.9456999999999999E-3"/>
    <n v="0"/>
    <n v="0"/>
  </r>
  <r>
    <n v="2161"/>
    <x v="1070"/>
    <s v=""/>
    <x v="2373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6218"/>
    <n v="3463.444"/>
    <n v="3452.6460000000002"/>
    <n v="2341.0583999999999"/>
    <n v="2166.6995999999999"/>
    <n v="0.25682241593264082"/>
    <n v="0.74317758406735912"/>
    <n v="0"/>
    <x v="33"/>
    <x v="0"/>
    <m/>
    <n v="52.989730000000002"/>
    <m/>
    <m/>
    <m/>
    <m/>
    <m/>
    <m/>
    <m/>
    <m/>
    <m/>
    <n v="192.22649999999999"/>
    <n v="5167.5050000000001"/>
    <m/>
    <m/>
    <m/>
    <m/>
    <m/>
    <s v="719278,37"/>
    <s v="6167462,14"/>
    <n v="1383.1456499999999"/>
    <n v="5359.7314999999999"/>
    <n v="0"/>
  </r>
  <r>
    <n v="2161"/>
    <x v="1070"/>
    <s v=""/>
    <x v="2374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6219"/>
    <n v="8313.1650000000009"/>
    <n v="8272.2999999999993"/>
    <n v="5771.2572"/>
    <n v="5215.9355999999998"/>
    <n v="0.25690074768985288"/>
    <n v="0.74309925231014717"/>
    <n v="0"/>
    <x v="0"/>
    <x v="0"/>
    <m/>
    <n v="0.16259999999999999"/>
    <m/>
    <m/>
    <m/>
    <m/>
    <n v="1297.4903964"/>
    <m/>
    <m/>
    <n v="1160.4406799999999"/>
    <m/>
    <n v="682.96450000000004"/>
    <n v="13030.272499999999"/>
    <m/>
    <m/>
    <m/>
    <m/>
    <m/>
    <s v="719278,37"/>
    <s v="6167462,14"/>
    <n v="1297.6529964000001"/>
    <n v="14873.677679999999"/>
    <n v="0"/>
  </r>
  <r>
    <n v="2161"/>
    <x v="1070"/>
    <s v=""/>
    <x v="2375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0"/>
    <s v=""/>
    <x v="2376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6220"/>
    <n v="1.7000000000000001E-2"/>
    <n v="1.7000000000000001E-2"/>
    <n v="0"/>
    <n v="0"/>
    <n v="1"/>
    <n v="0"/>
    <n v="0"/>
    <x v="0"/>
    <x v="0"/>
    <m/>
    <m/>
    <m/>
    <n v="12.016450000000001"/>
    <m/>
    <m/>
    <m/>
    <m/>
    <m/>
    <m/>
    <m/>
    <m/>
    <m/>
    <m/>
    <m/>
    <m/>
    <m/>
    <m/>
    <s v="719278,37"/>
    <s v="6167462,14"/>
    <n v="12.016450000000001"/>
    <n v="0"/>
    <n v="0"/>
  </r>
  <r>
    <n v="2161"/>
    <x v="1070"/>
    <s v=""/>
    <x v="2377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79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6221"/>
    <n v="0"/>
    <n v="0"/>
    <n v="37.781999999999996"/>
    <n v="35.827199999999998"/>
    <n v="0"/>
    <n v="1"/>
    <n v="0"/>
    <x v="0"/>
    <x v="0"/>
    <m/>
    <m/>
    <m/>
    <n v="138.4668088"/>
    <m/>
    <m/>
    <m/>
    <m/>
    <m/>
    <m/>
    <m/>
    <m/>
    <m/>
    <m/>
    <m/>
    <m/>
    <m/>
    <m/>
    <s v="680465,93"/>
    <s v="6188718,24"/>
    <n v="138.4668088"/>
    <n v="0"/>
    <n v="0"/>
  </r>
  <r>
    <n v="2161"/>
    <x v="1071"/>
    <s v=""/>
    <x v="2380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6222"/>
    <n v="0"/>
    <n v="0"/>
    <n v="0.61919999999999997"/>
    <n v="0.61919999999999997"/>
    <n v="0"/>
    <n v="1"/>
    <n v="0"/>
    <x v="0"/>
    <x v="0"/>
    <m/>
    <m/>
    <m/>
    <n v="1.8053371"/>
    <m/>
    <m/>
    <m/>
    <m/>
    <m/>
    <m/>
    <m/>
    <m/>
    <m/>
    <m/>
    <m/>
    <m/>
    <m/>
    <m/>
    <s v="680465,93"/>
    <s v="6188718,24"/>
    <n v="1.8053371"/>
    <n v="0"/>
    <n v="0"/>
  </r>
  <r>
    <n v="2161"/>
    <x v="1071"/>
    <s v=""/>
    <x v="2381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6223"/>
    <n v="0"/>
    <n v="0"/>
    <n v="2.0592000000000001"/>
    <n v="2.0592000000000001"/>
    <n v="0"/>
    <n v="1"/>
    <n v="0"/>
    <x v="0"/>
    <x v="0"/>
    <m/>
    <m/>
    <m/>
    <n v="9.8746522999999993"/>
    <m/>
    <m/>
    <m/>
    <m/>
    <m/>
    <m/>
    <m/>
    <m/>
    <m/>
    <m/>
    <m/>
    <m/>
    <m/>
    <m/>
    <s v="680465,93"/>
    <s v="6188718,24"/>
    <n v="9.8746522999999993"/>
    <n v="0"/>
    <n v="0"/>
  </r>
  <r>
    <n v="2161"/>
    <x v="1071"/>
    <s v=""/>
    <x v="2382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6224"/>
    <n v="0"/>
    <n v="0"/>
    <n v="1.7532000000000001"/>
    <n v="1.7532000000000001"/>
    <n v="0"/>
    <n v="1"/>
    <n v="0"/>
    <x v="0"/>
    <x v="0"/>
    <m/>
    <m/>
    <m/>
    <n v="8.3039050000000003"/>
    <m/>
    <m/>
    <m/>
    <m/>
    <m/>
    <m/>
    <m/>
    <m/>
    <m/>
    <m/>
    <m/>
    <m/>
    <m/>
    <m/>
    <s v="680465,93"/>
    <s v="6188718,24"/>
    <n v="8.3039050000000003"/>
    <n v="0"/>
    <n v="0"/>
  </r>
  <r>
    <n v="2161"/>
    <x v="1071"/>
    <s v=""/>
    <x v="2383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6225"/>
    <n v="0"/>
    <n v="0"/>
    <n v="0"/>
    <n v="0"/>
    <n v="0"/>
    <n v="1"/>
    <n v="0"/>
    <x v="0"/>
    <x v="0"/>
    <m/>
    <m/>
    <m/>
    <n v="0.15316489999999999"/>
    <m/>
    <m/>
    <m/>
    <m/>
    <m/>
    <m/>
    <m/>
    <m/>
    <m/>
    <m/>
    <m/>
    <m/>
    <m/>
    <m/>
    <s v="680465,93"/>
    <s v="6188718,24"/>
    <n v="0.15316489999999999"/>
    <n v="0"/>
    <n v="0"/>
  </r>
  <r>
    <n v="2161"/>
    <x v="1071"/>
    <s v=""/>
    <x v="2384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6226"/>
    <n v="0.20547000000000001"/>
    <n v="0.14743999999999999"/>
    <n v="0"/>
    <n v="0"/>
    <n v="1"/>
    <n v="0"/>
    <n v="0"/>
    <x v="0"/>
    <x v="0"/>
    <m/>
    <m/>
    <m/>
    <n v="1.4441862879892"/>
    <m/>
    <m/>
    <m/>
    <m/>
    <m/>
    <m/>
    <m/>
    <m/>
    <m/>
    <m/>
    <m/>
    <m/>
    <m/>
    <m/>
    <s v="680465,93"/>
    <s v="6188718,24"/>
    <n v="1.4441862879892"/>
    <n v="0"/>
    <n v="0"/>
  </r>
  <r>
    <n v="2161"/>
    <x v="1071"/>
    <s v=""/>
    <x v="2385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6227"/>
    <n v="15.94753"/>
    <n v="11.44356"/>
    <n v="0"/>
    <n v="0"/>
    <n v="1"/>
    <n v="0"/>
    <n v="0"/>
    <x v="0"/>
    <x v="0"/>
    <m/>
    <m/>
    <m/>
    <n v="7.2098699999999988E-2"/>
    <m/>
    <m/>
    <n v="109.31271120000001"/>
    <m/>
    <m/>
    <m/>
    <m/>
    <m/>
    <m/>
    <m/>
    <m/>
    <m/>
    <m/>
    <m/>
    <s v="680465,93"/>
    <s v="6188718,24"/>
    <n v="109.38480990000001"/>
    <n v="0"/>
    <n v="0"/>
  </r>
  <r>
    <n v="2161"/>
    <x v="1072"/>
    <s v=""/>
    <x v="2386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21"/>
    <n v="0"/>
    <n v="0"/>
    <n v="0"/>
    <n v="0"/>
    <n v="1"/>
    <n v="0"/>
    <n v="0"/>
    <x v="1"/>
    <x v="0"/>
    <m/>
    <n v="0"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87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6228"/>
    <n v="75.221000000000004"/>
    <n v="75.2210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75.257999999999996"/>
    <s v="630827,57"/>
    <s v="6170169,71"/>
    <n v="0"/>
    <n v="0"/>
    <n v="75.257999999999996"/>
  </r>
  <r>
    <n v="2161"/>
    <x v="1072"/>
    <s v=""/>
    <x v="2987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510"/>
    <x v="8"/>
    <s v="cev"/>
    <d v="2019-08-27T00:00:00"/>
    <m/>
    <n v="142"/>
    <n v="25"/>
    <n v="129"/>
    <x v="6229"/>
    <n v="453.601"/>
    <n v="453.601"/>
    <n v="18.398195999999999"/>
    <n v="7.8728400000000001"/>
    <n v="0.37254543658364031"/>
    <n v="0.62745456341635975"/>
    <n v="0"/>
    <x v="0"/>
    <x v="0"/>
    <m/>
    <m/>
    <m/>
    <n v="11.286316150000001"/>
    <m/>
    <m/>
    <m/>
    <m/>
    <m/>
    <m/>
    <n v="597.49982837999994"/>
    <m/>
    <m/>
    <m/>
    <m/>
    <m/>
    <m/>
    <m/>
    <s v="630827,57"/>
    <s v="6170169,71"/>
    <n v="11.286316150000001"/>
    <n v="597.49982837999994"/>
    <n v="0"/>
  </r>
  <r>
    <n v="2161"/>
    <x v="1072"/>
    <s v=""/>
    <x v="2388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6230"/>
    <n v="537.46600000000001"/>
    <n v="537.46600000000001"/>
    <n v="0"/>
    <n v="0"/>
    <n v="1"/>
    <n v="0"/>
    <n v="0"/>
    <x v="34"/>
    <x v="0"/>
    <m/>
    <n v="20.308760100000001"/>
    <m/>
    <m/>
    <m/>
    <m/>
    <m/>
    <m/>
    <m/>
    <m/>
    <m/>
    <m/>
    <m/>
    <m/>
    <m/>
    <m/>
    <m/>
    <m/>
    <s v="630827,57"/>
    <s v="6170169,71"/>
    <n v="1804.3387421"/>
    <n v="0"/>
    <n v="0"/>
  </r>
  <r>
    <n v="2161"/>
    <x v="1072"/>
    <s v=""/>
    <x v="2389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6231"/>
    <n v="5.1909999999999998"/>
    <n v="5.1909999999999998"/>
    <n v="0"/>
    <n v="0"/>
    <n v="1"/>
    <n v="0"/>
    <n v="0"/>
    <x v="0"/>
    <x v="0"/>
    <m/>
    <m/>
    <m/>
    <n v="7.2188699999999999"/>
    <m/>
    <m/>
    <m/>
    <m/>
    <m/>
    <m/>
    <m/>
    <m/>
    <m/>
    <m/>
    <m/>
    <m/>
    <m/>
    <m/>
    <s v="630827,57"/>
    <s v="6170169,71"/>
    <n v="7.2188699999999999"/>
    <n v="0"/>
    <n v="0"/>
  </r>
  <r>
    <n v="2161"/>
    <x v="1072"/>
    <s v=""/>
    <x v="2390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3212"/>
    <n v="0"/>
    <n v="0"/>
    <n v="0"/>
    <n v="0"/>
    <n v="0"/>
    <n v="1"/>
    <n v="0"/>
    <x v="0"/>
    <x v="0"/>
    <m/>
    <m/>
    <m/>
    <n v="5.7392000000000006E-2"/>
    <m/>
    <m/>
    <m/>
    <m/>
    <m/>
    <m/>
    <m/>
    <m/>
    <m/>
    <m/>
    <m/>
    <m/>
    <m/>
    <m/>
    <s v="630827,57"/>
    <s v="6170169,71"/>
    <n v="5.7392000000000006E-2"/>
    <n v="0"/>
    <n v="0"/>
  </r>
  <r>
    <n v="2161"/>
    <x v="1072"/>
    <s v=""/>
    <x v="2391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998"/>
    <n v="0"/>
    <n v="0"/>
    <n v="0"/>
    <n v="0"/>
    <n v="0"/>
    <n v="1"/>
    <n v="0"/>
    <x v="0"/>
    <x v="0"/>
    <m/>
    <m/>
    <m/>
    <n v="4.6630999999999999E-2"/>
    <m/>
    <m/>
    <m/>
    <m/>
    <m/>
    <m/>
    <m/>
    <m/>
    <m/>
    <m/>
    <m/>
    <m/>
    <m/>
    <m/>
    <s v="630827,57"/>
    <s v="6170169,71"/>
    <n v="4.6630999999999999E-2"/>
    <n v="0"/>
    <n v="0"/>
  </r>
  <r>
    <n v="2161"/>
    <x v="1072"/>
    <s v=""/>
    <x v="2392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9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6232"/>
    <n v="0"/>
    <n v="0"/>
    <n v="1.9079999999999999"/>
    <n v="1.9079999999999999"/>
    <n v="0"/>
    <n v="1"/>
    <n v="0"/>
    <x v="0"/>
    <x v="0"/>
    <m/>
    <m/>
    <m/>
    <n v="9.0923276000000008"/>
    <m/>
    <m/>
    <m/>
    <m/>
    <m/>
    <m/>
    <m/>
    <m/>
    <m/>
    <m/>
    <m/>
    <m/>
    <m/>
    <m/>
    <s v="684568,89"/>
    <s v="6098015,39"/>
    <n v="9.0923276000000008"/>
    <n v="0"/>
    <n v="0"/>
  </r>
  <r>
    <n v="2161"/>
    <x v="1074"/>
    <s v=""/>
    <x v="2394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6233"/>
    <n v="57.54"/>
    <n v="57.54"/>
    <n v="751.96439999999996"/>
    <n v="689.95439999999996"/>
    <n v="1.584443049268083E-2"/>
    <n v="0.98415556950731919"/>
    <n v="0"/>
    <x v="0"/>
    <x v="0"/>
    <m/>
    <m/>
    <m/>
    <n v="0"/>
    <m/>
    <n v="0"/>
    <n v="1815.78"/>
    <m/>
    <m/>
    <m/>
    <m/>
    <m/>
    <m/>
    <m/>
    <m/>
    <m/>
    <m/>
    <m/>
    <s v="539037,02"/>
    <s v="6152000,83"/>
    <n v="1815.78"/>
    <n v="0"/>
    <n v="0"/>
  </r>
  <r>
    <n v="2161"/>
    <x v="1074"/>
    <s v=""/>
    <x v="2395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6234"/>
    <n v="9.7200000000000006"/>
    <n v="9.6560000000000006"/>
    <n v="0"/>
    <n v="0"/>
    <n v="1"/>
    <n v="0"/>
    <n v="0"/>
    <x v="0"/>
    <x v="0"/>
    <m/>
    <m/>
    <m/>
    <n v="0"/>
    <m/>
    <m/>
    <n v="17.187999999999999"/>
    <m/>
    <m/>
    <m/>
    <m/>
    <m/>
    <m/>
    <m/>
    <m/>
    <m/>
    <m/>
    <m/>
    <s v="539037,02"/>
    <s v="6152000,83"/>
    <n v="17.187999999999999"/>
    <n v="0"/>
    <n v="0"/>
  </r>
  <r>
    <n v="2161"/>
    <x v="1074"/>
    <s v=""/>
    <x v="2396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4721"/>
    <n v="0"/>
    <n v="0"/>
    <n v="2.4479999999999998E-2"/>
    <n v="1.4400000000000001E-3"/>
    <n v="0"/>
    <n v="1"/>
    <n v="0"/>
    <x v="0"/>
    <x v="0"/>
    <m/>
    <m/>
    <m/>
    <n v="0.132719"/>
    <m/>
    <m/>
    <m/>
    <m/>
    <m/>
    <m/>
    <m/>
    <m/>
    <m/>
    <m/>
    <m/>
    <m/>
    <m/>
    <m/>
    <s v="539037,02"/>
    <s v="6152000,83"/>
    <n v="0.132719"/>
    <n v="0"/>
    <n v="0"/>
  </r>
  <r>
    <n v="2161"/>
    <x v="1074"/>
    <s v=""/>
    <x v="2398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6235"/>
    <n v="3257.98"/>
    <n v="3236.4960000000001"/>
    <n v="307.40039999999999"/>
    <n v="282.05279999999999"/>
    <n v="0.44965180064707194"/>
    <n v="0.550348199352928"/>
    <n v="0"/>
    <x v="0"/>
    <x v="0"/>
    <m/>
    <m/>
    <m/>
    <m/>
    <m/>
    <m/>
    <n v="1.494"/>
    <m/>
    <m/>
    <m/>
    <n v="3621.2869999999998"/>
    <n v="0"/>
    <m/>
    <m/>
    <m/>
    <m/>
    <m/>
    <m/>
    <s v="539037,02"/>
    <s v="6152000,83"/>
    <n v="1.494"/>
    <n v="3621.2869999999998"/>
    <n v="0"/>
  </r>
  <r>
    <n v="2161"/>
    <x v="1075"/>
    <s v=""/>
    <x v="2399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6236"/>
    <n v="2405.15"/>
    <n v="2403.23"/>
    <n v="842.94719999999995"/>
    <n v="777.47400000000005"/>
    <n v="0.36217233724069975"/>
    <n v="0.63782766275930025"/>
    <n v="0"/>
    <x v="0"/>
    <x v="0"/>
    <m/>
    <m/>
    <m/>
    <m/>
    <m/>
    <n v="2.4104E-2"/>
    <n v="85.532317200000008"/>
    <m/>
    <m/>
    <m/>
    <n v="2295.2307000000001"/>
    <n v="0"/>
    <n v="939.66250000000002"/>
    <m/>
    <m/>
    <m/>
    <m/>
    <m/>
    <s v="500400,92"/>
    <s v="6219628,44"/>
    <n v="85.556421200000003"/>
    <n v="3234.8932"/>
    <n v="0"/>
  </r>
  <r>
    <n v="2161"/>
    <x v="1075"/>
    <s v=""/>
    <x v="2400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6237"/>
    <n v="1.7"/>
    <n v="0"/>
    <n v="0"/>
    <n v="0"/>
    <n v="1"/>
    <n v="0"/>
    <n v="0"/>
    <x v="0"/>
    <x v="0"/>
    <m/>
    <m/>
    <m/>
    <m/>
    <m/>
    <m/>
    <n v="1.6007904000000002"/>
    <m/>
    <m/>
    <m/>
    <m/>
    <m/>
    <m/>
    <n v="0.30394500000000002"/>
    <m/>
    <m/>
    <m/>
    <m/>
    <s v="500400,92"/>
    <s v="6219628,44"/>
    <n v="1.6007904000000002"/>
    <n v="0.30394500000000002"/>
    <n v="0"/>
  </r>
  <r>
    <n v="2161"/>
    <x v="1075"/>
    <s v=""/>
    <x v="2401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6238"/>
    <n v="0"/>
    <n v="0"/>
    <n v="6.4799999999999996E-3"/>
    <n v="0"/>
    <n v="0"/>
    <n v="1"/>
    <n v="0"/>
    <x v="0"/>
    <x v="0"/>
    <m/>
    <m/>
    <m/>
    <n v="2.087634E-2"/>
    <m/>
    <m/>
    <m/>
    <m/>
    <m/>
    <m/>
    <m/>
    <m/>
    <m/>
    <m/>
    <m/>
    <m/>
    <m/>
    <m/>
    <s v="500400,92"/>
    <s v="6219628,44"/>
    <n v="2.087634E-2"/>
    <n v="0"/>
    <n v="0"/>
  </r>
  <r>
    <n v="2161"/>
    <x v="1076"/>
    <s v=""/>
    <x v="2403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6239"/>
    <n v="595.12099999999998"/>
    <n v="595.12099999999998"/>
    <n v="225.83519999999999"/>
    <n v="201.5856"/>
    <n v="0.33423136238701623"/>
    <n v="0.66576863761298377"/>
    <n v="0"/>
    <x v="0"/>
    <x v="0"/>
    <m/>
    <m/>
    <m/>
    <m/>
    <m/>
    <m/>
    <n v="890.28300000000002"/>
    <m/>
    <m/>
    <m/>
    <m/>
    <m/>
    <m/>
    <m/>
    <m/>
    <m/>
    <m/>
    <m/>
    <s v="723827,86"/>
    <s v="6173653,93"/>
    <n v="890.28300000000002"/>
    <n v="0"/>
    <n v="0"/>
  </r>
  <r>
    <n v="2161"/>
    <x v="1076"/>
    <s v=""/>
    <x v="2404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6240"/>
    <n v="709.12300000000005"/>
    <n v="679.79700000000003"/>
    <n v="223.68960000000001"/>
    <n v="211.7304"/>
    <n v="0.34775216485987875"/>
    <n v="0.6522478351401213"/>
    <n v="0"/>
    <x v="0"/>
    <x v="0"/>
    <m/>
    <m/>
    <m/>
    <m/>
    <m/>
    <m/>
    <n v="1019.581"/>
    <m/>
    <m/>
    <m/>
    <m/>
    <m/>
    <m/>
    <m/>
    <m/>
    <m/>
    <m/>
    <m/>
    <s v="723827,86"/>
    <s v="6173653,93"/>
    <n v="1019.581"/>
    <n v="0"/>
    <n v="0"/>
  </r>
  <r>
    <n v="2161"/>
    <x v="1076"/>
    <s v=""/>
    <x v="2405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6241"/>
    <n v="274.30988893997898"/>
    <n v="250.85998322145801"/>
    <n v="0"/>
    <n v="0"/>
    <n v="1"/>
    <n v="0"/>
    <n v="0"/>
    <x v="0"/>
    <x v="0"/>
    <m/>
    <m/>
    <m/>
    <m/>
    <m/>
    <m/>
    <n v="292.33199999999999"/>
    <m/>
    <m/>
    <m/>
    <m/>
    <m/>
    <m/>
    <m/>
    <m/>
    <m/>
    <m/>
    <m/>
    <s v="723827,86"/>
    <s v="6173653,93"/>
    <n v="292.33199999999999"/>
    <n v="0"/>
    <n v="0"/>
  </r>
  <r>
    <n v="2161"/>
    <x v="1076"/>
    <s v=""/>
    <x v="2406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6242"/>
    <n v="791.11099999999999"/>
    <n v="727.25400000000002"/>
    <n v="0"/>
    <n v="0"/>
    <n v="1"/>
    <n v="0"/>
    <n v="0"/>
    <x v="0"/>
    <x v="0"/>
    <m/>
    <m/>
    <m/>
    <m/>
    <m/>
    <m/>
    <n v="872.73099999999999"/>
    <m/>
    <m/>
    <m/>
    <m/>
    <m/>
    <m/>
    <m/>
    <m/>
    <m/>
    <m/>
    <m/>
    <s v="723827,86"/>
    <s v="6173653,93"/>
    <n v="872.73099999999999"/>
    <n v="0"/>
    <n v="0"/>
  </r>
  <r>
    <n v="2161"/>
    <x v="1076"/>
    <s v=""/>
    <x v="2407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92"/>
    <n v="0"/>
    <n v="0"/>
    <n v="0"/>
    <n v="0"/>
    <n v="0"/>
    <n v="1"/>
    <n v="0"/>
    <x v="0"/>
    <x v="0"/>
    <m/>
    <m/>
    <m/>
    <n v="7.1739999999999998E-2"/>
    <m/>
    <m/>
    <m/>
    <m/>
    <m/>
    <m/>
    <m/>
    <m/>
    <m/>
    <m/>
    <m/>
    <m/>
    <m/>
    <m/>
    <s v="723827,86"/>
    <s v="6173653,93"/>
    <n v="7.1739999999999998E-2"/>
    <n v="0"/>
    <n v="0"/>
  </r>
  <r>
    <n v="2161"/>
    <x v="1077"/>
    <s v=""/>
    <x v="2409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6243"/>
    <n v="257.97800000000001"/>
    <n v="241.05799999999999"/>
    <n v="0"/>
    <n v="0"/>
    <n v="1"/>
    <n v="0"/>
    <n v="0"/>
    <x v="0"/>
    <x v="0"/>
    <m/>
    <m/>
    <m/>
    <m/>
    <m/>
    <m/>
    <n v="280.10930780000001"/>
    <m/>
    <m/>
    <m/>
    <m/>
    <m/>
    <m/>
    <m/>
    <m/>
    <m/>
    <m/>
    <m/>
    <s v="725352,2"/>
    <s v="6179907,06"/>
    <n v="280.10930780000001"/>
    <n v="0"/>
    <n v="0"/>
  </r>
  <r>
    <n v="2161"/>
    <x v="1077"/>
    <s v=""/>
    <x v="2411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6244"/>
    <n v="355.95"/>
    <n v="332.60500000000002"/>
    <n v="0"/>
    <n v="0"/>
    <n v="1"/>
    <n v="0"/>
    <n v="0"/>
    <x v="0"/>
    <x v="0"/>
    <m/>
    <m/>
    <m/>
    <m/>
    <m/>
    <m/>
    <n v="386.63480520000002"/>
    <m/>
    <m/>
    <m/>
    <m/>
    <m/>
    <m/>
    <m/>
    <m/>
    <m/>
    <m/>
    <m/>
    <s v="725352,2"/>
    <s v="6179907,06"/>
    <n v="386.63480520000002"/>
    <n v="0"/>
    <n v="0"/>
  </r>
  <r>
    <n v="2161"/>
    <x v="1078"/>
    <s v=""/>
    <x v="2412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6245"/>
    <n v="1819.9086199999999"/>
    <n v="1790.99342"/>
    <n v="3100.23288"/>
    <n v="2820.92688"/>
    <n v="0.12018402556340615"/>
    <n v="0.87981597443659387"/>
    <n v="0"/>
    <x v="35"/>
    <x v="0"/>
    <m/>
    <n v="83.879550000000009"/>
    <m/>
    <m/>
    <m/>
    <n v="0.14904000000000001"/>
    <m/>
    <m/>
    <m/>
    <m/>
    <m/>
    <m/>
    <m/>
    <m/>
    <m/>
    <m/>
    <m/>
    <m/>
    <s v="465555,75"/>
    <s v="6145706,98"/>
    <n v="7571.3415800000002"/>
    <n v="0"/>
    <n v="0"/>
  </r>
  <r>
    <n v="2161"/>
    <x v="1078"/>
    <s v=""/>
    <x v="2413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65555,75"/>
    <s v="6145706,98"/>
    <n v="0"/>
    <n v="0"/>
    <n v="0"/>
  </r>
  <r>
    <n v="2161"/>
    <x v="1078"/>
    <s v=""/>
    <x v="2414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6246"/>
    <n v="80.475809999999996"/>
    <n v="80.47580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80.475804000000011"/>
    <s v="465555,75"/>
    <s v="6145706,98"/>
    <n v="0"/>
    <n v="0"/>
    <n v="80.475804000000011"/>
  </r>
  <r>
    <n v="2163"/>
    <x v="1079"/>
    <s v=""/>
    <x v="2415"/>
    <n v="2019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19798,45"/>
    <s v="6147923,76"/>
    <n v="0"/>
    <n v="0"/>
    <n v="0"/>
  </r>
  <r>
    <n v="2163"/>
    <x v="1079"/>
    <s v=""/>
    <x v="2416"/>
    <n v="2019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m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6247"/>
    <n v="12.452400000000001"/>
    <n v="12.452400000000001"/>
    <n v="0"/>
    <n v="0"/>
    <n v="1"/>
    <n v="0"/>
    <n v="0"/>
    <x v="0"/>
    <x v="0"/>
    <m/>
    <m/>
    <m/>
    <m/>
    <m/>
    <m/>
    <m/>
    <m/>
    <m/>
    <m/>
    <m/>
    <m/>
    <m/>
    <m/>
    <n v="12.452399999999999"/>
    <m/>
    <m/>
    <m/>
    <s v="542079,54"/>
    <s v="6183982,61"/>
    <n v="0"/>
    <n v="12.452399999999999"/>
    <n v="0"/>
  </r>
  <r>
    <n v="2167"/>
    <x v="1081"/>
    <s v=""/>
    <x v="2421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6248"/>
    <n v="0.26579999999999998"/>
    <n v="0.26579999999999998"/>
    <n v="0"/>
    <n v="0"/>
    <n v="1"/>
    <n v="0"/>
    <n v="0"/>
    <x v="0"/>
    <x v="0"/>
    <m/>
    <m/>
    <m/>
    <m/>
    <m/>
    <m/>
    <n v="0.29430720000000005"/>
    <m/>
    <m/>
    <m/>
    <m/>
    <m/>
    <m/>
    <m/>
    <m/>
    <m/>
    <m/>
    <m/>
    <s v="706364,42"/>
    <s v="6165144,21"/>
    <n v="0.29430720000000005"/>
    <n v="0"/>
    <n v="0"/>
  </r>
  <r>
    <n v="2167"/>
    <x v="1081"/>
    <s v=""/>
    <x v="2422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6249"/>
    <n v="0.188"/>
    <n v="0.188"/>
    <n v="0"/>
    <n v="0"/>
    <n v="1"/>
    <n v="0"/>
    <n v="0"/>
    <x v="0"/>
    <x v="0"/>
    <m/>
    <m/>
    <m/>
    <m/>
    <m/>
    <m/>
    <n v="0.20816927999999998"/>
    <m/>
    <m/>
    <m/>
    <m/>
    <m/>
    <m/>
    <m/>
    <m/>
    <m/>
    <m/>
    <m/>
    <s v="706364,42"/>
    <s v="6165144,21"/>
    <n v="0.20816927999999998"/>
    <n v="0"/>
    <n v="0"/>
  </r>
  <r>
    <n v="2167"/>
    <x v="1081"/>
    <s v=""/>
    <x v="2423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6250"/>
    <n v="0.53800000000000003"/>
    <n v="0.53800000000000003"/>
    <n v="0"/>
    <n v="0"/>
    <n v="1"/>
    <n v="0"/>
    <n v="0"/>
    <x v="0"/>
    <x v="0"/>
    <m/>
    <m/>
    <m/>
    <m/>
    <m/>
    <m/>
    <n v="0.59571864000000008"/>
    <m/>
    <m/>
    <m/>
    <m/>
    <m/>
    <m/>
    <m/>
    <m/>
    <m/>
    <m/>
    <m/>
    <s v="706364,42"/>
    <s v="6165144,21"/>
    <n v="0.59571864000000008"/>
    <n v="0"/>
    <n v="0"/>
  </r>
  <r>
    <n v="2167"/>
    <x v="1082"/>
    <s v=""/>
    <x v="2424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6251"/>
    <n v="0.20669999999999999"/>
    <n v="0.20669999999999999"/>
    <n v="0"/>
    <n v="0"/>
    <n v="1"/>
    <n v="0"/>
    <n v="0"/>
    <x v="0"/>
    <x v="0"/>
    <m/>
    <m/>
    <m/>
    <n v="0.22131790000000001"/>
    <m/>
    <n v="9.2000000000000003E-4"/>
    <m/>
    <m/>
    <m/>
    <m/>
    <m/>
    <m/>
    <m/>
    <m/>
    <m/>
    <m/>
    <m/>
    <m/>
    <s v="709593,59"/>
    <s v="6166308,55"/>
    <n v="0.22223790000000002"/>
    <n v="0"/>
    <n v="0"/>
  </r>
  <r>
    <n v="2167"/>
    <x v="1082"/>
    <s v=""/>
    <x v="2425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6252"/>
    <n v="0.2606"/>
    <n v="0.2606"/>
    <n v="0"/>
    <n v="0"/>
    <n v="1"/>
    <n v="0"/>
    <n v="0"/>
    <x v="0"/>
    <x v="0"/>
    <m/>
    <m/>
    <m/>
    <n v="0.28229690000000002"/>
    <m/>
    <n v="0"/>
    <m/>
    <m/>
    <m/>
    <m/>
    <m/>
    <m/>
    <m/>
    <m/>
    <m/>
    <m/>
    <m/>
    <m/>
    <s v="709593,59"/>
    <s v="6166308,55"/>
    <n v="0.28229690000000002"/>
    <n v="0"/>
    <n v="0"/>
  </r>
  <r>
    <n v="2167"/>
    <x v="1082"/>
    <s v=""/>
    <x v="2426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6253"/>
    <n v="0.23980000000000001"/>
    <n v="0.23980000000000001"/>
    <n v="0"/>
    <n v="0"/>
    <n v="1"/>
    <n v="0"/>
    <n v="0"/>
    <x v="0"/>
    <x v="0"/>
    <m/>
    <m/>
    <m/>
    <n v="0.25575310000000001"/>
    <m/>
    <n v="0"/>
    <m/>
    <m/>
    <m/>
    <m/>
    <m/>
    <m/>
    <m/>
    <m/>
    <m/>
    <m/>
    <m/>
    <m/>
    <s v="709593,59"/>
    <s v="6166308,55"/>
    <n v="0.25575310000000001"/>
    <n v="0"/>
    <n v="0"/>
  </r>
  <r>
    <n v="2169"/>
    <x v="1083"/>
    <s v=""/>
    <x v="2427"/>
    <n v="2019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8660,71"/>
    <s v="6280134,57"/>
    <n v="0"/>
    <n v="0"/>
    <n v="0"/>
  </r>
  <r>
    <n v="2170"/>
    <x v="1084"/>
    <s v=""/>
    <x v="2428"/>
    <n v="2019"/>
    <n v="33056982"/>
    <x v="735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6254"/>
    <n v="1.44"/>
    <n v="0"/>
    <n v="1.5453395999999999"/>
    <n v="0.36"/>
    <n v="0"/>
    <n v="0.87887189356877049"/>
    <n v="0.12112810643122951"/>
    <x v="0"/>
    <x v="0"/>
    <m/>
    <m/>
    <m/>
    <m/>
    <m/>
    <m/>
    <m/>
    <m/>
    <n v="5.9441199999999998"/>
    <m/>
    <m/>
    <m/>
    <m/>
    <m/>
    <m/>
    <m/>
    <m/>
    <m/>
    <s v="708241"/>
    <s v="6184171"/>
    <n v="0"/>
    <n v="5.9441199999999998"/>
    <n v="0"/>
  </r>
  <r>
    <n v="2171"/>
    <x v="1085"/>
    <s v=""/>
    <x v="2429"/>
    <n v="2019"/>
    <n v="32478085"/>
    <x v="736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6255"/>
    <n v="2.7107999999999999"/>
    <n v="0"/>
    <n v="1.35684"/>
    <n v="1.35684"/>
    <n v="0"/>
    <n v="0.76683191770683989"/>
    <n v="0.23316808229316011"/>
    <x v="0"/>
    <x v="0"/>
    <m/>
    <m/>
    <m/>
    <m/>
    <m/>
    <m/>
    <m/>
    <m/>
    <n v="5.8129740000000005"/>
    <m/>
    <m/>
    <m/>
    <m/>
    <m/>
    <m/>
    <m/>
    <m/>
    <m/>
    <s v="713424,32"/>
    <s v="6190528,43"/>
    <n v="0"/>
    <n v="5.8129740000000005"/>
    <n v="0"/>
  </r>
  <r>
    <n v="2172"/>
    <x v="1086"/>
    <s v=""/>
    <x v="2430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6256"/>
    <n v="0.55188000000000004"/>
    <n v="0.52559999999999996"/>
    <n v="0.36612"/>
    <n v="0.36612"/>
    <n v="0.27576009411459962"/>
    <n v="0.72423990588540033"/>
    <n v="0"/>
    <x v="0"/>
    <x v="0"/>
    <m/>
    <m/>
    <m/>
    <m/>
    <m/>
    <m/>
    <n v="1.0006523999999999"/>
    <m/>
    <m/>
    <m/>
    <m/>
    <m/>
    <m/>
    <m/>
    <m/>
    <m/>
    <m/>
    <m/>
    <s v="551751,31"/>
    <s v="6299357,07"/>
    <n v="1.0006523999999999"/>
    <n v="0"/>
    <n v="0"/>
  </r>
  <r>
    <n v="2172"/>
    <x v="1086"/>
    <s v=""/>
    <x v="2431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6257"/>
    <n v="0.31968000000000002"/>
    <n v="0.30384"/>
    <n v="0.20771999999999999"/>
    <n v="0.20771999999999999"/>
    <n v="0.27199215878461164"/>
    <n v="0.72800784121538831"/>
    <n v="0"/>
    <x v="0"/>
    <x v="0"/>
    <m/>
    <m/>
    <m/>
    <m/>
    <m/>
    <m/>
    <n v="0.58766399999999996"/>
    <m/>
    <m/>
    <m/>
    <m/>
    <m/>
    <m/>
    <m/>
    <m/>
    <m/>
    <m/>
    <m/>
    <s v="551751,31"/>
    <s v="6299357,07"/>
    <n v="0.58766399999999996"/>
    <n v="0"/>
    <n v="0"/>
  </r>
  <r>
    <n v="2172"/>
    <x v="1086"/>
    <s v=""/>
    <x v="2432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6258"/>
    <n v="4.032"/>
    <n v="3.8304"/>
    <n v="0"/>
    <n v="0"/>
    <n v="1"/>
    <n v="0"/>
    <n v="0"/>
    <x v="0"/>
    <x v="0"/>
    <m/>
    <m/>
    <m/>
    <m/>
    <m/>
    <m/>
    <n v="4.3701372000000003"/>
    <m/>
    <m/>
    <m/>
    <m/>
    <m/>
    <m/>
    <m/>
    <m/>
    <m/>
    <m/>
    <m/>
    <s v="551751,31"/>
    <s v="6299357,07"/>
    <n v="4.3701372000000003"/>
    <n v="0"/>
    <n v="0"/>
  </r>
  <r>
    <n v="2172"/>
    <x v="1087"/>
    <s v=""/>
    <x v="2433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6259"/>
    <n v="0.52200000000000002"/>
    <n v="0.49680000000000002"/>
    <n v="0"/>
    <n v="0"/>
    <n v="1"/>
    <n v="0"/>
    <n v="0"/>
    <x v="0"/>
    <x v="0"/>
    <m/>
    <m/>
    <m/>
    <n v="0.71739999999999993"/>
    <m/>
    <m/>
    <m/>
    <m/>
    <m/>
    <m/>
    <m/>
    <m/>
    <m/>
    <m/>
    <m/>
    <m/>
    <m/>
    <m/>
    <s v="554337"/>
    <s v="6302051"/>
    <n v="0.71739999999999993"/>
    <n v="0"/>
    <n v="0"/>
  </r>
  <r>
    <n v="2172"/>
    <x v="1087"/>
    <s v=""/>
    <x v="2434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6260"/>
    <n v="134.91"/>
    <n v="128.1636"/>
    <n v="0"/>
    <n v="0"/>
    <n v="1"/>
    <n v="0"/>
    <n v="0"/>
    <x v="0"/>
    <x v="0"/>
    <m/>
    <m/>
    <m/>
    <m/>
    <m/>
    <m/>
    <m/>
    <m/>
    <m/>
    <m/>
    <n v="136.02960000000002"/>
    <m/>
    <m/>
    <m/>
    <m/>
    <m/>
    <m/>
    <m/>
    <s v="554337"/>
    <s v="6302051"/>
    <n v="0"/>
    <n v="136.02960000000002"/>
    <n v="0"/>
  </r>
  <r>
    <n v="2172"/>
    <x v="1087"/>
    <s v=""/>
    <x v="2435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3866"/>
    <n v="2.7719999999999998"/>
    <n v="2.7719999999999998"/>
    <n v="0"/>
    <n v="0"/>
    <n v="1"/>
    <n v="0"/>
    <n v="0"/>
    <x v="0"/>
    <x v="0"/>
    <m/>
    <m/>
    <m/>
    <m/>
    <m/>
    <m/>
    <m/>
    <m/>
    <m/>
    <m/>
    <m/>
    <m/>
    <m/>
    <m/>
    <m/>
    <n v="2.7719999999999998"/>
    <m/>
    <m/>
    <s v="554337"/>
    <s v="6302051"/>
    <n v="0"/>
    <n v="2.7719999999999998"/>
    <n v="0"/>
  </r>
  <r>
    <n v="2172"/>
    <x v="1087"/>
    <s v=""/>
    <x v="2436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6261"/>
    <n v="7.1208"/>
    <n v="7.1208"/>
    <n v="0"/>
    <n v="0"/>
    <n v="1"/>
    <n v="0"/>
    <n v="0"/>
    <x v="0"/>
    <x v="0"/>
    <m/>
    <m/>
    <m/>
    <m/>
    <m/>
    <m/>
    <m/>
    <m/>
    <m/>
    <m/>
    <m/>
    <m/>
    <m/>
    <m/>
    <m/>
    <n v="7.1208"/>
    <m/>
    <m/>
    <s v="554337"/>
    <s v="6302051"/>
    <n v="0"/>
    <n v="7.1208"/>
    <n v="0"/>
  </r>
  <r>
    <n v="2173"/>
    <x v="1308"/>
    <s v=""/>
    <x v="2988"/>
    <n v="2019"/>
    <n v="19228509"/>
    <x v="737"/>
    <x v="1304"/>
    <x v="1260"/>
    <n v="8382"/>
    <s v="Hinnerup"/>
    <n v="710"/>
    <m/>
    <x v="18"/>
    <m/>
    <s v="ER"/>
    <s v="Erhvervsværk"/>
    <n v="271100"/>
    <n v="270010"/>
    <x v="1"/>
    <x v="1"/>
    <s v="pev"/>
    <d v="2013-01-01T00:00:00"/>
    <m/>
    <n v="0.62222200000000005"/>
    <n v="0.16"/>
    <n v="0.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66526"/>
    <s v="6234298"/>
    <n v="0"/>
    <n v="0"/>
    <n v="0"/>
  </r>
  <r>
    <n v="2176"/>
    <x v="1088"/>
    <s v=""/>
    <x v="2437"/>
    <n v="2019"/>
    <n v="15762888"/>
    <x v="738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6262"/>
    <n v="1.7819999999999999E-2"/>
    <n v="0"/>
    <n v="1.6199999999999999E-2"/>
    <n v="1.6199999999999999E-2"/>
    <n v="0"/>
    <n v="0.7893258426966292"/>
    <n v="0.2106741573033708"/>
    <x v="0"/>
    <x v="0"/>
    <m/>
    <m/>
    <m/>
    <m/>
    <m/>
    <m/>
    <n v="4.2292799999999998E-2"/>
    <m/>
    <m/>
    <m/>
    <m/>
    <m/>
    <m/>
    <m/>
    <m/>
    <m/>
    <m/>
    <m/>
    <s v="565760"/>
    <s v="6222920"/>
    <n v="4.2292799999999998E-2"/>
    <n v="0"/>
    <n v="0"/>
  </r>
  <r>
    <n v="2184"/>
    <x v="1089"/>
    <s v=""/>
    <x v="2438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6263"/>
    <n v="3037.6020699999999"/>
    <n v="3037.6020699999999"/>
    <n v="288.61919999999998"/>
    <n v="240.53399999999999"/>
    <n v="0.42433929062497061"/>
    <n v="0.57566070937502944"/>
    <n v="0"/>
    <x v="0"/>
    <x v="0"/>
    <m/>
    <m/>
    <m/>
    <n v="29.215506000000001"/>
    <m/>
    <m/>
    <m/>
    <m/>
    <m/>
    <m/>
    <m/>
    <n v="7.5255570000000001"/>
    <n v="3542.4727137"/>
    <m/>
    <m/>
    <m/>
    <m/>
    <m/>
    <s v="727935,24"/>
    <s v="6176937,63"/>
    <n v="29.215506000000001"/>
    <n v="3549.9982706999999"/>
    <n v="0"/>
  </r>
  <r>
    <n v="2184"/>
    <x v="1089"/>
    <s v=""/>
    <x v="2439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6264"/>
    <n v="2269.4699999999998"/>
    <n v="2269.4699999999998"/>
    <n v="1847.6892"/>
    <n v="1726.5211200000001"/>
    <n v="0.20839647318753268"/>
    <n v="0.79160352681246726"/>
    <n v="0"/>
    <x v="36"/>
    <x v="0"/>
    <m/>
    <n v="85.094533439999992"/>
    <m/>
    <m/>
    <m/>
    <m/>
    <m/>
    <m/>
    <m/>
    <m/>
    <m/>
    <m/>
    <m/>
    <m/>
    <m/>
    <m/>
    <m/>
    <m/>
    <s v="727935,24"/>
    <s v="6176937,63"/>
    <n v="5445.0777532058801"/>
    <n v="0"/>
    <n v="0"/>
  </r>
  <r>
    <n v="2184"/>
    <x v="1089"/>
    <s v=""/>
    <x v="2989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511"/>
    <x v="8"/>
    <s v="cev"/>
    <d v="2019-09-01T00:00:00"/>
    <m/>
    <n v="500"/>
    <n v="150"/>
    <n v="400"/>
    <x v="6265"/>
    <n v="762.95899999999995"/>
    <n v="762.95899999999995"/>
    <n v="3.6684000000000001"/>
    <n v="1.08515268"/>
    <n v="0.44036890872128476"/>
    <n v="0.55963109127871524"/>
    <n v="0"/>
    <x v="0"/>
    <x v="0"/>
    <m/>
    <m/>
    <m/>
    <n v="134.76084"/>
    <m/>
    <m/>
    <m/>
    <m/>
    <m/>
    <m/>
    <n v="731.51171568000007"/>
    <m/>
    <m/>
    <m/>
    <m/>
    <m/>
    <m/>
    <m/>
    <s v="727935,24"/>
    <s v="6176937,63"/>
    <n v="134.76084"/>
    <n v="731.51171568000007"/>
    <n v="0"/>
  </r>
  <r>
    <n v="2185"/>
    <x v="1090"/>
    <s v=""/>
    <x v="2441"/>
    <n v="2019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6266"/>
    <n v="53.8596"/>
    <n v="53.8596"/>
    <n v="47.782800000000002"/>
    <n v="47.782800000000002"/>
    <n v="0.23227103348422695"/>
    <n v="0.76772896651577305"/>
    <n v="0"/>
    <x v="0"/>
    <x v="0"/>
    <m/>
    <m/>
    <m/>
    <m/>
    <m/>
    <m/>
    <n v="115.941276"/>
    <m/>
    <m/>
    <m/>
    <m/>
    <m/>
    <m/>
    <m/>
    <m/>
    <m/>
    <m/>
    <m/>
    <s v="553640,94"/>
    <s v="6189954,74"/>
    <n v="115.941276"/>
    <n v="0"/>
    <n v="0"/>
  </r>
  <r>
    <n v="2185"/>
    <x v="1090"/>
    <s v=""/>
    <x v="2442"/>
    <n v="2019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6267"/>
    <n v="724.66200000000003"/>
    <n v="699.28920000000005"/>
    <n v="172.2456"/>
    <n v="145.33920000000001"/>
    <n v="0.35827543457905159"/>
    <n v="0.64172456542094847"/>
    <n v="0"/>
    <x v="0"/>
    <x v="0"/>
    <m/>
    <m/>
    <m/>
    <m/>
    <m/>
    <n v="0.86006199999999999"/>
    <m/>
    <n v="999.99062399999991"/>
    <m/>
    <m/>
    <m/>
    <n v="10.468999999999999"/>
    <m/>
    <m/>
    <m/>
    <m/>
    <m/>
    <m/>
    <s v="553640,94"/>
    <s v="6189954,74"/>
    <n v="450.8558428"/>
    <n v="560.46384320000004"/>
    <n v="0"/>
  </r>
  <r>
    <n v="2185"/>
    <x v="1091"/>
    <s v=""/>
    <x v="2443"/>
    <n v="2019"/>
    <n v="35520104"/>
    <x v="567"/>
    <x v="1089"/>
    <x v="1060"/>
    <n v="8700"/>
    <s v="Horsens"/>
    <n v="615"/>
    <n v="148"/>
    <x v="73"/>
    <m/>
    <s v="FJ"/>
    <s v="Fjernvarmeværk"/>
    <n v="353000"/>
    <n v="350030"/>
    <x v="331"/>
    <x v="0"/>
    <s v="fvv"/>
    <d v="2017-11-16T00:00:00"/>
    <m/>
    <n v="30"/>
    <n v="0"/>
    <n v="30"/>
    <x v="6268"/>
    <n v="509.19839999999999"/>
    <n v="509.19839999999999"/>
    <n v="0"/>
    <n v="0"/>
    <n v="1"/>
    <n v="0"/>
    <n v="0"/>
    <x v="0"/>
    <x v="0"/>
    <m/>
    <m/>
    <m/>
    <m/>
    <m/>
    <m/>
    <m/>
    <m/>
    <m/>
    <m/>
    <n v="484.24953600000003"/>
    <m/>
    <m/>
    <m/>
    <m/>
    <m/>
    <m/>
    <m/>
    <s v="553640,94"/>
    <s v="6189954,74"/>
    <n v="0"/>
    <n v="484.24953600000003"/>
    <n v="0"/>
  </r>
  <r>
    <n v="2210"/>
    <x v="1092"/>
    <s v=""/>
    <x v="2444"/>
    <n v="2019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6269"/>
    <n v="54.521999999999998"/>
    <n v="53.161200000000001"/>
    <n v="0"/>
    <n v="0"/>
    <n v="1"/>
    <n v="0"/>
    <n v="0"/>
    <x v="0"/>
    <x v="0"/>
    <m/>
    <m/>
    <m/>
    <m/>
    <m/>
    <m/>
    <m/>
    <m/>
    <m/>
    <n v="56.55"/>
    <m/>
    <m/>
    <m/>
    <m/>
    <m/>
    <m/>
    <m/>
    <m/>
    <s v="597256,51"/>
    <s v="6246362,11"/>
    <n v="0"/>
    <n v="56.55"/>
    <n v="0"/>
  </r>
  <r>
    <n v="2210"/>
    <x v="1092"/>
    <s v=""/>
    <x v="2445"/>
    <n v="2019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256,51"/>
    <s v="6246362,11"/>
    <n v="0"/>
    <n v="0"/>
    <n v="0"/>
  </r>
  <r>
    <n v="2211"/>
    <x v="1093"/>
    <s v=""/>
    <x v="2446"/>
    <n v="2019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6270"/>
    <n v="0.20880000000000001"/>
    <n v="0"/>
    <n v="0.16488"/>
    <n v="0.16488"/>
    <n v="0"/>
    <n v="0.75589225589225584"/>
    <n v="0.24410774410774416"/>
    <x v="0"/>
    <x v="0"/>
    <m/>
    <m/>
    <m/>
    <m/>
    <m/>
    <m/>
    <n v="0.42768"/>
    <m/>
    <m/>
    <m/>
    <m/>
    <m/>
    <m/>
    <m/>
    <m/>
    <m/>
    <m/>
    <m/>
    <s v="582700,27"/>
    <s v="6154876,33"/>
    <n v="0.42768"/>
    <n v="0"/>
    <n v="0"/>
  </r>
  <r>
    <n v="2211"/>
    <x v="1094"/>
    <s v=""/>
    <x v="2447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6271"/>
    <n v="5.04E-2"/>
    <n v="0"/>
    <n v="3.5999999999999997E-2"/>
    <n v="3.5999999999999997E-2"/>
    <n v="0"/>
    <n v="0.72920696324951639"/>
    <n v="0.27079303675048361"/>
    <x v="0"/>
    <x v="0"/>
    <m/>
    <m/>
    <m/>
    <m/>
    <m/>
    <m/>
    <n v="9.3060000000000004E-2"/>
    <m/>
    <m/>
    <m/>
    <m/>
    <m/>
    <m/>
    <m/>
    <m/>
    <m/>
    <m/>
    <m/>
    <s v="569043,773"/>
    <s v="6152338,8"/>
    <n v="9.3060000000000004E-2"/>
    <n v="0"/>
    <n v="0"/>
  </r>
  <r>
    <n v="2211"/>
    <x v="1094"/>
    <s v=""/>
    <x v="2448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6271"/>
    <n v="5.04E-2"/>
    <n v="0"/>
    <n v="3.5999999999999997E-2"/>
    <n v="3.5999999999999997E-2"/>
    <n v="0"/>
    <n v="0.72920696324951639"/>
    <n v="0.27079303675048361"/>
    <x v="0"/>
    <x v="0"/>
    <m/>
    <m/>
    <m/>
    <m/>
    <m/>
    <m/>
    <n v="9.3060000000000004E-2"/>
    <m/>
    <m/>
    <m/>
    <m/>
    <m/>
    <m/>
    <m/>
    <m/>
    <m/>
    <m/>
    <m/>
    <s v="569043,773"/>
    <s v="6152338,8"/>
    <n v="9.3060000000000004E-2"/>
    <n v="0"/>
    <n v="0"/>
  </r>
  <r>
    <n v="2211"/>
    <x v="1094"/>
    <s v=""/>
    <x v="2449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6272"/>
    <n v="0.30599999999999999"/>
    <n v="0"/>
    <n v="0.20232"/>
    <n v="0.20232"/>
    <n v="0"/>
    <n v="0.72402597402597402"/>
    <n v="0.27597402597402598"/>
    <x v="0"/>
    <x v="0"/>
    <m/>
    <m/>
    <m/>
    <m/>
    <m/>
    <m/>
    <n v="0.5544"/>
    <m/>
    <m/>
    <m/>
    <m/>
    <m/>
    <m/>
    <m/>
    <m/>
    <m/>
    <m/>
    <m/>
    <s v="569043,773"/>
    <s v="6152338,8"/>
    <n v="0.5544"/>
    <n v="0"/>
    <n v="0"/>
  </r>
  <r>
    <n v="2213"/>
    <x v="1097"/>
    <s v=""/>
    <x v="2454"/>
    <n v="2019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6273"/>
    <n v="4.3776000000000002"/>
    <n v="0"/>
    <n v="3.7296"/>
    <n v="1.0187999999999999"/>
    <n v="0"/>
    <n v="0.73659584791876065"/>
    <n v="0.26340415208123935"/>
    <x v="0"/>
    <x v="0"/>
    <m/>
    <m/>
    <m/>
    <m/>
    <m/>
    <m/>
    <n v="8.3096640000000015"/>
    <m/>
    <m/>
    <m/>
    <m/>
    <m/>
    <m/>
    <m/>
    <m/>
    <m/>
    <m/>
    <m/>
    <s v="564654,94"/>
    <s v="6228786"/>
    <n v="8.3096640000000015"/>
    <n v="0"/>
    <n v="0"/>
  </r>
  <r>
    <n v="2214"/>
    <x v="1058"/>
    <s v=""/>
    <x v="2341"/>
    <n v="2019"/>
    <n v="34609705"/>
    <x v="572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6274"/>
    <n v="17.359200000000001"/>
    <n v="17.359200000000001"/>
    <n v="15.049799999999999"/>
    <n v="15.049799999999999"/>
    <n v="0.23201024463319936"/>
    <n v="0.7679897553668007"/>
    <n v="0"/>
    <x v="0"/>
    <x v="0"/>
    <m/>
    <m/>
    <m/>
    <m/>
    <m/>
    <m/>
    <n v="37.410417000000002"/>
    <m/>
    <m/>
    <m/>
    <m/>
    <m/>
    <m/>
    <m/>
    <m/>
    <m/>
    <m/>
    <m/>
    <s v="677775,89"/>
    <s v="6146751,14"/>
    <n v="37.410417000000002"/>
    <n v="0"/>
    <n v="0"/>
  </r>
  <r>
    <n v="2214"/>
    <x v="1058"/>
    <s v=""/>
    <x v="2342"/>
    <n v="2019"/>
    <n v="34609705"/>
    <x v="572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6274"/>
    <n v="17.359200000000001"/>
    <n v="17.359200000000001"/>
    <n v="15.049799999999999"/>
    <n v="15.049799999999999"/>
    <n v="0.23201024463319936"/>
    <n v="0.7679897553668007"/>
    <n v="0"/>
    <x v="0"/>
    <x v="0"/>
    <m/>
    <m/>
    <m/>
    <m/>
    <m/>
    <m/>
    <n v="37.410417000000002"/>
    <m/>
    <m/>
    <m/>
    <m/>
    <m/>
    <m/>
    <m/>
    <m/>
    <m/>
    <m/>
    <m/>
    <s v="677775,89"/>
    <s v="6146751,14"/>
    <n v="37.410417000000002"/>
    <n v="0"/>
    <n v="0"/>
  </r>
  <r>
    <n v="2214"/>
    <x v="1098"/>
    <s v=""/>
    <x v="2455"/>
    <n v="2019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6275"/>
    <n v="7.5456000000000003"/>
    <n v="7.5456000000000003"/>
    <n v="0"/>
    <n v="0"/>
    <n v="1"/>
    <n v="0"/>
    <n v="0"/>
    <x v="0"/>
    <x v="0"/>
    <m/>
    <m/>
    <m/>
    <m/>
    <m/>
    <m/>
    <n v="7.5464928000000002"/>
    <m/>
    <m/>
    <m/>
    <m/>
    <m/>
    <m/>
    <m/>
    <m/>
    <m/>
    <m/>
    <m/>
    <s v="676187"/>
    <s v="6146274"/>
    <n v="7.5464928000000002"/>
    <n v="0"/>
    <n v="0"/>
  </r>
  <r>
    <n v="2214"/>
    <x v="1099"/>
    <s v=""/>
    <x v="2456"/>
    <n v="2019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6276"/>
    <n v="85.474440000000001"/>
    <n v="85.474440000000001"/>
    <n v="0"/>
    <n v="0"/>
    <n v="1"/>
    <n v="0"/>
    <n v="0"/>
    <x v="0"/>
    <x v="0"/>
    <m/>
    <m/>
    <m/>
    <m/>
    <m/>
    <m/>
    <n v="85.474422000000004"/>
    <m/>
    <m/>
    <m/>
    <m/>
    <m/>
    <m/>
    <m/>
    <m/>
    <m/>
    <m/>
    <m/>
    <s v="676518"/>
    <s v="6148658"/>
    <n v="85.474422000000004"/>
    <n v="0"/>
    <n v="0"/>
  </r>
  <r>
    <n v="2214"/>
    <x v="1100"/>
    <s v=""/>
    <x v="2457"/>
    <n v="2019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6277"/>
    <n v="397.01015999999998"/>
    <n v="397.01015999999998"/>
    <n v="0"/>
    <n v="0"/>
    <n v="1"/>
    <n v="0"/>
    <n v="0"/>
    <x v="0"/>
    <x v="0"/>
    <m/>
    <m/>
    <m/>
    <m/>
    <m/>
    <m/>
    <m/>
    <m/>
    <m/>
    <n v="397.01"/>
    <m/>
    <m/>
    <m/>
    <m/>
    <m/>
    <m/>
    <m/>
    <m/>
    <s v="677950"/>
    <s v="6147041"/>
    <n v="0"/>
    <n v="397.01"/>
    <n v="0"/>
  </r>
  <r>
    <n v="2214"/>
    <x v="1101"/>
    <s v=""/>
    <x v="2458"/>
    <n v="2019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1644"/>
    <n v="2.5200000000000001E-3"/>
    <n v="2.5200000000000001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676820,74"/>
    <s v="6147347,58"/>
    <n v="2.5108999999999999E-3"/>
    <n v="0"/>
    <n v="0"/>
  </r>
  <r>
    <n v="2214"/>
    <x v="1102"/>
    <s v=""/>
    <x v="2459"/>
    <n v="2019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6278"/>
    <n v="14.94"/>
    <n v="14.94"/>
    <n v="0"/>
    <n v="0"/>
    <n v="1"/>
    <n v="0"/>
    <n v="0"/>
    <x v="0"/>
    <x v="0"/>
    <m/>
    <m/>
    <m/>
    <m/>
    <m/>
    <m/>
    <m/>
    <m/>
    <m/>
    <m/>
    <m/>
    <m/>
    <m/>
    <m/>
    <n v="14.94"/>
    <m/>
    <m/>
    <m/>
    <s v="678575,65"/>
    <s v="6149769,1"/>
    <n v="0"/>
    <n v="14.94"/>
    <n v="0"/>
  </r>
  <r>
    <n v="2217"/>
    <x v="1103"/>
    <s v=""/>
    <x v="2460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6279"/>
    <n v="10.8"/>
    <n v="1.9800000000000002E-2"/>
    <n v="9.1295999999999999"/>
    <n v="9.1295999999999999"/>
    <n v="4.0792932191845453E-4"/>
    <n v="0.77749309713538839"/>
    <n v="0.22209897354269315"/>
    <x v="0"/>
    <x v="0"/>
    <m/>
    <m/>
    <m/>
    <m/>
    <m/>
    <m/>
    <m/>
    <m/>
    <n v="24.268909999999998"/>
    <m/>
    <m/>
    <m/>
    <m/>
    <m/>
    <m/>
    <m/>
    <m/>
    <m/>
    <s v="717326,29"/>
    <s v="6167913,85"/>
    <n v="0"/>
    <n v="24.268909999999998"/>
    <n v="0"/>
  </r>
  <r>
    <n v="2228"/>
    <x v="1105"/>
    <s v=""/>
    <x v="2464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6280"/>
    <n v="7.1999999999999998E-3"/>
    <n v="7.1999999999999998E-3"/>
    <n v="0"/>
    <n v="0"/>
    <n v="1"/>
    <n v="0"/>
    <n v="0"/>
    <x v="0"/>
    <x v="0"/>
    <m/>
    <m/>
    <m/>
    <m/>
    <m/>
    <m/>
    <m/>
    <m/>
    <n v="8.0499999999999999E-3"/>
    <m/>
    <m/>
    <m/>
    <m/>
    <m/>
    <m/>
    <m/>
    <m/>
    <m/>
    <s v="534935,57"/>
    <s v="6305083,21"/>
    <n v="0"/>
    <n v="8.0499999999999999E-3"/>
    <n v="0"/>
  </r>
  <r>
    <n v="2228"/>
    <x v="1105"/>
    <s v=""/>
    <x v="2465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2832"/>
    <n v="6.8612399999999996"/>
    <n v="6.8612399999999996"/>
    <n v="5.6059200000000002"/>
    <n v="5.6059200000000002"/>
    <n v="0.25411999999999996"/>
    <n v="0.7458800000000001"/>
    <n v="0"/>
    <x v="0"/>
    <x v="0"/>
    <m/>
    <m/>
    <m/>
    <m/>
    <m/>
    <m/>
    <m/>
    <m/>
    <n v="13.5"/>
    <m/>
    <m/>
    <m/>
    <m/>
    <m/>
    <m/>
    <m/>
    <m/>
    <m/>
    <s v="534935,57"/>
    <s v="6305083,21"/>
    <n v="0"/>
    <n v="13.5"/>
    <n v="0"/>
  </r>
  <r>
    <n v="2228"/>
    <x v="1105"/>
    <s v=""/>
    <x v="2990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201"/>
    <x v="1"/>
    <s v="kvt"/>
    <d v="2016-09-15T00:00:00"/>
    <m/>
    <n v="1.72"/>
    <n v="0.63500000000000001"/>
    <n v="0.93"/>
    <x v="6281"/>
    <n v="23.014800000000001"/>
    <n v="5.4"/>
    <n v="18.529199999999999"/>
    <n v="18.529199999999999"/>
    <n v="0.24827184466019417"/>
    <n v="0.75172815533980586"/>
    <n v="0"/>
    <x v="0"/>
    <x v="0"/>
    <m/>
    <m/>
    <m/>
    <m/>
    <m/>
    <m/>
    <m/>
    <m/>
    <n v="46.35"/>
    <m/>
    <m/>
    <m/>
    <m/>
    <m/>
    <m/>
    <m/>
    <m/>
    <m/>
    <s v="534935,57"/>
    <s v="6305083,21"/>
    <n v="0"/>
    <n v="46.35"/>
    <n v="0"/>
  </r>
  <r>
    <n v="2231"/>
    <x v="1106"/>
    <s v=""/>
    <x v="2466"/>
    <n v="2019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6282"/>
    <n v="4.68"/>
    <n v="2.7"/>
    <n v="4.8002399999999996"/>
    <n v="4.8002399999999996"/>
    <n v="0.19499025048747562"/>
    <n v="0.80500974951252435"/>
    <n v="0"/>
    <x v="0"/>
    <x v="0"/>
    <m/>
    <m/>
    <m/>
    <n v="0"/>
    <m/>
    <m/>
    <m/>
    <m/>
    <n v="12.0006"/>
    <m/>
    <m/>
    <m/>
    <m/>
    <m/>
    <m/>
    <m/>
    <m/>
    <m/>
    <s v="478944,38"/>
    <s v="6289841,12"/>
    <n v="0"/>
    <n v="12.0006"/>
    <n v="0"/>
  </r>
  <r>
    <n v="2233"/>
    <x v="1107"/>
    <s v=""/>
    <x v="2467"/>
    <n v="2019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6283"/>
    <n v="4.2695999999999996"/>
    <n v="0"/>
    <n v="4.1867999999999999"/>
    <n v="4.1867999999999999"/>
    <n v="0"/>
    <n v="0.8493309774536385"/>
    <n v="0.1506690225463615"/>
    <x v="0"/>
    <x v="0"/>
    <m/>
    <m/>
    <m/>
    <m/>
    <m/>
    <m/>
    <m/>
    <m/>
    <n v="14.168805000000001"/>
    <m/>
    <m/>
    <m/>
    <m/>
    <m/>
    <m/>
    <m/>
    <m/>
    <m/>
    <s v="568180,43"/>
    <s v="6289123,68"/>
    <n v="0"/>
    <n v="14.168805000000001"/>
    <n v="0"/>
  </r>
  <r>
    <n v="2236"/>
    <x v="1108"/>
    <s v=""/>
    <x v="2468"/>
    <n v="2019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31"/>
    <n v="0.28548000000000001"/>
    <n v="0.28548000000000001"/>
    <n v="0"/>
    <n v="0"/>
    <n v="1"/>
    <n v="0"/>
    <n v="0"/>
    <x v="0"/>
    <x v="0"/>
    <m/>
    <m/>
    <m/>
    <n v="0.27619900000000003"/>
    <m/>
    <m/>
    <m/>
    <m/>
    <m/>
    <m/>
    <m/>
    <m/>
    <m/>
    <m/>
    <m/>
    <m/>
    <m/>
    <m/>
    <s v="631015"/>
    <s v="6172811"/>
    <n v="0.27619900000000003"/>
    <n v="0"/>
    <n v="0"/>
  </r>
  <r>
    <n v="2236"/>
    <x v="1291"/>
    <s v=""/>
    <x v="2919"/>
    <n v="2019"/>
    <n v="31774985"/>
    <x v="578"/>
    <x v="1287"/>
    <x v="1245"/>
    <n v="4400"/>
    <s v="Kalundborg"/>
    <n v="326"/>
    <n v="31"/>
    <x v="330"/>
    <m/>
    <s v="FJ"/>
    <s v="Fjernvarmeværk"/>
    <n v="353000"/>
    <n v="350030"/>
    <x v="1474"/>
    <x v="4"/>
    <s v="fvv"/>
    <d v="2017-07-01T00:00:00"/>
    <m/>
    <n v="10"/>
    <n v="0"/>
    <n v="10"/>
    <x v="6284"/>
    <n v="230.35319999999999"/>
    <n v="230.35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6.49560000000001"/>
    <s v="632399,83"/>
    <s v="6171097"/>
    <n v="0"/>
    <n v="0"/>
    <n v="66.49560000000001"/>
  </r>
  <r>
    <n v="2237"/>
    <x v="1109"/>
    <s v=""/>
    <x v="2469"/>
    <n v="2019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6285"/>
    <n v="22.558"/>
    <n v="22.558"/>
    <n v="18.864000000000001"/>
    <n v="18.864000000000001"/>
    <n v="0.20812251679335955"/>
    <n v="0.79187748320664042"/>
    <n v="0"/>
    <x v="0"/>
    <x v="0"/>
    <m/>
    <m/>
    <m/>
    <m/>
    <m/>
    <m/>
    <m/>
    <m/>
    <n v="54.194040000000001"/>
    <m/>
    <m/>
    <m/>
    <m/>
    <m/>
    <m/>
    <m/>
    <m/>
    <m/>
    <s v="590292"/>
    <s v="6145642"/>
    <n v="0"/>
    <n v="54.194040000000001"/>
    <n v="0"/>
  </r>
  <r>
    <n v="2238"/>
    <x v="1110"/>
    <s v=""/>
    <x v="2470"/>
    <n v="2019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6286"/>
    <n v="3.0564"/>
    <n v="1.8144"/>
    <n v="1.99116"/>
    <n v="1.99116"/>
    <n v="0.13689377875720005"/>
    <n v="0.7693991703078118"/>
    <n v="9.3707050934988156E-2"/>
    <x v="0"/>
    <x v="0"/>
    <m/>
    <m/>
    <m/>
    <m/>
    <m/>
    <m/>
    <m/>
    <m/>
    <n v="6.6270360000000004"/>
    <m/>
    <m/>
    <m/>
    <m/>
    <m/>
    <m/>
    <m/>
    <m/>
    <m/>
    <s v="491170,52"/>
    <s v="6180244,57"/>
    <n v="0"/>
    <n v="6.6270360000000004"/>
    <n v="0"/>
  </r>
  <r>
    <n v="2238"/>
    <x v="1110"/>
    <s v=""/>
    <x v="2472"/>
    <n v="2019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6287"/>
    <n v="31.2804"/>
    <n v="18.36"/>
    <n v="23.77656"/>
    <n v="23.77656"/>
    <n v="0.1370010269256714"/>
    <n v="0.76658785824369435"/>
    <n v="9.6411114830634248E-2"/>
    <x v="0"/>
    <x v="0"/>
    <m/>
    <m/>
    <m/>
    <m/>
    <m/>
    <m/>
    <m/>
    <m/>
    <n v="67.006797000000006"/>
    <m/>
    <m/>
    <m/>
    <m/>
    <m/>
    <m/>
    <m/>
    <m/>
    <m/>
    <s v="491170,52"/>
    <s v="6180244,57"/>
    <n v="0"/>
    <n v="67.006797000000006"/>
    <n v="0"/>
  </r>
  <r>
    <n v="2240"/>
    <x v="1309"/>
    <s v=""/>
    <x v="2991"/>
    <n v="2019"/>
    <n v="31592534"/>
    <x v="581"/>
    <x v="1305"/>
    <x v="1261"/>
    <n v="3400"/>
    <s v="Hillerød"/>
    <n v="219"/>
    <n v="18"/>
    <x v="19"/>
    <m/>
    <s v="ER"/>
    <s v="Erhvervsværk"/>
    <n v="370000"/>
    <n v="370000"/>
    <x v="1512"/>
    <x v="0"/>
    <s v="pvp"/>
    <d v="2019-01-01T00:00:00"/>
    <m/>
    <n v="0.8"/>
    <n v="0"/>
    <n v="0.8"/>
    <x v="6288"/>
    <n v="7.9748279999999996"/>
    <n v="1.6020000000000001"/>
    <n v="0"/>
    <n v="0"/>
    <n v="0.20088207545040471"/>
    <n v="0"/>
    <n v="0.79911792454959529"/>
    <x v="0"/>
    <x v="0"/>
    <m/>
    <m/>
    <m/>
    <m/>
    <m/>
    <m/>
    <m/>
    <m/>
    <n v="9.9692119999999989"/>
    <m/>
    <m/>
    <m/>
    <m/>
    <m/>
    <m/>
    <m/>
    <m/>
    <m/>
    <s v="NULL"/>
    <s v="NULL"/>
    <n v="0"/>
    <n v="9.9692119999999989"/>
    <n v="0"/>
  </r>
  <r>
    <n v="2242"/>
    <x v="1112"/>
    <s v=""/>
    <x v="2474"/>
    <n v="2019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49608,45"/>
    <s v="6086720,43"/>
    <n v="0"/>
    <n v="0"/>
    <n v="0"/>
  </r>
  <r>
    <n v="2242"/>
    <x v="1112"/>
    <s v=""/>
    <x v="2992"/>
    <n v="2019"/>
    <n v="31875722"/>
    <x v="582"/>
    <x v="1110"/>
    <x v="1080"/>
    <n v="6400"/>
    <s v="Sønderborg"/>
    <n v="540"/>
    <m/>
    <x v="18"/>
    <m/>
    <s v="LO"/>
    <s v="Lokalt værk"/>
    <n v="370000"/>
    <n v="370000"/>
    <x v="1016"/>
    <x v="1"/>
    <s v="pev"/>
    <d v="2019-07-03T00:00:00"/>
    <m/>
    <n v="0.5"/>
    <n v="0.21"/>
    <n v="0.25"/>
    <x v="6289"/>
    <n v="1.9944"/>
    <n v="0"/>
    <n v="1.32948"/>
    <n v="1.32948"/>
    <n v="0"/>
    <n v="0.74493554327808476"/>
    <n v="0.25506445672191524"/>
    <x v="0"/>
    <x v="0"/>
    <m/>
    <m/>
    <m/>
    <m/>
    <m/>
    <m/>
    <m/>
    <m/>
    <n v="3.9095999999999997"/>
    <m/>
    <m/>
    <m/>
    <m/>
    <m/>
    <m/>
    <m/>
    <m/>
    <m/>
    <s v="549608,45"/>
    <s v="6086720,43"/>
    <n v="0"/>
    <n v="3.9095999999999997"/>
    <n v="0"/>
  </r>
  <r>
    <n v="2243"/>
    <x v="1113"/>
    <s v=""/>
    <x v="2475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6290"/>
    <n v="3308.2869999999998"/>
    <n v="3308.2869999999998"/>
    <n v="2081.8764000000001"/>
    <n v="1855.8216"/>
    <n v="0.2704172128700868"/>
    <n v="0.7295827871299132"/>
    <n v="0"/>
    <x v="37"/>
    <x v="0"/>
    <m/>
    <n v="73.413899999999998"/>
    <m/>
    <m/>
    <m/>
    <m/>
    <m/>
    <m/>
    <m/>
    <m/>
    <m/>
    <n v="118.66546"/>
    <n v="5.6944900000000001"/>
    <m/>
    <m/>
    <m/>
    <m/>
    <m/>
    <s v="588927,19"/>
    <s v="6143298,6"/>
    <n v="5992.6452600000002"/>
    <n v="124.35995"/>
    <n v="0"/>
  </r>
  <r>
    <n v="2243"/>
    <x v="1113"/>
    <s v=""/>
    <x v="2476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6291"/>
    <n v="1674.6369999999999"/>
    <n v="1674.6369999999999"/>
    <n v="513.03959999999995"/>
    <n v="415.49040000000002"/>
    <n v="0.36945206276329878"/>
    <n v="0.63054793723670122"/>
    <n v="0"/>
    <x v="0"/>
    <x v="0"/>
    <m/>
    <m/>
    <m/>
    <m/>
    <m/>
    <m/>
    <m/>
    <m/>
    <m/>
    <n v="1991.2801999999999"/>
    <n v="146.98926"/>
    <n v="128.10981999999998"/>
    <m/>
    <m/>
    <m/>
    <m/>
    <m/>
    <m/>
    <s v="588927,19"/>
    <s v="6143298,6"/>
    <n v="0"/>
    <n v="2266.3792800000001"/>
    <n v="0"/>
  </r>
  <r>
    <n v="2243"/>
    <x v="1113"/>
    <s v=""/>
    <x v="2477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6292"/>
    <n v="22.888999999999999"/>
    <n v="22.888999999999999"/>
    <n v="0"/>
    <n v="0"/>
    <n v="1"/>
    <n v="0"/>
    <n v="0"/>
    <x v="0"/>
    <x v="0"/>
    <m/>
    <m/>
    <m/>
    <m/>
    <m/>
    <m/>
    <m/>
    <m/>
    <m/>
    <m/>
    <m/>
    <m/>
    <n v="24.64"/>
    <m/>
    <m/>
    <m/>
    <m/>
    <m/>
    <s v="571487,2"/>
    <s v="6138468,12"/>
    <n v="0"/>
    <n v="24.64"/>
    <n v="0"/>
  </r>
  <r>
    <n v="2243"/>
    <x v="1114"/>
    <s v=""/>
    <x v="2480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6293"/>
    <n v="4.5110000000000001"/>
    <n v="4.5110000000000001"/>
    <n v="0"/>
    <n v="0"/>
    <n v="1"/>
    <n v="0"/>
    <n v="0"/>
    <x v="0"/>
    <x v="0"/>
    <m/>
    <m/>
    <m/>
    <m/>
    <m/>
    <m/>
    <n v="4.7531087999999997"/>
    <m/>
    <m/>
    <m/>
    <m/>
    <m/>
    <m/>
    <m/>
    <m/>
    <m/>
    <m/>
    <m/>
    <s v="571487,2"/>
    <s v="6138468,12"/>
    <n v="4.7531087999999997"/>
    <n v="0"/>
    <n v="0"/>
  </r>
  <r>
    <n v="2243"/>
    <x v="1114"/>
    <s v=""/>
    <x v="2481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6294"/>
    <n v="1.1200000000000001"/>
    <n v="1.1200000000000001"/>
    <n v="0"/>
    <n v="0"/>
    <n v="1"/>
    <n v="0"/>
    <n v="0"/>
    <x v="0"/>
    <x v="0"/>
    <m/>
    <m/>
    <m/>
    <m/>
    <m/>
    <m/>
    <n v="1.2100968000000001"/>
    <m/>
    <m/>
    <m/>
    <m/>
    <m/>
    <m/>
    <m/>
    <m/>
    <m/>
    <m/>
    <m/>
    <s v="571487,2"/>
    <s v="6138468,12"/>
    <n v="1.2100968000000001"/>
    <n v="0"/>
    <n v="0"/>
  </r>
  <r>
    <n v="2243"/>
    <x v="1114"/>
    <s v=""/>
    <x v="2482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6295"/>
    <n v="6.03"/>
    <n v="6.03"/>
    <n v="5.4432"/>
    <n v="5.4432"/>
    <n v="0.23269130906990435"/>
    <n v="0.76730869093009568"/>
    <n v="0"/>
    <x v="0"/>
    <x v="0"/>
    <m/>
    <m/>
    <m/>
    <m/>
    <m/>
    <m/>
    <n v="12.957080400000001"/>
    <m/>
    <m/>
    <m/>
    <m/>
    <m/>
    <m/>
    <m/>
    <m/>
    <m/>
    <m/>
    <m/>
    <s v="571487,2"/>
    <s v="6138468,12"/>
    <n v="12.957080400000001"/>
    <n v="0"/>
    <n v="0"/>
  </r>
  <r>
    <n v="2243"/>
    <x v="1114"/>
    <s v=""/>
    <x v="2483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9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6296"/>
    <n v="905.74"/>
    <n v="905.74"/>
    <n v="93.388319999999993"/>
    <n v="93.388319999999993"/>
    <n v="0.44938943246854168"/>
    <n v="0.55061056753145832"/>
    <n v="0"/>
    <x v="0"/>
    <x v="0"/>
    <m/>
    <m/>
    <m/>
    <m/>
    <m/>
    <m/>
    <n v="0.55210320000000002"/>
    <m/>
    <m/>
    <m/>
    <n v="1007.193"/>
    <n v="0"/>
    <m/>
    <m/>
    <m/>
    <m/>
    <m/>
    <m/>
    <s v="587160,95"/>
    <s v="6135919,02"/>
    <n v="0.55210320000000002"/>
    <n v="1007.193"/>
    <n v="0"/>
  </r>
  <r>
    <n v="2244"/>
    <x v="1116"/>
    <s v=""/>
    <x v="2485"/>
    <n v="2019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6297"/>
    <n v="2.4857999999999998"/>
    <n v="0"/>
    <n v="4.2202799999999998"/>
    <n v="4.2202799999999998"/>
    <n v="0"/>
    <n v="0.92529417559637384"/>
    <n v="7.4705824403626164E-2"/>
    <x v="0"/>
    <x v="0"/>
    <m/>
    <m/>
    <m/>
    <m/>
    <m/>
    <m/>
    <m/>
    <m/>
    <n v="16.637257000000002"/>
    <m/>
    <m/>
    <m/>
    <m/>
    <m/>
    <m/>
    <m/>
    <m/>
    <m/>
    <s v="464711,49"/>
    <s v="6289732,4"/>
    <n v="0"/>
    <n v="16.637257000000002"/>
    <n v="0"/>
  </r>
  <r>
    <n v="2246"/>
    <x v="1117"/>
    <s v=""/>
    <x v="2486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6"/>
    <x v="1117"/>
    <s v=""/>
    <x v="2487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6"/>
    <x v="1117"/>
    <s v=""/>
    <x v="2488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9"/>
    <x v="1118"/>
    <s v=""/>
    <x v="2490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6299"/>
    <n v="2.7288000000000001"/>
    <n v="2.718"/>
    <n v="0"/>
    <n v="0"/>
    <n v="1"/>
    <n v="0"/>
    <n v="0"/>
    <x v="0"/>
    <x v="0"/>
    <m/>
    <m/>
    <m/>
    <m/>
    <m/>
    <m/>
    <m/>
    <m/>
    <n v="2.9664000000000001"/>
    <m/>
    <m/>
    <m/>
    <m/>
    <m/>
    <m/>
    <m/>
    <m/>
    <m/>
    <s v="674764,76"/>
    <s v="6064604,79"/>
    <n v="0"/>
    <n v="2.9664000000000001"/>
    <n v="0"/>
  </r>
  <r>
    <n v="2249"/>
    <x v="1118"/>
    <s v=""/>
    <x v="2491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6300"/>
    <n v="58.471200000000003"/>
    <n v="57.744"/>
    <n v="44.272799999999997"/>
    <n v="44.272799999999997"/>
    <n v="0.27405257651942094"/>
    <n v="0.72594742348057906"/>
    <n v="0"/>
    <x v="0"/>
    <x v="0"/>
    <m/>
    <m/>
    <m/>
    <m/>
    <m/>
    <m/>
    <m/>
    <m/>
    <n v="106.67880000000001"/>
    <m/>
    <m/>
    <m/>
    <m/>
    <m/>
    <m/>
    <m/>
    <m/>
    <m/>
    <s v="674764,76"/>
    <s v="6064604,79"/>
    <n v="0"/>
    <n v="106.67880000000001"/>
    <n v="0"/>
  </r>
  <r>
    <n v="2249"/>
    <x v="1118"/>
    <s v=""/>
    <x v="2492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6301"/>
    <n v="26.866800000000001"/>
    <n v="26.866800000000001"/>
    <n v="23.392800000000001"/>
    <n v="23.392800000000001"/>
    <n v="0.24119320018098378"/>
    <n v="0.75880679981901622"/>
    <n v="0"/>
    <x v="0"/>
    <x v="0"/>
    <m/>
    <m/>
    <m/>
    <m/>
    <m/>
    <m/>
    <m/>
    <m/>
    <n v="55.695599999999999"/>
    <m/>
    <m/>
    <m/>
    <m/>
    <m/>
    <m/>
    <m/>
    <m/>
    <m/>
    <s v="674764,76"/>
    <s v="6064604,79"/>
    <n v="0"/>
    <n v="55.695599999999999"/>
    <n v="0"/>
  </r>
  <r>
    <n v="2250"/>
    <x v="1119"/>
    <s v=""/>
    <x v="2493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6302"/>
    <n v="9.0467999999999993"/>
    <n v="0"/>
    <n v="6.6257999999999999"/>
    <n v="6.2337600000000002"/>
    <n v="0"/>
    <n v="0.7848390745254773"/>
    <n v="0.2151609254745227"/>
    <x v="0"/>
    <x v="0"/>
    <m/>
    <m/>
    <m/>
    <m/>
    <m/>
    <m/>
    <m/>
    <m/>
    <n v="21.023333999999998"/>
    <m/>
    <m/>
    <m/>
    <m/>
    <m/>
    <m/>
    <m/>
    <m/>
    <m/>
    <s v="565997"/>
    <s v="6257113"/>
    <n v="0"/>
    <n v="21.023333999999998"/>
    <n v="0"/>
  </r>
  <r>
    <n v="2250"/>
    <x v="1119"/>
    <s v=""/>
    <x v="2494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65997"/>
    <s v="6257113"/>
    <n v="0"/>
    <n v="0"/>
    <n v="0"/>
  </r>
  <r>
    <n v="2250"/>
    <x v="1119"/>
    <s v=""/>
    <x v="2993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513"/>
    <x v="1"/>
    <s v="pev"/>
    <d v="2019-12-05T00:00:00"/>
    <m/>
    <n v="0.84699999999999998"/>
    <n v="0.36"/>
    <n v="0.34499999999999997"/>
    <x v="6303"/>
    <n v="0"/>
    <n v="0"/>
    <n v="3.6000000000000002E-4"/>
    <n v="3.6000000000000002E-4"/>
    <n v="0"/>
    <n v="1"/>
    <n v="0"/>
    <x v="0"/>
    <x v="0"/>
    <m/>
    <m/>
    <m/>
    <m/>
    <m/>
    <m/>
    <m/>
    <m/>
    <n v="1.0583999999999999E-3"/>
    <m/>
    <m/>
    <m/>
    <m/>
    <m/>
    <m/>
    <m/>
    <m/>
    <m/>
    <s v="565997"/>
    <s v="6257113"/>
    <n v="0"/>
    <n v="1.0583999999999999E-3"/>
    <n v="0"/>
  </r>
  <r>
    <n v="2250"/>
    <x v="1119"/>
    <s v=""/>
    <x v="2994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514"/>
    <x v="1"/>
    <s v="pev"/>
    <d v="2019-12-05T00:00:00"/>
    <m/>
    <n v="0.84699999999999998"/>
    <n v="0.36"/>
    <n v="0.34499999999999997"/>
    <x v="6303"/>
    <n v="0"/>
    <n v="0"/>
    <n v="3.6000000000000002E-4"/>
    <n v="3.6000000000000002E-4"/>
    <n v="0"/>
    <n v="1"/>
    <n v="0"/>
    <x v="0"/>
    <x v="0"/>
    <m/>
    <m/>
    <m/>
    <m/>
    <m/>
    <m/>
    <m/>
    <m/>
    <n v="1.0583999999999999E-3"/>
    <m/>
    <m/>
    <m/>
    <m/>
    <m/>
    <m/>
    <m/>
    <m/>
    <m/>
    <s v="565997"/>
    <s v="6257113"/>
    <n v="0"/>
    <n v="1.0583999999999999E-3"/>
    <n v="0"/>
  </r>
  <r>
    <n v="2251"/>
    <x v="1120"/>
    <s v=""/>
    <x v="2495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6304"/>
    <n v="7.4843999999999999"/>
    <n v="1.0620000000000001"/>
    <n v="6.2316000000000003"/>
    <n v="6.2316000000000003"/>
    <n v="2.8180049607501263E-2"/>
    <n v="0.8014022944610335"/>
    <n v="0.17041765593146524"/>
    <x v="0"/>
    <x v="0"/>
    <m/>
    <m/>
    <m/>
    <m/>
    <m/>
    <m/>
    <m/>
    <m/>
    <n v="18.843117999999997"/>
    <m/>
    <m/>
    <m/>
    <m/>
    <m/>
    <m/>
    <m/>
    <m/>
    <m/>
    <s v="648155,6"/>
    <s v="6143600,76"/>
    <n v="0"/>
    <n v="18.843117999999997"/>
    <n v="0"/>
  </r>
  <r>
    <n v="2251"/>
    <x v="1120"/>
    <s v=""/>
    <x v="2995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1515"/>
    <x v="1"/>
    <s v="pev"/>
    <d v="2019-10-01T00:00:00"/>
    <m/>
    <n v="0.55000000000000004"/>
    <n v="0.21"/>
    <n v="0.24"/>
    <x v="6305"/>
    <n v="3.5999999999999999E-3"/>
    <n v="0"/>
    <n v="2.7683999999999999E-3"/>
    <n v="2.7683999999999999E-3"/>
    <n v="0"/>
    <n v="0.78499761108456756"/>
    <n v="0.21500238891543244"/>
    <x v="0"/>
    <x v="0"/>
    <m/>
    <m/>
    <m/>
    <m/>
    <m/>
    <m/>
    <m/>
    <m/>
    <n v="8.3719999999999992E-3"/>
    <m/>
    <m/>
    <m/>
    <m/>
    <m/>
    <m/>
    <m/>
    <m/>
    <m/>
    <s v="648155,6"/>
    <s v="6143600,76"/>
    <n v="0"/>
    <n v="8.3719999999999992E-3"/>
    <n v="0"/>
  </r>
  <r>
    <n v="2253"/>
    <x v="1121"/>
    <s v=""/>
    <x v="2497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6306"/>
    <n v="182.38059999999999"/>
    <n v="0.50219999999999998"/>
    <n v="0"/>
    <n v="0"/>
    <n v="2.7535823437361212E-3"/>
    <n v="0"/>
    <n v="0.99724641765626387"/>
    <x v="0"/>
    <x v="0"/>
    <m/>
    <m/>
    <m/>
    <n v="0"/>
    <m/>
    <m/>
    <n v="222.415332084"/>
    <m/>
    <m/>
    <m/>
    <m/>
    <m/>
    <m/>
    <m/>
    <m/>
    <m/>
    <m/>
    <m/>
    <s v="546013,35"/>
    <s v="6159997"/>
    <n v="222.415332084"/>
    <n v="0"/>
    <n v="0"/>
  </r>
  <r>
    <n v="2253"/>
    <x v="1121"/>
    <s v=""/>
    <x v="2498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9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6307"/>
    <n v="30.425940000000001"/>
    <n v="28.348811999999999"/>
    <n v="22.885487999999999"/>
    <n v="22.885487999999999"/>
    <n v="0.28575109041783026"/>
    <n v="0.7142489095821698"/>
    <n v="0"/>
    <x v="0"/>
    <x v="0"/>
    <m/>
    <m/>
    <m/>
    <m/>
    <m/>
    <m/>
    <m/>
    <m/>
    <n v="53.238537000000001"/>
    <m/>
    <m/>
    <m/>
    <m/>
    <m/>
    <m/>
    <m/>
    <m/>
    <m/>
    <s v="476216,42"/>
    <s v="6250472,85"/>
    <n v="0"/>
    <n v="53.238537000000001"/>
    <n v="0"/>
  </r>
  <r>
    <n v="2255"/>
    <x v="1122"/>
    <s v=""/>
    <x v="2501"/>
    <n v="2019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6308"/>
    <n v="38.686860000000003"/>
    <n v="36.045828"/>
    <n v="29.099124"/>
    <n v="29.099124"/>
    <n v="0.28575092574860117"/>
    <n v="0.71424907425139883"/>
    <n v="0"/>
    <x v="0"/>
    <x v="0"/>
    <m/>
    <m/>
    <m/>
    <m/>
    <m/>
    <m/>
    <m/>
    <m/>
    <n v="67.693324000000004"/>
    <m/>
    <m/>
    <m/>
    <m/>
    <m/>
    <m/>
    <m/>
    <m/>
    <m/>
    <s v="476216,42"/>
    <s v="6250472,85"/>
    <n v="0"/>
    <n v="67.693324000000004"/>
    <n v="0"/>
  </r>
  <r>
    <n v="2258"/>
    <x v="1123"/>
    <s v=""/>
    <x v="2502"/>
    <n v="2019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6309"/>
    <n v="1109.0319999999999"/>
    <n v="1095.48"/>
    <n v="0"/>
    <n v="0"/>
    <n v="0.98778033456203251"/>
    <n v="0"/>
    <n v="1.2219665437967486E-2"/>
    <x v="0"/>
    <x v="0"/>
    <m/>
    <m/>
    <m/>
    <n v="0"/>
    <m/>
    <m/>
    <m/>
    <m/>
    <m/>
    <m/>
    <m/>
    <m/>
    <m/>
    <m/>
    <n v="1109.0319999999999"/>
    <m/>
    <m/>
    <n v="48.872664"/>
    <s v="558993,11"/>
    <s v="6324846,01"/>
    <n v="0"/>
    <n v="1109.0319999999999"/>
    <n v="48.872664"/>
  </r>
  <r>
    <n v="2258"/>
    <x v="1123"/>
    <s v=""/>
    <x v="2503"/>
    <n v="2019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6310"/>
    <n v="412.79530099999999"/>
    <n v="412.79530099999999"/>
    <n v="0"/>
    <n v="0"/>
    <n v="1"/>
    <n v="0"/>
    <n v="0"/>
    <x v="0"/>
    <x v="0"/>
    <m/>
    <m/>
    <m/>
    <m/>
    <m/>
    <m/>
    <m/>
    <m/>
    <m/>
    <m/>
    <m/>
    <m/>
    <m/>
    <m/>
    <n v="412.79530099999999"/>
    <m/>
    <m/>
    <n v="9.0671831999999988"/>
    <s v="558993,11"/>
    <s v="6324846,01"/>
    <n v="0"/>
    <n v="412.79530099999999"/>
    <n v="9.0671831999999988"/>
  </r>
  <r>
    <n v="2259"/>
    <x v="1124"/>
    <s v=""/>
    <x v="2504"/>
    <n v="2019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6311"/>
    <n v="5.6048400000000003"/>
    <n v="0"/>
    <n v="3.7365334553915499"/>
    <n v="3.7365334553915499"/>
    <n v="0"/>
    <n v="0.74499574556136605"/>
    <n v="0.25500425443863395"/>
    <x v="0"/>
    <x v="0"/>
    <m/>
    <m/>
    <m/>
    <m/>
    <m/>
    <m/>
    <m/>
    <m/>
    <n v="10.989699"/>
    <m/>
    <m/>
    <m/>
    <m/>
    <m/>
    <m/>
    <m/>
    <m/>
    <m/>
    <s v="471835,27"/>
    <s v="6184343,07"/>
    <n v="0"/>
    <n v="10.989699"/>
    <n v="0"/>
  </r>
  <r>
    <n v="2259"/>
    <x v="1124"/>
    <s v=""/>
    <x v="2996"/>
    <n v="2019"/>
    <n v="13213178"/>
    <x v="592"/>
    <x v="1122"/>
    <x v="1091"/>
    <n v="6870"/>
    <s v="Ølgod"/>
    <n v="573"/>
    <m/>
    <x v="18"/>
    <m/>
    <s v="ER"/>
    <s v="Erhvervsværk"/>
    <n v="14100"/>
    <n v="10000"/>
    <x v="15"/>
    <x v="1"/>
    <s v="pev"/>
    <d v="2019-04-03T00:00:00"/>
    <m/>
    <n v="0.9"/>
    <n v="0.37"/>
    <n v="0.6"/>
    <x v="6312"/>
    <n v="6.0994799999999998"/>
    <n v="0"/>
    <n v="4.0662275838084501"/>
    <n v="4.0662275838084501"/>
    <n v="0"/>
    <n v="0.74499668007541053"/>
    <n v="0.25500331992458947"/>
    <x v="0"/>
    <x v="0"/>
    <m/>
    <m/>
    <m/>
    <m/>
    <m/>
    <m/>
    <m/>
    <m/>
    <n v="11.959609"/>
    <m/>
    <m/>
    <m/>
    <m/>
    <m/>
    <m/>
    <m/>
    <m/>
    <m/>
    <s v="471835,27"/>
    <s v="6184343,07"/>
    <n v="0"/>
    <n v="11.959609"/>
    <n v="0"/>
  </r>
  <r>
    <n v="2261"/>
    <x v="1125"/>
    <s v=""/>
    <x v="2505"/>
    <n v="2019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9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9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920"/>
    <n v="2019"/>
    <n v="10205107"/>
    <x v="595"/>
    <x v="1126"/>
    <x v="1095"/>
    <n v="6200"/>
    <s v="Aabenraa"/>
    <n v="580"/>
    <m/>
    <x v="18"/>
    <m/>
    <s v="ER"/>
    <s v="Erhvervsværk"/>
    <n v="14100"/>
    <n v="10000"/>
    <x v="15"/>
    <x v="1"/>
    <s v="pev"/>
    <d v="2015-08-05T00:00:00"/>
    <d v="2017-02-16T00:00:00"/>
    <n v="1.2"/>
    <n v="0.25"/>
    <n v="0.72"/>
    <x v="6313"/>
    <n v="5.9288400000000001"/>
    <n v="0"/>
    <n v="3.9527170627868902"/>
    <n v="3.9527170627868902"/>
    <n v="0"/>
    <n v="0.74500733774197103"/>
    <n v="0.25499266225802897"/>
    <x v="0"/>
    <x v="0"/>
    <m/>
    <m/>
    <m/>
    <m/>
    <m/>
    <m/>
    <m/>
    <m/>
    <n v="11.625511000000001"/>
    <m/>
    <m/>
    <m/>
    <m/>
    <m/>
    <m/>
    <m/>
    <m/>
    <m/>
    <s v="527593,58"/>
    <s v="6089101,72"/>
    <n v="0"/>
    <n v="11.625511000000001"/>
    <n v="0"/>
  </r>
  <r>
    <n v="2263"/>
    <x v="1128"/>
    <s v=""/>
    <x v="2921"/>
    <n v="2019"/>
    <n v="10205107"/>
    <x v="595"/>
    <x v="1126"/>
    <x v="1095"/>
    <n v="6200"/>
    <s v="Aabenraa"/>
    <n v="580"/>
    <m/>
    <x v="18"/>
    <m/>
    <s v="ER"/>
    <s v="Erhvervsværk"/>
    <n v="14100"/>
    <n v="10000"/>
    <x v="200"/>
    <x v="1"/>
    <s v="pev"/>
    <d v="2017-02-16T00:00:00"/>
    <m/>
    <n v="1.2"/>
    <n v="0.36"/>
    <n v="0.72"/>
    <x v="6314"/>
    <n v="8.5381199999999993"/>
    <n v="0"/>
    <n v="5.6919125704131099"/>
    <n v="5.6919125704131099"/>
    <n v="0"/>
    <n v="0.74499528167261642"/>
    <n v="0.25500471832738358"/>
    <x v="0"/>
    <x v="0"/>
    <m/>
    <m/>
    <m/>
    <m/>
    <m/>
    <m/>
    <m/>
    <m/>
    <n v="16.741101999999998"/>
    <m/>
    <m/>
    <m/>
    <m/>
    <m/>
    <m/>
    <m/>
    <m/>
    <m/>
    <s v="527593,58"/>
    <s v="6089101,72"/>
    <n v="0"/>
    <n v="16.741101999999998"/>
    <n v="0"/>
  </r>
  <r>
    <n v="2264"/>
    <x v="1129"/>
    <s v=""/>
    <x v="2509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6315"/>
    <n v="86.347800000000007"/>
    <n v="84.399839999999998"/>
    <n v="0"/>
    <n v="0"/>
    <n v="1"/>
    <n v="0"/>
    <n v="0"/>
    <x v="0"/>
    <x v="0"/>
    <m/>
    <m/>
    <m/>
    <m/>
    <m/>
    <m/>
    <m/>
    <m/>
    <m/>
    <m/>
    <n v="82.702799999999996"/>
    <m/>
    <m/>
    <m/>
    <m/>
    <m/>
    <m/>
    <m/>
    <s v="543758,83"/>
    <s v="6358951,44"/>
    <n v="0"/>
    <n v="82.702799999999996"/>
    <n v="0"/>
  </r>
  <r>
    <n v="2264"/>
    <x v="1129"/>
    <s v=""/>
    <x v="2510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6316"/>
    <n v="3.5424000000000002"/>
    <n v="3.5424000000000002"/>
    <n v="0"/>
    <n v="0"/>
    <n v="1"/>
    <n v="0"/>
    <n v="0"/>
    <x v="0"/>
    <x v="0"/>
    <m/>
    <m/>
    <m/>
    <m/>
    <m/>
    <m/>
    <m/>
    <m/>
    <m/>
    <m/>
    <m/>
    <n v="0"/>
    <n v="4.6254249999999999"/>
    <m/>
    <m/>
    <m/>
    <m/>
    <m/>
    <s v="543758,83"/>
    <s v="6358951,44"/>
    <n v="0"/>
    <n v="4.6254249999999999"/>
    <n v="0"/>
  </r>
  <r>
    <n v="2264"/>
    <x v="1129"/>
    <s v=""/>
    <x v="2511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43758,83"/>
    <s v="6358951,44"/>
    <n v="1.7935E-2"/>
    <n v="0"/>
    <n v="0"/>
  </r>
  <r>
    <n v="2264"/>
    <x v="1129"/>
    <s v=""/>
    <x v="2512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6317"/>
    <n v="23.639759999999999"/>
    <n v="23.639759999999999"/>
    <n v="0"/>
    <n v="0"/>
    <n v="1"/>
    <n v="0"/>
    <n v="0"/>
    <x v="0"/>
    <x v="0"/>
    <m/>
    <m/>
    <m/>
    <m/>
    <m/>
    <m/>
    <m/>
    <m/>
    <m/>
    <m/>
    <m/>
    <m/>
    <m/>
    <m/>
    <m/>
    <n v="25.0884"/>
    <m/>
    <m/>
    <s v="543758,83"/>
    <s v="6358951,44"/>
    <n v="0"/>
    <n v="25.0884"/>
    <n v="0"/>
  </r>
  <r>
    <n v="2264"/>
    <x v="1292"/>
    <s v=""/>
    <x v="2922"/>
    <n v="2019"/>
    <n v="64761919"/>
    <x v="596"/>
    <x v="1288"/>
    <x v="1246"/>
    <n v="9480"/>
    <s v="Løkken"/>
    <n v="860"/>
    <n v="305"/>
    <x v="96"/>
    <m/>
    <s v="ER"/>
    <s v="Erhvervsværk"/>
    <n v="471120"/>
    <n v="470000"/>
    <x v="912"/>
    <x v="6"/>
    <s v="pvp"/>
    <d v="2018-01-01T00:00:00"/>
    <m/>
    <n v="0.05"/>
    <n v="0"/>
    <n v="0.05"/>
    <x v="6318"/>
    <n v="0.38178000000000001"/>
    <n v="0.38178000000000001"/>
    <n v="0"/>
    <n v="0"/>
    <n v="1"/>
    <n v="0"/>
    <n v="0"/>
    <x v="0"/>
    <x v="0"/>
    <m/>
    <m/>
    <m/>
    <m/>
    <m/>
    <m/>
    <m/>
    <m/>
    <m/>
    <m/>
    <m/>
    <m/>
    <m/>
    <m/>
    <n v="0.38177999999999995"/>
    <m/>
    <m/>
    <m/>
    <s v="542889,73"/>
    <s v="6358671,34"/>
    <n v="0"/>
    <n v="0.38177999999999995"/>
    <n v="0"/>
  </r>
  <r>
    <n v="2264"/>
    <x v="1310"/>
    <s v=""/>
    <x v="2997"/>
    <n v="2019"/>
    <n v="64761919"/>
    <x v="596"/>
    <x v="1306"/>
    <x v="189"/>
    <n v="9480"/>
    <s v="Løkken"/>
    <n v="860"/>
    <n v="305"/>
    <x v="96"/>
    <m/>
    <s v="ER"/>
    <s v="Erhvervsværk"/>
    <n v="471120"/>
    <n v="470000"/>
    <x v="912"/>
    <x v="6"/>
    <s v="pel"/>
    <d v="2019-01-01T00:00:00"/>
    <m/>
    <n v="0.05"/>
    <n v="0"/>
    <n v="0.05"/>
    <x v="6319"/>
    <n v="0.103104"/>
    <n v="0.103104"/>
    <n v="0"/>
    <n v="0"/>
    <n v="0"/>
    <n v="1"/>
    <n v="0"/>
    <x v="0"/>
    <x v="0"/>
    <m/>
    <m/>
    <m/>
    <m/>
    <m/>
    <m/>
    <m/>
    <m/>
    <m/>
    <m/>
    <m/>
    <m/>
    <m/>
    <m/>
    <n v="0.103104"/>
    <m/>
    <m/>
    <m/>
    <s v="543717,05"/>
    <s v="6359075,72"/>
    <n v="0"/>
    <n v="0.103104"/>
    <n v="0"/>
  </r>
  <r>
    <n v="2265"/>
    <x v="1130"/>
    <s v=""/>
    <x v="2513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6320"/>
    <n v="183.57839999999999"/>
    <n v="183.57839999999999"/>
    <n v="0"/>
    <n v="0"/>
    <n v="1"/>
    <n v="0"/>
    <n v="0"/>
    <x v="0"/>
    <x v="0"/>
    <m/>
    <m/>
    <m/>
    <m/>
    <m/>
    <m/>
    <m/>
    <n v="167.1514"/>
    <m/>
    <n v="1.508"/>
    <m/>
    <n v="20.4496"/>
    <m/>
    <m/>
    <m/>
    <m/>
    <m/>
    <m/>
    <s v="533035,26"/>
    <s v="6295977,96"/>
    <n v="75.218130000000002"/>
    <n v="113.89087000000001"/>
    <n v="0"/>
  </r>
  <r>
    <n v="2265"/>
    <x v="1130"/>
    <s v=""/>
    <x v="2514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6321"/>
    <n v="8.4204000000000008"/>
    <n v="8.4204000000000008"/>
    <n v="0"/>
    <n v="0"/>
    <n v="1"/>
    <n v="0"/>
    <n v="0"/>
    <x v="0"/>
    <x v="0"/>
    <m/>
    <m/>
    <m/>
    <m/>
    <m/>
    <m/>
    <m/>
    <m/>
    <m/>
    <m/>
    <m/>
    <m/>
    <n v="8.7780000000000005"/>
    <m/>
    <m/>
    <m/>
    <m/>
    <m/>
    <s v="533035,26"/>
    <s v="6295977,96"/>
    <n v="0"/>
    <n v="8.7780000000000005"/>
    <n v="0"/>
  </r>
  <r>
    <n v="2265"/>
    <x v="1130"/>
    <s v=""/>
    <x v="2515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6322"/>
    <n v="331.61040000000003"/>
    <n v="331.61040000000003"/>
    <n v="54.968400000000003"/>
    <n v="42.426000000000002"/>
    <n v="0.40372250670211918"/>
    <n v="0.59627749329788082"/>
    <n v="0"/>
    <x v="0"/>
    <x v="0"/>
    <m/>
    <m/>
    <m/>
    <m/>
    <m/>
    <m/>
    <m/>
    <n v="359.82759999999996"/>
    <m/>
    <n v="3.2625000000000002"/>
    <m/>
    <n v="47.600899999999996"/>
    <m/>
    <m/>
    <m/>
    <m/>
    <m/>
    <m/>
    <s v="533035,26"/>
    <s v="6295977,96"/>
    <n v="161.92241999999999"/>
    <n v="248.76857999999999"/>
    <n v="0"/>
  </r>
  <r>
    <n v="2265"/>
    <x v="1130"/>
    <s v=""/>
    <x v="2516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6323"/>
    <n v="0"/>
    <n v="0"/>
    <n v="0"/>
    <n v="0"/>
    <n v="1"/>
    <n v="0"/>
    <n v="0"/>
    <x v="0"/>
    <x v="0"/>
    <m/>
    <m/>
    <m/>
    <n v="5.3161499999999993E-2"/>
    <m/>
    <m/>
    <m/>
    <m/>
    <m/>
    <m/>
    <m/>
    <m/>
    <m/>
    <m/>
    <m/>
    <m/>
    <m/>
    <m/>
    <s v="533035,26"/>
    <s v="6295977,96"/>
    <n v="5.3161499999999993E-2"/>
    <n v="0"/>
    <n v="0"/>
  </r>
  <r>
    <n v="2265"/>
    <x v="1131"/>
    <s v=""/>
    <x v="2517"/>
    <n v="2019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6324"/>
    <n v="9.1800000000000007E-3"/>
    <n v="9.1800000000000007E-3"/>
    <n v="0"/>
    <n v="0"/>
    <n v="1"/>
    <n v="0"/>
    <n v="0"/>
    <x v="0"/>
    <x v="0"/>
    <m/>
    <n v="1.036575E-2"/>
    <m/>
    <m/>
    <m/>
    <m/>
    <m/>
    <m/>
    <m/>
    <m/>
    <m/>
    <m/>
    <m/>
    <m/>
    <m/>
    <m/>
    <m/>
    <m/>
    <s v="532391,87"/>
    <s v="6295620,82"/>
    <n v="1.036575E-2"/>
    <n v="0"/>
    <n v="0"/>
  </r>
  <r>
    <n v="2265"/>
    <x v="1132"/>
    <s v=""/>
    <x v="2518"/>
    <n v="2019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6325"/>
    <n v="4.1040000000000001"/>
    <n v="4.1040000000000001"/>
    <n v="0"/>
    <n v="0"/>
    <n v="1"/>
    <n v="0"/>
    <n v="0"/>
    <x v="0"/>
    <x v="0"/>
    <m/>
    <m/>
    <m/>
    <m/>
    <m/>
    <m/>
    <n v="3.7821167999999998"/>
    <m/>
    <m/>
    <m/>
    <m/>
    <m/>
    <m/>
    <m/>
    <m/>
    <m/>
    <m/>
    <m/>
    <s v="531398,07"/>
    <s v="6295376,02"/>
    <n v="3.7821167999999998"/>
    <n v="0"/>
    <n v="0"/>
  </r>
  <r>
    <n v="2265"/>
    <x v="1133"/>
    <s v=""/>
    <x v="2519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6326"/>
    <n v="0.188388"/>
    <n v="0.188388"/>
    <n v="0.122868"/>
    <n v="0.122868"/>
    <n v="0.27846363423511633"/>
    <n v="0.72153636576488367"/>
    <n v="0"/>
    <x v="0"/>
    <x v="0"/>
    <m/>
    <m/>
    <m/>
    <m/>
    <m/>
    <m/>
    <n v="0.33826319999999999"/>
    <m/>
    <m/>
    <m/>
    <m/>
    <m/>
    <m/>
    <m/>
    <m/>
    <m/>
    <m/>
    <m/>
    <s v="525875,76"/>
    <s v="6299692,37"/>
    <n v="0.33826319999999999"/>
    <n v="0"/>
    <n v="0"/>
  </r>
  <r>
    <n v="2265"/>
    <x v="1133"/>
    <s v=""/>
    <x v="2520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6327"/>
    <n v="0.92894399999999999"/>
    <n v="0.92894399999999999"/>
    <n v="0.67208400000000001"/>
    <n v="0.67208400000000001"/>
    <n v="0.26695247534176003"/>
    <n v="0.73304752465823997"/>
    <n v="0"/>
    <x v="0"/>
    <x v="0"/>
    <m/>
    <m/>
    <m/>
    <m/>
    <m/>
    <m/>
    <n v="1.7399051999999999"/>
    <m/>
    <m/>
    <m/>
    <m/>
    <m/>
    <m/>
    <m/>
    <m/>
    <m/>
    <m/>
    <m/>
    <s v="525875,76"/>
    <s v="6299692,37"/>
    <n v="1.7399051999999999"/>
    <n v="0"/>
    <n v="0"/>
  </r>
  <r>
    <n v="2265"/>
    <x v="1133"/>
    <s v=""/>
    <x v="2521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6328"/>
    <n v="2.1923999999999999E-2"/>
    <n v="2.1923999999999999E-2"/>
    <n v="0"/>
    <n v="0"/>
    <n v="1"/>
    <n v="0"/>
    <n v="0"/>
    <x v="0"/>
    <x v="0"/>
    <m/>
    <m/>
    <m/>
    <m/>
    <m/>
    <m/>
    <n v="2.1978000000000001E-2"/>
    <m/>
    <m/>
    <m/>
    <m/>
    <m/>
    <m/>
    <m/>
    <m/>
    <m/>
    <m/>
    <m/>
    <s v="525875,76"/>
    <s v="6299692,37"/>
    <n v="2.1978000000000001E-2"/>
    <n v="0"/>
    <n v="0"/>
  </r>
  <r>
    <n v="2265"/>
    <x v="1133"/>
    <s v=""/>
    <x v="2522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6329"/>
    <n v="6.6348000000000004E-2"/>
    <n v="6.6348000000000004E-2"/>
    <n v="0"/>
    <n v="0"/>
    <n v="1"/>
    <n v="0"/>
    <n v="0"/>
    <x v="0"/>
    <x v="0"/>
    <m/>
    <m/>
    <m/>
    <m/>
    <m/>
    <m/>
    <m/>
    <m/>
    <m/>
    <m/>
    <m/>
    <m/>
    <m/>
    <m/>
    <m/>
    <m/>
    <m/>
    <n v="6.6348000000000004E-2"/>
    <s v="525875,76"/>
    <s v="6299692,37"/>
    <n v="0"/>
    <n v="0"/>
    <n v="6.6348000000000004E-2"/>
  </r>
  <r>
    <n v="2265"/>
    <x v="1134"/>
    <s v=""/>
    <x v="2523"/>
    <n v="2019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6330"/>
    <n v="0.36720000000000003"/>
    <n v="0.36720000000000003"/>
    <n v="0.24091199999999999"/>
    <n v="0.24091199999999999"/>
    <n v="0.26558765173647458"/>
    <n v="0.73441234826352542"/>
    <n v="0"/>
    <x v="0"/>
    <x v="0"/>
    <m/>
    <m/>
    <m/>
    <m/>
    <m/>
    <m/>
    <n v="0.69129719999999995"/>
    <m/>
    <m/>
    <m/>
    <m/>
    <m/>
    <m/>
    <m/>
    <m/>
    <m/>
    <m/>
    <m/>
    <s v="541678,99"/>
    <s v="6293724,35"/>
    <n v="0.69129719999999995"/>
    <n v="0"/>
    <n v="0"/>
  </r>
  <r>
    <n v="2265"/>
    <x v="1134"/>
    <s v=""/>
    <x v="2524"/>
    <n v="2019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1639"/>
    <n v="4.2155999999999999E-2"/>
    <n v="4.2155999999999999E-2"/>
    <n v="0"/>
    <n v="0"/>
    <n v="1"/>
    <n v="0"/>
    <n v="0"/>
    <x v="0"/>
    <x v="0"/>
    <m/>
    <m/>
    <m/>
    <m/>
    <m/>
    <m/>
    <n v="5.71032E-2"/>
    <m/>
    <m/>
    <m/>
    <m/>
    <m/>
    <m/>
    <m/>
    <m/>
    <m/>
    <m/>
    <m/>
    <s v="541678,99"/>
    <s v="6293724,35"/>
    <n v="5.71032E-2"/>
    <n v="0"/>
    <n v="0"/>
  </r>
  <r>
    <n v="2265"/>
    <x v="1135"/>
    <s v=""/>
    <x v="2525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6331"/>
    <n v="0.268596"/>
    <n v="0.268596"/>
    <n v="0"/>
    <n v="0"/>
    <n v="1"/>
    <n v="0"/>
    <n v="0"/>
    <x v="0"/>
    <x v="0"/>
    <m/>
    <m/>
    <m/>
    <m/>
    <m/>
    <m/>
    <n v="0.26872560000000001"/>
    <m/>
    <m/>
    <m/>
    <m/>
    <m/>
    <m/>
    <m/>
    <m/>
    <m/>
    <m/>
    <m/>
    <s v="542627,51"/>
    <s v="6300627,43"/>
    <n v="0.26872560000000001"/>
    <n v="0"/>
    <n v="0"/>
  </r>
  <r>
    <n v="2265"/>
    <x v="1135"/>
    <s v=""/>
    <x v="2526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6332"/>
    <n v="1.3284"/>
    <n v="1.3284"/>
    <n v="0.85399199999999997"/>
    <n v="0.85399199999999997"/>
    <n v="0.28098785888774497"/>
    <n v="0.71901214111225498"/>
    <n v="0"/>
    <x v="0"/>
    <x v="0"/>
    <m/>
    <m/>
    <m/>
    <m/>
    <m/>
    <m/>
    <n v="2.3638032"/>
    <m/>
    <m/>
    <m/>
    <m/>
    <m/>
    <m/>
    <m/>
    <m/>
    <m/>
    <m/>
    <m/>
    <s v="542627,51"/>
    <s v="6300627,43"/>
    <n v="2.3638032"/>
    <n v="0"/>
    <n v="0"/>
  </r>
  <r>
    <n v="2265"/>
    <x v="1135"/>
    <s v=""/>
    <x v="2527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6333"/>
    <n v="0.62280000000000002"/>
    <n v="0.62280000000000002"/>
    <n v="0.38285999999999998"/>
    <n v="0.38285999999999998"/>
    <n v="0.28587764436821045"/>
    <n v="0.7141223556317895"/>
    <n v="0"/>
    <x v="0"/>
    <x v="0"/>
    <m/>
    <m/>
    <m/>
    <m/>
    <m/>
    <m/>
    <n v="1.0892771999999999"/>
    <m/>
    <m/>
    <m/>
    <m/>
    <m/>
    <m/>
    <m/>
    <m/>
    <m/>
    <m/>
    <m/>
    <s v="542627,51"/>
    <s v="6300627,43"/>
    <n v="1.0892771999999999"/>
    <n v="0"/>
    <n v="0"/>
  </r>
  <r>
    <n v="2266"/>
    <x v="1136"/>
    <s v=""/>
    <x v="2528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6334"/>
    <n v="2407.91"/>
    <n v="2407.91"/>
    <n v="3321.4280399999998"/>
    <n v="3055.1295599999999"/>
    <n v="0.14848720973562471"/>
    <n v="0.85151279026437532"/>
    <n v="0"/>
    <x v="38"/>
    <x v="0"/>
    <m/>
    <n v="14.551060992"/>
    <m/>
    <m/>
    <m/>
    <n v="2.8014000000000001E-2"/>
    <m/>
    <m/>
    <m/>
    <m/>
    <m/>
    <m/>
    <n v="0"/>
    <m/>
    <m/>
    <m/>
    <m/>
    <m/>
    <s v="563211,59"/>
    <s v="6325945,45"/>
    <n v="8108.1394292720006"/>
    <n v="0"/>
    <n v="0"/>
  </r>
  <r>
    <n v="2266"/>
    <x v="1136"/>
    <s v=""/>
    <x v="2529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6335"/>
    <n v="0"/>
    <n v="0"/>
    <n v="0"/>
    <n v="0"/>
    <n v="1"/>
    <n v="0"/>
    <n v="0"/>
    <x v="0"/>
    <x v="0"/>
    <m/>
    <m/>
    <m/>
    <n v="19.547128366799999"/>
    <m/>
    <m/>
    <m/>
    <m/>
    <m/>
    <m/>
    <m/>
    <m/>
    <m/>
    <m/>
    <m/>
    <m/>
    <m/>
    <m/>
    <s v="563211,59"/>
    <s v="6325945,45"/>
    <n v="19.547128366799999"/>
    <n v="0"/>
    <n v="0"/>
  </r>
  <r>
    <n v="2266"/>
    <x v="1136"/>
    <s v=""/>
    <x v="2530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6336"/>
    <n v="101.976"/>
    <n v="101.976"/>
    <n v="0"/>
    <n v="0"/>
    <n v="1"/>
    <n v="0"/>
    <n v="0"/>
    <x v="0"/>
    <x v="0"/>
    <m/>
    <m/>
    <m/>
    <m/>
    <m/>
    <m/>
    <m/>
    <m/>
    <m/>
    <m/>
    <m/>
    <m/>
    <m/>
    <m/>
    <m/>
    <m/>
    <m/>
    <n v="103.5693"/>
    <s v="563211,59"/>
    <s v="6325945,45"/>
    <n v="0"/>
    <n v="0"/>
    <n v="103.5693"/>
  </r>
  <r>
    <n v="2267"/>
    <x v="73"/>
    <s v=""/>
    <x v="161"/>
    <n v="2019"/>
    <n v="37271616"/>
    <x v="599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6337"/>
    <n v="0.1031"/>
    <n v="0.1031"/>
    <n v="0"/>
    <n v="0"/>
    <n v="1"/>
    <n v="0"/>
    <n v="0"/>
    <x v="0"/>
    <x v="0"/>
    <m/>
    <m/>
    <m/>
    <n v="0.11209375000000001"/>
    <m/>
    <m/>
    <m/>
    <m/>
    <m/>
    <m/>
    <m/>
    <m/>
    <m/>
    <m/>
    <m/>
    <m/>
    <m/>
    <m/>
    <s v="568388,91"/>
    <s v="6325482,83"/>
    <n v="0.11209375000000001"/>
    <n v="0"/>
    <n v="0"/>
  </r>
  <r>
    <n v="2267"/>
    <x v="73"/>
    <s v=""/>
    <x v="162"/>
    <n v="2019"/>
    <n v="37271616"/>
    <x v="599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2267"/>
    <x v="74"/>
    <s v=""/>
    <x v="163"/>
    <n v="2019"/>
    <n v="37271616"/>
    <x v="599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6338"/>
    <n v="3.2000000000000001E-2"/>
    <n v="3.2000000000000001E-2"/>
    <n v="0"/>
    <n v="0"/>
    <n v="1"/>
    <n v="0"/>
    <n v="0"/>
    <x v="0"/>
    <x v="0"/>
    <m/>
    <m/>
    <m/>
    <m/>
    <m/>
    <m/>
    <n v="3.6511200000000001E-2"/>
    <m/>
    <m/>
    <m/>
    <m/>
    <m/>
    <m/>
    <m/>
    <m/>
    <m/>
    <m/>
    <m/>
    <s v="571527,49"/>
    <s v="6324145,95"/>
    <n v="3.6511200000000001E-2"/>
    <n v="0"/>
    <n v="0"/>
  </r>
  <r>
    <n v="2267"/>
    <x v="1137"/>
    <s v=""/>
    <x v="2532"/>
    <n v="2019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6339"/>
    <n v="0.105"/>
    <n v="0.105"/>
    <n v="0"/>
    <n v="0"/>
    <n v="1"/>
    <n v="0"/>
    <n v="0"/>
    <x v="0"/>
    <x v="0"/>
    <m/>
    <m/>
    <m/>
    <n v="0.11406659999999999"/>
    <m/>
    <m/>
    <m/>
    <m/>
    <m/>
    <m/>
    <m/>
    <m/>
    <m/>
    <m/>
    <m/>
    <m/>
    <m/>
    <m/>
    <s v="558530,34"/>
    <s v="6332074,96"/>
    <n v="0.11406659999999999"/>
    <n v="0"/>
    <n v="0"/>
  </r>
  <r>
    <n v="2267"/>
    <x v="1138"/>
    <s v=""/>
    <x v="2533"/>
    <n v="2019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6340"/>
    <n v="0.13900000000000001"/>
    <n v="0.13900000000000001"/>
    <n v="0"/>
    <n v="0"/>
    <n v="1"/>
    <n v="0"/>
    <n v="0"/>
    <x v="0"/>
    <x v="0"/>
    <m/>
    <m/>
    <m/>
    <n v="0.15065400000000001"/>
    <m/>
    <m/>
    <m/>
    <m/>
    <m/>
    <m/>
    <m/>
    <m/>
    <m/>
    <m/>
    <m/>
    <m/>
    <m/>
    <m/>
    <s v="561988,5"/>
    <s v="6330007,64"/>
    <n v="0.15065400000000001"/>
    <n v="0"/>
    <n v="0"/>
  </r>
  <r>
    <n v="2267"/>
    <x v="1140"/>
    <s v=""/>
    <x v="2535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6341"/>
    <n v="1.776"/>
    <n v="1.776"/>
    <n v="0"/>
    <n v="0"/>
    <n v="1"/>
    <n v="0"/>
    <n v="0"/>
    <x v="0"/>
    <x v="0"/>
    <m/>
    <m/>
    <m/>
    <n v="1.9298060000000001"/>
    <m/>
    <m/>
    <m/>
    <m/>
    <m/>
    <m/>
    <m/>
    <m/>
    <m/>
    <m/>
    <m/>
    <m/>
    <m/>
    <m/>
    <s v="554455,31"/>
    <s v="6320497,71"/>
    <n v="1.9298060000000001"/>
    <n v="0"/>
    <n v="0"/>
  </r>
  <r>
    <n v="2267"/>
    <x v="1140"/>
    <s v=""/>
    <x v="2536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6342"/>
    <n v="3.4119999999999999"/>
    <n v="3.4119999999999999"/>
    <n v="0"/>
    <n v="0"/>
    <n v="1"/>
    <n v="0"/>
    <n v="0"/>
    <x v="0"/>
    <x v="0"/>
    <m/>
    <m/>
    <m/>
    <n v="3.708958"/>
    <m/>
    <m/>
    <m/>
    <m/>
    <m/>
    <m/>
    <m/>
    <m/>
    <m/>
    <m/>
    <m/>
    <m/>
    <m/>
    <m/>
    <s v="554455,31"/>
    <s v="6320497,71"/>
    <n v="3.708958"/>
    <n v="0"/>
    <n v="0"/>
  </r>
  <r>
    <n v="2267"/>
    <x v="1140"/>
    <s v=""/>
    <x v="2537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6343"/>
    <n v="5.077"/>
    <n v="5.077"/>
    <n v="0"/>
    <n v="0"/>
    <n v="1"/>
    <n v="0"/>
    <n v="0"/>
    <x v="0"/>
    <x v="0"/>
    <m/>
    <m/>
    <m/>
    <n v="5.5203930000000003"/>
    <m/>
    <m/>
    <m/>
    <m/>
    <m/>
    <m/>
    <m/>
    <m/>
    <m/>
    <m/>
    <m/>
    <m/>
    <m/>
    <m/>
    <s v="554455,31"/>
    <s v="6320497,71"/>
    <n v="5.5203930000000003"/>
    <n v="0"/>
    <n v="0"/>
  </r>
  <r>
    <n v="2267"/>
    <x v="1140"/>
    <s v=""/>
    <x v="2538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3263"/>
    <n v="0.50800000000000001"/>
    <n v="0.50800000000000001"/>
    <n v="0"/>
    <n v="0"/>
    <n v="1"/>
    <n v="0"/>
    <n v="0"/>
    <x v="0"/>
    <x v="0"/>
    <m/>
    <m/>
    <m/>
    <n v="0.55239800000000006"/>
    <m/>
    <m/>
    <m/>
    <m/>
    <m/>
    <m/>
    <m/>
    <m/>
    <m/>
    <m/>
    <m/>
    <m/>
    <m/>
    <m/>
    <s v="554455,31"/>
    <s v="6320497,71"/>
    <n v="0.55239800000000006"/>
    <n v="0"/>
    <n v="0"/>
  </r>
  <r>
    <n v="2267"/>
    <x v="1141"/>
    <s v=""/>
    <x v="2539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6344"/>
    <n v="44.85"/>
    <n v="44.85"/>
    <n v="0"/>
    <n v="0"/>
    <n v="1"/>
    <n v="0"/>
    <n v="0"/>
    <x v="0"/>
    <x v="0"/>
    <m/>
    <m/>
    <m/>
    <n v="0"/>
    <m/>
    <m/>
    <n v="48.189358800000001"/>
    <m/>
    <m/>
    <m/>
    <m/>
    <m/>
    <m/>
    <n v="0"/>
    <m/>
    <m/>
    <m/>
    <m/>
    <s v="561840,47"/>
    <s v="6320867,47"/>
    <n v="48.189358800000001"/>
    <n v="0"/>
    <n v="0"/>
  </r>
  <r>
    <n v="2267"/>
    <x v="1141"/>
    <s v=""/>
    <x v="2540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6345"/>
    <n v="47.222999999999999"/>
    <n v="47.222999999999999"/>
    <n v="0"/>
    <n v="0"/>
    <n v="1"/>
    <n v="0"/>
    <n v="0"/>
    <x v="0"/>
    <x v="0"/>
    <m/>
    <m/>
    <m/>
    <n v="0"/>
    <m/>
    <m/>
    <n v="50.738688000000003"/>
    <m/>
    <m/>
    <m/>
    <m/>
    <m/>
    <m/>
    <n v="0"/>
    <m/>
    <m/>
    <m/>
    <m/>
    <s v="561840,47"/>
    <s v="6320867,47"/>
    <n v="50.738688000000003"/>
    <n v="0"/>
    <n v="0"/>
  </r>
  <r>
    <n v="2267"/>
    <x v="1141"/>
    <s v=""/>
    <x v="2541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6346"/>
    <n v="0.8931"/>
    <n v="0.8931"/>
    <n v="0"/>
    <n v="0"/>
    <n v="1"/>
    <n v="0"/>
    <n v="0"/>
    <x v="0"/>
    <x v="0"/>
    <m/>
    <m/>
    <m/>
    <n v="0"/>
    <m/>
    <m/>
    <m/>
    <m/>
    <m/>
    <m/>
    <m/>
    <m/>
    <m/>
    <n v="0.95079600000000009"/>
    <m/>
    <m/>
    <m/>
    <m/>
    <s v="561840,47"/>
    <s v="6320867,47"/>
    <n v="0"/>
    <n v="0.95079600000000009"/>
    <n v="0"/>
  </r>
  <r>
    <n v="2267"/>
    <x v="1141"/>
    <s v=""/>
    <x v="2542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6347"/>
    <n v="40.183"/>
    <n v="40.183"/>
    <n v="0"/>
    <n v="0"/>
    <n v="1"/>
    <n v="0"/>
    <n v="0"/>
    <x v="0"/>
    <x v="0"/>
    <m/>
    <m/>
    <m/>
    <n v="0"/>
    <m/>
    <m/>
    <n v="43.175206799999998"/>
    <m/>
    <m/>
    <m/>
    <m/>
    <m/>
    <m/>
    <n v="0"/>
    <m/>
    <m/>
    <m/>
    <m/>
    <s v="561840,47"/>
    <s v="6320867,47"/>
    <n v="43.175206799999998"/>
    <n v="0"/>
    <n v="0"/>
  </r>
  <r>
    <n v="2267"/>
    <x v="1142"/>
    <s v=""/>
    <x v="2543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6348"/>
    <n v="0.66300000000000003"/>
    <n v="0.66300000000000003"/>
    <n v="0"/>
    <n v="0"/>
    <n v="1"/>
    <n v="0"/>
    <n v="0"/>
    <x v="0"/>
    <x v="0"/>
    <m/>
    <m/>
    <m/>
    <n v="0.72098699999999993"/>
    <m/>
    <m/>
    <m/>
    <m/>
    <m/>
    <m/>
    <m/>
    <m/>
    <m/>
    <m/>
    <m/>
    <m/>
    <m/>
    <m/>
    <s v="557498,33"/>
    <s v="6321224,59"/>
    <n v="0.72098699999999993"/>
    <n v="0"/>
    <n v="0"/>
  </r>
  <r>
    <n v="2267"/>
    <x v="1142"/>
    <s v=""/>
    <x v="2544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6348"/>
    <n v="0.66300000000000003"/>
    <n v="0.66300000000000003"/>
    <n v="0"/>
    <n v="0"/>
    <n v="1"/>
    <n v="0"/>
    <n v="0"/>
    <x v="0"/>
    <x v="0"/>
    <m/>
    <m/>
    <m/>
    <n v="0.72098699999999993"/>
    <m/>
    <m/>
    <m/>
    <m/>
    <m/>
    <m/>
    <m/>
    <m/>
    <m/>
    <m/>
    <m/>
    <m/>
    <m/>
    <m/>
    <s v="557498,33"/>
    <s v="6321224,59"/>
    <n v="0.72098699999999993"/>
    <n v="0"/>
    <n v="0"/>
  </r>
  <r>
    <n v="2267"/>
    <x v="1142"/>
    <s v=""/>
    <x v="2545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5903"/>
    <n v="0.73699999999999999"/>
    <n v="0.73699999999999999"/>
    <n v="0"/>
    <n v="0"/>
    <n v="1"/>
    <n v="0"/>
    <n v="0"/>
    <x v="0"/>
    <x v="0"/>
    <m/>
    <m/>
    <m/>
    <n v="0.79990099999999997"/>
    <m/>
    <m/>
    <m/>
    <m/>
    <m/>
    <m/>
    <m/>
    <m/>
    <m/>
    <m/>
    <m/>
    <m/>
    <m/>
    <m/>
    <s v="557498,33"/>
    <s v="6321224,59"/>
    <n v="0.79990099999999997"/>
    <n v="0"/>
    <n v="0"/>
  </r>
  <r>
    <n v="2267"/>
    <x v="1143"/>
    <s v=""/>
    <x v="2546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6349"/>
    <n v="1.5156000000000001"/>
    <n v="1.5156000000000001"/>
    <n v="1.3583988"/>
    <n v="1.3583988"/>
    <n v="0.21170183129626891"/>
    <n v="0.78829816870373115"/>
    <n v="0"/>
    <x v="0"/>
    <x v="0"/>
    <m/>
    <m/>
    <m/>
    <m/>
    <m/>
    <m/>
    <n v="3.5795628000000002"/>
    <m/>
    <m/>
    <m/>
    <m/>
    <m/>
    <m/>
    <m/>
    <m/>
    <m/>
    <m/>
    <m/>
    <s v="554039,92"/>
    <s v="6312888,05"/>
    <n v="3.5795628000000002"/>
    <n v="0"/>
    <n v="0"/>
  </r>
  <r>
    <n v="2267"/>
    <x v="1143"/>
    <s v=""/>
    <x v="2547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6350"/>
    <n v="14.349600000000001"/>
    <n v="14.349600000000001"/>
    <n v="0"/>
    <n v="0"/>
    <n v="1"/>
    <n v="0"/>
    <n v="0"/>
    <x v="0"/>
    <x v="0"/>
    <m/>
    <m/>
    <m/>
    <m/>
    <m/>
    <m/>
    <n v="15.942366"/>
    <m/>
    <m/>
    <m/>
    <m/>
    <m/>
    <m/>
    <m/>
    <m/>
    <m/>
    <m/>
    <m/>
    <s v="554039,92"/>
    <s v="6312888,05"/>
    <n v="15.942366"/>
    <n v="0"/>
    <n v="0"/>
  </r>
  <r>
    <n v="2267"/>
    <x v="1143"/>
    <s v=""/>
    <x v="2548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6351"/>
    <n v="14.9724"/>
    <n v="14.9724"/>
    <n v="0"/>
    <n v="0"/>
    <n v="1"/>
    <n v="0"/>
    <n v="0"/>
    <x v="0"/>
    <x v="0"/>
    <m/>
    <m/>
    <m/>
    <m/>
    <m/>
    <m/>
    <m/>
    <m/>
    <m/>
    <m/>
    <n v="0"/>
    <m/>
    <n v="16.59"/>
    <m/>
    <m/>
    <m/>
    <m/>
    <m/>
    <s v="554039,92"/>
    <s v="6312888,05"/>
    <n v="0"/>
    <n v="16.59"/>
    <n v="0"/>
  </r>
  <r>
    <n v="2267"/>
    <x v="1144"/>
    <s v=""/>
    <x v="2549"/>
    <n v="2019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6352"/>
    <n v="1.373"/>
    <n v="1.373"/>
    <n v="0"/>
    <n v="0"/>
    <n v="1"/>
    <n v="0"/>
    <n v="0"/>
    <x v="0"/>
    <x v="0"/>
    <m/>
    <m/>
    <m/>
    <m/>
    <m/>
    <m/>
    <n v="1.4756148"/>
    <m/>
    <m/>
    <m/>
    <m/>
    <m/>
    <m/>
    <m/>
    <m/>
    <m/>
    <m/>
    <m/>
    <s v="551944"/>
    <s v="6330726"/>
    <n v="1.4756148"/>
    <n v="0"/>
    <n v="0"/>
  </r>
  <r>
    <n v="2267"/>
    <x v="1145"/>
    <s v=""/>
    <x v="2550"/>
    <n v="2019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5889"/>
    <n v="0.1056"/>
    <n v="0.1056"/>
    <n v="0"/>
    <n v="0"/>
    <n v="1"/>
    <n v="0"/>
    <n v="0"/>
    <x v="0"/>
    <x v="0"/>
    <m/>
    <m/>
    <m/>
    <n v="0.11478400000000001"/>
    <m/>
    <m/>
    <m/>
    <m/>
    <m/>
    <m/>
    <m/>
    <m/>
    <m/>
    <m/>
    <m/>
    <m/>
    <m/>
    <m/>
    <s v="550753,03"/>
    <s v="6314844,85"/>
    <n v="0.11478400000000001"/>
    <n v="0"/>
    <n v="0"/>
  </r>
  <r>
    <n v="2267"/>
    <x v="1145"/>
    <s v=""/>
    <x v="2551"/>
    <n v="2019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6353"/>
    <n v="4.7969999999999997"/>
    <n v="4.7969999999999997"/>
    <n v="0"/>
    <n v="0"/>
    <n v="1"/>
    <n v="0"/>
    <n v="0"/>
    <x v="0"/>
    <x v="0"/>
    <m/>
    <m/>
    <m/>
    <n v="5.2154979999999993"/>
    <m/>
    <m/>
    <m/>
    <m/>
    <m/>
    <m/>
    <m/>
    <m/>
    <m/>
    <m/>
    <m/>
    <m/>
    <m/>
    <m/>
    <s v="550753,03"/>
    <s v="6314844,85"/>
    <n v="5.2154979999999993"/>
    <n v="0"/>
    <n v="0"/>
  </r>
  <r>
    <n v="2267"/>
    <x v="1146"/>
    <s v=""/>
    <x v="2552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6354"/>
    <n v="89.775000000000006"/>
    <n v="89.775000000000006"/>
    <n v="0"/>
    <n v="0"/>
    <n v="1"/>
    <n v="0"/>
    <n v="0"/>
    <x v="0"/>
    <x v="0"/>
    <m/>
    <m/>
    <m/>
    <n v="0"/>
    <m/>
    <m/>
    <n v="96.45966"/>
    <m/>
    <m/>
    <m/>
    <m/>
    <m/>
    <m/>
    <m/>
    <m/>
    <m/>
    <m/>
    <m/>
    <s v="557595,51"/>
    <s v="6323028,6"/>
    <n v="96.45966"/>
    <n v="0"/>
    <n v="0"/>
  </r>
  <r>
    <n v="2267"/>
    <x v="1146"/>
    <s v=""/>
    <x v="2553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6355"/>
    <n v="128.43"/>
    <n v="128.43"/>
    <n v="0"/>
    <n v="0"/>
    <n v="1"/>
    <n v="0"/>
    <n v="0"/>
    <x v="0"/>
    <x v="0"/>
    <m/>
    <m/>
    <m/>
    <n v="0"/>
    <m/>
    <m/>
    <n v="137.9922588"/>
    <m/>
    <m/>
    <m/>
    <m/>
    <m/>
    <m/>
    <m/>
    <m/>
    <m/>
    <m/>
    <m/>
    <s v="557595,51"/>
    <s v="6323028,6"/>
    <n v="137.9922588"/>
    <n v="0"/>
    <n v="0"/>
  </r>
  <r>
    <n v="2267"/>
    <x v="1146"/>
    <s v=""/>
    <x v="2554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6356"/>
    <n v="142.511"/>
    <n v="142.511"/>
    <n v="0"/>
    <n v="0"/>
    <n v="1"/>
    <n v="0"/>
    <n v="0"/>
    <x v="0"/>
    <x v="0"/>
    <m/>
    <m/>
    <m/>
    <n v="0"/>
    <m/>
    <m/>
    <n v="153.12132"/>
    <m/>
    <m/>
    <m/>
    <m/>
    <m/>
    <m/>
    <m/>
    <m/>
    <m/>
    <m/>
    <m/>
    <s v="557595,51"/>
    <s v="6323028,6"/>
    <n v="153.12132"/>
    <n v="0"/>
    <n v="0"/>
  </r>
  <r>
    <n v="2267"/>
    <x v="1146"/>
    <s v=""/>
    <x v="2555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6357"/>
    <n v="73.721999999999994"/>
    <n v="73.721999999999994"/>
    <n v="0"/>
    <n v="0"/>
    <n v="1"/>
    <n v="0"/>
    <n v="0"/>
    <x v="0"/>
    <x v="0"/>
    <m/>
    <m/>
    <m/>
    <n v="0"/>
    <m/>
    <m/>
    <n v="79.210652400000001"/>
    <m/>
    <m/>
    <m/>
    <m/>
    <m/>
    <m/>
    <m/>
    <m/>
    <m/>
    <m/>
    <m/>
    <s v="557595,51"/>
    <s v="6323028,6"/>
    <n v="79.210652400000001"/>
    <n v="0"/>
    <n v="0"/>
  </r>
  <r>
    <n v="2267"/>
    <x v="1146"/>
    <s v=""/>
    <x v="2556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6358"/>
    <n v="121.16500000000001"/>
    <n v="121.16500000000001"/>
    <n v="0"/>
    <n v="0"/>
    <n v="1"/>
    <n v="0"/>
    <n v="0"/>
    <x v="0"/>
    <x v="0"/>
    <m/>
    <m/>
    <m/>
    <n v="0"/>
    <m/>
    <m/>
    <n v="130.1868216"/>
    <m/>
    <m/>
    <m/>
    <m/>
    <m/>
    <m/>
    <m/>
    <m/>
    <m/>
    <m/>
    <m/>
    <s v="557595,51"/>
    <s v="6323028,6"/>
    <n v="130.1868216"/>
    <n v="0"/>
    <n v="0"/>
  </r>
  <r>
    <n v="2267"/>
    <x v="1147"/>
    <s v=""/>
    <x v="2557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6359"/>
    <n v="127.18"/>
    <n v="127.18"/>
    <n v="0"/>
    <n v="0"/>
    <n v="1"/>
    <n v="0"/>
    <n v="0"/>
    <x v="0"/>
    <x v="0"/>
    <m/>
    <m/>
    <m/>
    <n v="0"/>
    <m/>
    <m/>
    <n v="136.649304"/>
    <m/>
    <m/>
    <m/>
    <m/>
    <m/>
    <m/>
    <n v="0"/>
    <m/>
    <m/>
    <m/>
    <m/>
    <s v="557735,43"/>
    <s v="6325803,96"/>
    <n v="136.649304"/>
    <n v="0"/>
    <n v="0"/>
  </r>
  <r>
    <n v="2267"/>
    <x v="1147"/>
    <s v=""/>
    <x v="2558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6360"/>
    <n v="102.25700000000001"/>
    <n v="102.25700000000001"/>
    <n v="0"/>
    <n v="0"/>
    <n v="1"/>
    <n v="0"/>
    <n v="0"/>
    <x v="0"/>
    <x v="0"/>
    <m/>
    <m/>
    <m/>
    <n v="0"/>
    <m/>
    <m/>
    <n v="109.8702396"/>
    <m/>
    <m/>
    <m/>
    <m/>
    <m/>
    <m/>
    <n v="0"/>
    <m/>
    <m/>
    <m/>
    <m/>
    <s v="557735,43"/>
    <s v="6325803,96"/>
    <n v="109.8702396"/>
    <n v="0"/>
    <n v="0"/>
  </r>
  <r>
    <n v="2267"/>
    <x v="1147"/>
    <s v=""/>
    <x v="2559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6361"/>
    <n v="69.635000000000005"/>
    <n v="69.635000000000005"/>
    <n v="0"/>
    <n v="0"/>
    <n v="1"/>
    <n v="0"/>
    <n v="0"/>
    <x v="0"/>
    <x v="0"/>
    <m/>
    <m/>
    <m/>
    <n v="0"/>
    <m/>
    <m/>
    <n v="74.819725200000008"/>
    <m/>
    <m/>
    <m/>
    <m/>
    <m/>
    <m/>
    <n v="0"/>
    <m/>
    <m/>
    <m/>
    <m/>
    <s v="557735,43"/>
    <s v="6325803,96"/>
    <n v="74.819725200000008"/>
    <n v="0"/>
    <n v="0"/>
  </r>
  <r>
    <n v="2268"/>
    <x v="1148"/>
    <s v=""/>
    <x v="2560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6362"/>
    <n v="0.27360000000000001"/>
    <n v="0.27360000000000001"/>
    <n v="0.16431480000000001"/>
    <n v="0.16431480000000001"/>
    <n v="0.26856452262656105"/>
    <n v="0.73143547737343895"/>
    <n v="0"/>
    <x v="0"/>
    <x v="0"/>
    <m/>
    <m/>
    <m/>
    <m/>
    <m/>
    <m/>
    <n v="0.50937480000000002"/>
    <m/>
    <m/>
    <m/>
    <m/>
    <m/>
    <m/>
    <m/>
    <m/>
    <m/>
    <m/>
    <m/>
    <s v="565720,11"/>
    <s v="6329963,21"/>
    <n v="0.50937480000000002"/>
    <n v="0"/>
    <n v="0"/>
  </r>
  <r>
    <n v="2268"/>
    <x v="1148"/>
    <s v=""/>
    <x v="2561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6363"/>
    <n v="0.1764"/>
    <n v="0.1764"/>
    <n v="0.11115360000000001"/>
    <n v="0.11115360000000001"/>
    <n v="0.25597893659036053"/>
    <n v="0.74402106340963947"/>
    <n v="0"/>
    <x v="0"/>
    <x v="0"/>
    <m/>
    <m/>
    <m/>
    <m/>
    <m/>
    <m/>
    <n v="0.34455959999999997"/>
    <m/>
    <m/>
    <m/>
    <m/>
    <m/>
    <m/>
    <m/>
    <m/>
    <m/>
    <m/>
    <m/>
    <s v="565720,11"/>
    <s v="6329963,21"/>
    <n v="0.34455959999999997"/>
    <n v="0"/>
    <n v="0"/>
  </r>
  <r>
    <n v="2268"/>
    <x v="1148"/>
    <s v=""/>
    <x v="2562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6364"/>
    <n v="1.7999999999999999E-2"/>
    <n v="1.7999999999999999E-2"/>
    <n v="0"/>
    <n v="0"/>
    <n v="1"/>
    <n v="0"/>
    <n v="0"/>
    <x v="0"/>
    <x v="0"/>
    <m/>
    <m/>
    <m/>
    <m/>
    <m/>
    <m/>
    <n v="1.7740800000000001E-2"/>
    <m/>
    <m/>
    <m/>
    <m/>
    <m/>
    <m/>
    <m/>
    <m/>
    <m/>
    <m/>
    <m/>
    <s v="565720,11"/>
    <s v="6329963,21"/>
    <n v="1.7740800000000001E-2"/>
    <n v="0"/>
    <n v="0"/>
  </r>
  <r>
    <n v="2268"/>
    <x v="1149"/>
    <s v=""/>
    <x v="2563"/>
    <n v="2019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6365"/>
    <n v="4.3848000000000003"/>
    <n v="4.3848000000000003"/>
    <n v="0"/>
    <n v="0"/>
    <n v="1"/>
    <n v="0"/>
    <n v="0"/>
    <x v="0"/>
    <x v="0"/>
    <m/>
    <m/>
    <m/>
    <m/>
    <m/>
    <m/>
    <n v="4.4758692"/>
    <m/>
    <m/>
    <m/>
    <m/>
    <m/>
    <m/>
    <m/>
    <m/>
    <m/>
    <m/>
    <m/>
    <s v="557342,92"/>
    <s v="6339428,14"/>
    <n v="4.4758692"/>
    <n v="0"/>
    <n v="0"/>
  </r>
  <r>
    <n v="2268"/>
    <x v="1149"/>
    <s v=""/>
    <x v="2564"/>
    <n v="2019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6366"/>
    <n v="0.40679999999999999"/>
    <n v="0.40679999999999999"/>
    <n v="0.32936399999999999"/>
    <n v="0.32936399999999999"/>
    <n v="0.23780562231416438"/>
    <n v="0.76219437768583564"/>
    <n v="0"/>
    <x v="0"/>
    <x v="0"/>
    <m/>
    <m/>
    <m/>
    <m/>
    <m/>
    <m/>
    <n v="0.85532039999999998"/>
    <m/>
    <m/>
    <m/>
    <m/>
    <m/>
    <m/>
    <m/>
    <m/>
    <m/>
    <m/>
    <m/>
    <s v="557342,92"/>
    <s v="6339428,14"/>
    <n v="0.85532039999999998"/>
    <n v="0"/>
    <n v="0"/>
  </r>
  <r>
    <n v="2268"/>
    <x v="1150"/>
    <s v=""/>
    <x v="2566"/>
    <n v="2019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6367"/>
    <n v="0.20088"/>
    <n v="0.20088"/>
    <n v="0.10728"/>
    <n v="0.10728"/>
    <n v="0.2932551319648094"/>
    <n v="0.70674486803519065"/>
    <n v="0"/>
    <x v="0"/>
    <x v="0"/>
    <m/>
    <m/>
    <m/>
    <m/>
    <m/>
    <m/>
    <n v="0.34250040000000004"/>
    <m/>
    <m/>
    <m/>
    <m/>
    <m/>
    <m/>
    <m/>
    <m/>
    <m/>
    <m/>
    <m/>
    <s v="563889,73"/>
    <s v="6334104,92"/>
    <n v="0.34250040000000004"/>
    <n v="0"/>
    <n v="0"/>
  </r>
  <r>
    <n v="2268"/>
    <x v="1150"/>
    <s v=""/>
    <x v="2567"/>
    <n v="2019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6368"/>
    <n v="2.8799999999999999E-2"/>
    <n v="2.8799999999999999E-2"/>
    <n v="0"/>
    <n v="0"/>
    <n v="1"/>
    <n v="0"/>
    <n v="0"/>
    <x v="0"/>
    <x v="0"/>
    <m/>
    <m/>
    <m/>
    <m/>
    <m/>
    <m/>
    <n v="3.61152E-2"/>
    <m/>
    <m/>
    <m/>
    <m/>
    <m/>
    <m/>
    <m/>
    <m/>
    <m/>
    <m/>
    <m/>
    <s v="563889,73"/>
    <s v="6334104,92"/>
    <n v="3.61152E-2"/>
    <n v="0"/>
    <n v="0"/>
  </r>
  <r>
    <n v="2268"/>
    <x v="1151"/>
    <s v=""/>
    <x v="2568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6369"/>
    <n v="0.59760000000000002"/>
    <n v="0.59760000000000002"/>
    <n v="0.54294480000000001"/>
    <n v="0.54294480000000001"/>
    <n v="0.22188597734089707"/>
    <n v="0.7781140226591029"/>
    <n v="0"/>
    <x v="0"/>
    <x v="0"/>
    <m/>
    <m/>
    <m/>
    <m/>
    <m/>
    <m/>
    <n v="1.3466376"/>
    <m/>
    <m/>
    <m/>
    <m/>
    <m/>
    <m/>
    <m/>
    <m/>
    <m/>
    <m/>
    <m/>
    <s v="563798,23"/>
    <s v="6310348,1"/>
    <n v="1.3466376"/>
    <n v="0"/>
    <n v="0"/>
  </r>
  <r>
    <n v="2268"/>
    <x v="1151"/>
    <s v=""/>
    <x v="2569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6370"/>
    <n v="3.77"/>
    <n v="3.77"/>
    <n v="0"/>
    <n v="0"/>
    <n v="1"/>
    <n v="0"/>
    <n v="0"/>
    <x v="0"/>
    <x v="0"/>
    <m/>
    <m/>
    <m/>
    <m/>
    <m/>
    <m/>
    <n v="4.1890068000000005"/>
    <m/>
    <n v="0"/>
    <m/>
    <m/>
    <m/>
    <m/>
    <m/>
    <m/>
    <m/>
    <m/>
    <m/>
    <s v="563798,23"/>
    <s v="6310348,1"/>
    <n v="4.1890068000000005"/>
    <n v="0"/>
    <n v="0"/>
  </r>
  <r>
    <n v="2268"/>
    <x v="1151"/>
    <s v=""/>
    <x v="2570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6371"/>
    <n v="12.740399999999999"/>
    <n v="12.740399999999999"/>
    <n v="0"/>
    <n v="0"/>
    <n v="1"/>
    <n v="0"/>
    <n v="0"/>
    <x v="0"/>
    <x v="0"/>
    <m/>
    <m/>
    <m/>
    <m/>
    <m/>
    <m/>
    <m/>
    <m/>
    <m/>
    <m/>
    <n v="12.741"/>
    <m/>
    <n v="0"/>
    <m/>
    <m/>
    <m/>
    <m/>
    <m/>
    <s v="563798,23"/>
    <s v="6310348,1"/>
    <n v="0"/>
    <n v="12.741"/>
    <n v="0"/>
  </r>
  <r>
    <n v="2268"/>
    <x v="1152"/>
    <s v=""/>
    <x v="2571"/>
    <n v="2019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6372"/>
    <n v="14.2164"/>
    <n v="14.2164"/>
    <n v="9.8269199999999994"/>
    <n v="9.8269199999999994"/>
    <n v="0.26902509502056282"/>
    <n v="0.73097490497943718"/>
    <n v="0"/>
    <x v="0"/>
    <x v="0"/>
    <m/>
    <m/>
    <m/>
    <m/>
    <m/>
    <m/>
    <n v="26.422070399999999"/>
    <m/>
    <m/>
    <m/>
    <m/>
    <m/>
    <m/>
    <m/>
    <m/>
    <m/>
    <m/>
    <m/>
    <s v="527444"/>
    <s v="6315710"/>
    <n v="26.422070399999999"/>
    <n v="0"/>
    <n v="0"/>
  </r>
  <r>
    <n v="2268"/>
    <x v="1152"/>
    <s v=""/>
    <x v="2572"/>
    <n v="2019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6373"/>
    <n v="4.8311999999999999"/>
    <n v="4.8311999999999999"/>
    <n v="0"/>
    <n v="0"/>
    <n v="1"/>
    <n v="0"/>
    <n v="0"/>
    <x v="0"/>
    <x v="0"/>
    <m/>
    <m/>
    <m/>
    <m/>
    <m/>
    <m/>
    <n v="5.4913320000000008"/>
    <m/>
    <m/>
    <m/>
    <m/>
    <m/>
    <m/>
    <m/>
    <m/>
    <m/>
    <m/>
    <m/>
    <s v="527444"/>
    <s v="6315710"/>
    <n v="5.4913320000000008"/>
    <n v="0"/>
    <n v="0"/>
  </r>
  <r>
    <n v="2268"/>
    <x v="1153"/>
    <s v=""/>
    <x v="2573"/>
    <n v="2019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6374"/>
    <n v="11.480399999999999"/>
    <n v="11.480399999999999"/>
    <n v="7.7417999999999996"/>
    <n v="7.7417999999999996"/>
    <n v="0.28051736938217564"/>
    <n v="0.71948263061782436"/>
    <n v="0"/>
    <x v="0"/>
    <x v="0"/>
    <m/>
    <m/>
    <m/>
    <m/>
    <m/>
    <m/>
    <n v="20.462903999999998"/>
    <m/>
    <m/>
    <m/>
    <m/>
    <m/>
    <m/>
    <m/>
    <m/>
    <m/>
    <m/>
    <m/>
    <s v="582739,9"/>
    <s v="6324807,98"/>
    <n v="20.462903999999998"/>
    <n v="0"/>
    <n v="0"/>
  </r>
  <r>
    <n v="2268"/>
    <x v="1153"/>
    <s v=""/>
    <x v="2574"/>
    <n v="2019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6375"/>
    <n v="5.2812000000000001"/>
    <n v="5.2812000000000001"/>
    <n v="0"/>
    <n v="0"/>
    <n v="1"/>
    <n v="0"/>
    <n v="0"/>
    <x v="0"/>
    <x v="0"/>
    <m/>
    <m/>
    <m/>
    <m/>
    <m/>
    <m/>
    <n v="5.6191607999999995"/>
    <m/>
    <m/>
    <m/>
    <m/>
    <m/>
    <m/>
    <m/>
    <m/>
    <m/>
    <m/>
    <m/>
    <s v="582739,9"/>
    <s v="6324807,98"/>
    <n v="5.6191607999999995"/>
    <n v="0"/>
    <n v="0"/>
  </r>
  <r>
    <n v="2273"/>
    <x v="1155"/>
    <s v=""/>
    <x v="2576"/>
    <n v="2019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6376"/>
    <n v="6.1668000000000003"/>
    <n v="6.1668000000000003"/>
    <n v="3.5155439999999998"/>
    <n v="3.5155439999999998"/>
    <n v="0.28744166847051839"/>
    <n v="0.71255833152948167"/>
    <n v="0"/>
    <x v="0"/>
    <x v="0"/>
    <m/>
    <m/>
    <m/>
    <m/>
    <m/>
    <m/>
    <n v="10.727046"/>
    <m/>
    <m/>
    <m/>
    <m/>
    <m/>
    <m/>
    <m/>
    <m/>
    <m/>
    <m/>
    <m/>
    <s v="701663"/>
    <s v="6188344,68"/>
    <n v="10.727046"/>
    <n v="0"/>
    <n v="0"/>
  </r>
  <r>
    <n v="2273"/>
    <x v="1155"/>
    <s v=""/>
    <x v="2577"/>
    <n v="2019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6377"/>
    <n v="14.648400000000001"/>
    <n v="14.648400000000001"/>
    <n v="0"/>
    <n v="0"/>
    <n v="1"/>
    <n v="0"/>
    <n v="0"/>
    <x v="0"/>
    <x v="0"/>
    <m/>
    <m/>
    <m/>
    <m/>
    <m/>
    <m/>
    <n v="14.8035888"/>
    <m/>
    <m/>
    <m/>
    <m/>
    <m/>
    <m/>
    <m/>
    <m/>
    <m/>
    <m/>
    <m/>
    <s v="701663"/>
    <s v="6188344,68"/>
    <n v="14.8035888"/>
    <n v="0"/>
    <n v="0"/>
  </r>
  <r>
    <n v="2274"/>
    <x v="1156"/>
    <s v=""/>
    <x v="2578"/>
    <n v="2019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9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6378"/>
    <n v="30.596399999999999"/>
    <n v="27.1584"/>
    <n v="0"/>
    <n v="0"/>
    <n v="1"/>
    <n v="0"/>
    <n v="0"/>
    <x v="0"/>
    <x v="0"/>
    <m/>
    <m/>
    <m/>
    <m/>
    <m/>
    <m/>
    <m/>
    <m/>
    <m/>
    <n v="30.596450000000001"/>
    <m/>
    <m/>
    <m/>
    <m/>
    <m/>
    <m/>
    <m/>
    <m/>
    <s v="689652,3"/>
    <s v="6051793,21"/>
    <n v="0"/>
    <n v="30.596450000000001"/>
    <n v="0"/>
  </r>
  <r>
    <n v="2274"/>
    <x v="1157"/>
    <s v=""/>
    <x v="2580"/>
    <n v="2019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6379"/>
    <n v="7.5780000000000003"/>
    <n v="7.3259999999999996"/>
    <n v="0"/>
    <n v="0"/>
    <n v="1"/>
    <n v="0"/>
    <n v="0"/>
    <x v="0"/>
    <x v="0"/>
    <m/>
    <m/>
    <m/>
    <m/>
    <m/>
    <m/>
    <m/>
    <m/>
    <m/>
    <m/>
    <m/>
    <m/>
    <m/>
    <m/>
    <m/>
    <n v="7.5780000000000003"/>
    <m/>
    <m/>
    <s v="689652,3"/>
    <s v="6051793,21"/>
    <n v="0"/>
    <n v="7.5780000000000003"/>
    <n v="0"/>
  </r>
  <r>
    <n v="2275"/>
    <x v="1158"/>
    <s v=""/>
    <x v="2581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6380"/>
    <n v="14.284800000000001"/>
    <n v="14.284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4.842799999999999"/>
    <s v="694029,52"/>
    <s v="6111719,54"/>
    <n v="0"/>
    <n v="0"/>
    <n v="14.842799999999999"/>
  </r>
  <r>
    <n v="2275"/>
    <x v="1158"/>
    <s v=""/>
    <x v="2582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6381"/>
    <n v="6.2568000000000001"/>
    <n v="6.2568000000000001"/>
    <n v="5.1336000000000004"/>
    <n v="5.1336000000000004"/>
    <n v="0.24048706240487064"/>
    <n v="0.75951293759512939"/>
    <n v="0"/>
    <x v="0"/>
    <x v="0"/>
    <m/>
    <m/>
    <m/>
    <m/>
    <m/>
    <m/>
    <n v="13.008599999999999"/>
    <m/>
    <m/>
    <m/>
    <m/>
    <m/>
    <m/>
    <m/>
    <m/>
    <m/>
    <m/>
    <m/>
    <s v="694029,52"/>
    <s v="6111719,54"/>
    <n v="13.008599999999999"/>
    <n v="0"/>
    <n v="0"/>
  </r>
  <r>
    <n v="2275"/>
    <x v="1158"/>
    <s v=""/>
    <x v="2583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6382"/>
    <n v="5.7671999999999999"/>
    <n v="5.7671999999999999"/>
    <n v="4.9787999999999997"/>
    <n v="4.9787999999999997"/>
    <n v="0.24256556235237114"/>
    <n v="0.75743443764762886"/>
    <n v="0"/>
    <x v="0"/>
    <x v="0"/>
    <m/>
    <m/>
    <m/>
    <m/>
    <m/>
    <m/>
    <n v="11.887919999999999"/>
    <m/>
    <m/>
    <m/>
    <m/>
    <m/>
    <m/>
    <m/>
    <m/>
    <m/>
    <m/>
    <m/>
    <s v="694029,52"/>
    <s v="6111719,54"/>
    <n v="11.887919999999999"/>
    <n v="0"/>
    <n v="0"/>
  </r>
  <r>
    <n v="2275"/>
    <x v="1158"/>
    <s v=""/>
    <x v="2584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6383"/>
    <n v="9.3600000000000003E-2"/>
    <n v="9.3600000000000003E-2"/>
    <n v="0"/>
    <n v="0"/>
    <n v="1"/>
    <n v="0"/>
    <n v="0"/>
    <x v="0"/>
    <x v="0"/>
    <m/>
    <m/>
    <m/>
    <m/>
    <m/>
    <m/>
    <n v="0.10296"/>
    <m/>
    <m/>
    <m/>
    <m/>
    <m/>
    <m/>
    <m/>
    <m/>
    <m/>
    <m/>
    <m/>
    <s v="694029,52"/>
    <s v="6111719,54"/>
    <n v="0.10296"/>
    <n v="0"/>
    <n v="0"/>
  </r>
  <r>
    <n v="2275"/>
    <x v="1158"/>
    <s v=""/>
    <x v="2585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6384"/>
    <n v="36.262799999999999"/>
    <n v="36.262799999999999"/>
    <n v="0"/>
    <n v="0"/>
    <n v="1"/>
    <n v="0"/>
    <n v="0"/>
    <x v="0"/>
    <x v="0"/>
    <m/>
    <m/>
    <m/>
    <m/>
    <m/>
    <m/>
    <n v="35.850315600000002"/>
    <m/>
    <m/>
    <m/>
    <m/>
    <m/>
    <m/>
    <m/>
    <m/>
    <m/>
    <m/>
    <m/>
    <s v="694029,52"/>
    <s v="6111719,54"/>
    <n v="35.850315600000002"/>
    <n v="0"/>
    <n v="0"/>
  </r>
  <r>
    <n v="2275"/>
    <x v="1158"/>
    <s v=""/>
    <x v="2586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6385"/>
    <n v="15.145200000000001"/>
    <n v="15.145200000000001"/>
    <n v="0"/>
    <n v="0"/>
    <n v="1"/>
    <n v="0"/>
    <n v="0"/>
    <x v="0"/>
    <x v="0"/>
    <m/>
    <m/>
    <m/>
    <m/>
    <m/>
    <m/>
    <m/>
    <m/>
    <m/>
    <m/>
    <m/>
    <m/>
    <n v="16.45"/>
    <m/>
    <m/>
    <m/>
    <m/>
    <m/>
    <s v="694029,52"/>
    <s v="6111719,54"/>
    <n v="0"/>
    <n v="16.45"/>
    <n v="0"/>
  </r>
  <r>
    <n v="2276"/>
    <x v="1159"/>
    <s v=""/>
    <x v="2587"/>
    <n v="2019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6386"/>
    <n v="261"/>
    <n v="141.61680000000001"/>
    <n v="0"/>
    <n v="0"/>
    <n v="0.54259310344827594"/>
    <n v="0"/>
    <n v="0.45740689655172406"/>
    <x v="0"/>
    <x v="0"/>
    <m/>
    <n v="1.165716"/>
    <m/>
    <m/>
    <m/>
    <m/>
    <m/>
    <m/>
    <n v="3.1088870000000002"/>
    <m/>
    <m/>
    <n v="302.78899999999999"/>
    <m/>
    <m/>
    <m/>
    <m/>
    <m/>
    <m/>
    <s v="727181,71"/>
    <s v="6178056,33"/>
    <n v="1.165716"/>
    <n v="305.89788699999997"/>
    <n v="0"/>
  </r>
  <r>
    <n v="2276"/>
    <x v="1160"/>
    <s v=""/>
    <x v="2588"/>
    <n v="2019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6387"/>
    <n v="23.371200000000002"/>
    <n v="0"/>
    <n v="14.8392"/>
    <n v="14.8392"/>
    <n v="0"/>
    <n v="0.71271499449687548"/>
    <n v="0.28728500550312452"/>
    <x v="0"/>
    <x v="0"/>
    <m/>
    <m/>
    <m/>
    <m/>
    <m/>
    <m/>
    <m/>
    <m/>
    <n v="40.675983000000002"/>
    <m/>
    <m/>
    <m/>
    <m/>
    <m/>
    <m/>
    <m/>
    <m/>
    <m/>
    <s v="720628,2"/>
    <s v="6171642,61"/>
    <n v="0"/>
    <n v="40.675983000000002"/>
    <n v="0"/>
  </r>
  <r>
    <n v="2276"/>
    <x v="1160"/>
    <s v=""/>
    <x v="2589"/>
    <n v="2019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6388"/>
    <n v="13.3812"/>
    <n v="9.4751999999999992"/>
    <n v="0"/>
    <n v="0"/>
    <n v="0.70809792843691144"/>
    <n v="0"/>
    <n v="0.29190207156308856"/>
    <x v="0"/>
    <x v="0"/>
    <m/>
    <m/>
    <m/>
    <m/>
    <m/>
    <m/>
    <m/>
    <m/>
    <n v="17.599623000000001"/>
    <m/>
    <m/>
    <m/>
    <m/>
    <m/>
    <m/>
    <m/>
    <m/>
    <m/>
    <s v="720628,2"/>
    <s v="6171642,61"/>
    <n v="0"/>
    <n v="17.599623000000001"/>
    <n v="0"/>
  </r>
  <r>
    <n v="2277"/>
    <x v="1161"/>
    <s v=""/>
    <x v="2591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6389"/>
    <n v="2.5948799999999999"/>
    <n v="2.54304"/>
    <n v="0"/>
    <n v="0"/>
    <n v="0.98002219755826858"/>
    <n v="0"/>
    <n v="1.9977802441731418E-2"/>
    <x v="0"/>
    <x v="0"/>
    <m/>
    <m/>
    <m/>
    <m/>
    <m/>
    <m/>
    <m/>
    <m/>
    <n v="2.810025"/>
    <m/>
    <m/>
    <m/>
    <m/>
    <m/>
    <m/>
    <m/>
    <m/>
    <m/>
    <s v="591592,78"/>
    <s v="6365755,8"/>
    <n v="0"/>
    <n v="2.810025"/>
    <n v="0"/>
  </r>
  <r>
    <n v="2277"/>
    <x v="1161"/>
    <s v=""/>
    <x v="2592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6390"/>
    <n v="0.19295999999999999"/>
    <n v="0.18"/>
    <n v="0.11448"/>
    <n v="0.10836"/>
    <n v="0.28964052392752548"/>
    <n v="0.68950535834969262"/>
    <n v="2.0854117722781895E-2"/>
    <x v="0"/>
    <x v="0"/>
    <m/>
    <m/>
    <m/>
    <m/>
    <m/>
    <m/>
    <m/>
    <m/>
    <n v="0.31073000000000001"/>
    <m/>
    <m/>
    <m/>
    <m/>
    <m/>
    <m/>
    <m/>
    <m/>
    <m/>
    <s v="591592,78"/>
    <s v="6365755,8"/>
    <n v="0"/>
    <n v="0.31073000000000001"/>
    <n v="0"/>
  </r>
  <r>
    <n v="2277"/>
    <x v="1161"/>
    <s v=""/>
    <x v="2923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475"/>
    <x v="1"/>
    <s v="pev"/>
    <d v="2018-01-01T00:00:00"/>
    <m/>
    <n v="0.51"/>
    <n v="0.21"/>
    <n v="0.26"/>
    <x v="6391"/>
    <n v="3.3767999999999998"/>
    <n v="3.3163200000000002"/>
    <n v="2.4613200000000002"/>
    <n v="2.3432400000000002"/>
    <n v="0.25219566244023672"/>
    <n v="0.74320502456693227"/>
    <n v="4.5993129928310061E-3"/>
    <x v="0"/>
    <x v="0"/>
    <m/>
    <m/>
    <m/>
    <m/>
    <m/>
    <m/>
    <m/>
    <m/>
    <n v="6.5748950000000006"/>
    <m/>
    <m/>
    <m/>
    <m/>
    <m/>
    <m/>
    <m/>
    <m/>
    <m/>
    <s v="591592,78"/>
    <s v="6365755,8"/>
    <n v="0"/>
    <n v="6.5748950000000006"/>
    <n v="0"/>
  </r>
  <r>
    <n v="2277"/>
    <x v="1162"/>
    <s v=""/>
    <x v="2593"/>
    <n v="2019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6392"/>
    <n v="1.9127160000000001"/>
    <n v="0"/>
    <n v="5.1501239999999999"/>
    <n v="5.0514840000000003"/>
    <n v="0"/>
    <n v="0.97150724872052574"/>
    <n v="2.849275127947426E-2"/>
    <x v="0"/>
    <x v="0"/>
    <m/>
    <m/>
    <m/>
    <m/>
    <m/>
    <m/>
    <m/>
    <m/>
    <n v="33.564957999999997"/>
    <m/>
    <m/>
    <m/>
    <m/>
    <m/>
    <m/>
    <m/>
    <m/>
    <m/>
    <s v="593361,05"/>
    <s v="6400600,47"/>
    <n v="0"/>
    <n v="33.564957999999997"/>
    <n v="0"/>
  </r>
  <r>
    <n v="2278"/>
    <x v="1163"/>
    <s v=""/>
    <x v="2594"/>
    <n v="2019"/>
    <n v="10008123"/>
    <x v="706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6393"/>
    <n v="0"/>
    <n v="0"/>
    <n v="0.23327999999999999"/>
    <n v="0.23327999999999999"/>
    <n v="0"/>
    <n v="1"/>
    <n v="0"/>
    <x v="0"/>
    <x v="0"/>
    <m/>
    <m/>
    <m/>
    <n v="0.66847331999999993"/>
    <m/>
    <m/>
    <m/>
    <m/>
    <m/>
    <m/>
    <m/>
    <m/>
    <m/>
    <m/>
    <m/>
    <m/>
    <m/>
    <m/>
    <s v="713404,44"/>
    <s v="6175903,13"/>
    <n v="0.66847331999999993"/>
    <n v="0"/>
    <n v="0"/>
  </r>
  <r>
    <n v="2278"/>
    <x v="1163"/>
    <s v=""/>
    <x v="2596"/>
    <n v="2019"/>
    <n v="10008123"/>
    <x v="706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6394"/>
    <n v="5.2667999999999999"/>
    <n v="4.9715999999999996"/>
    <n v="0"/>
    <n v="0"/>
    <n v="0.9439507860560491"/>
    <n v="0"/>
    <n v="5.6049213943950904E-2"/>
    <x v="0"/>
    <x v="0"/>
    <m/>
    <m/>
    <m/>
    <m/>
    <m/>
    <m/>
    <m/>
    <m/>
    <m/>
    <m/>
    <m/>
    <m/>
    <m/>
    <m/>
    <m/>
    <m/>
    <m/>
    <n v="1.8324"/>
    <s v="713404,44"/>
    <s v="6175903,13"/>
    <n v="0"/>
    <n v="0"/>
    <n v="1.8324"/>
  </r>
  <r>
    <n v="2280"/>
    <x v="1164"/>
    <s v=""/>
    <x v="2597"/>
    <n v="2019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6395"/>
    <n v="1.2132000000000001"/>
    <n v="0"/>
    <n v="0.80891999999999997"/>
    <n v="0.80891999999999997"/>
    <n v="0"/>
    <n v="0.74508320726172461"/>
    <n v="0.25491679273827539"/>
    <x v="0"/>
    <x v="0"/>
    <m/>
    <m/>
    <m/>
    <m/>
    <m/>
    <m/>
    <m/>
    <m/>
    <n v="2.3795999999999999"/>
    <m/>
    <m/>
    <m/>
    <m/>
    <m/>
    <m/>
    <m/>
    <m/>
    <m/>
    <s v="452851,33"/>
    <s v="6182726,98"/>
    <n v="0"/>
    <n v="2.3795999999999999"/>
    <n v="0"/>
  </r>
  <r>
    <n v="2282"/>
    <x v="1168"/>
    <s v=""/>
    <x v="2601"/>
    <n v="2019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6396"/>
    <n v="6.6492000000000004"/>
    <n v="0"/>
    <n v="4.4312399999999998"/>
    <n v="4.4312399999999998"/>
    <n v="0"/>
    <n v="0.74495995581331131"/>
    <n v="0.25504004418668869"/>
    <x v="0"/>
    <x v="0"/>
    <m/>
    <m/>
    <m/>
    <m/>
    <m/>
    <m/>
    <m/>
    <m/>
    <n v="13.035600000000001"/>
    <m/>
    <m/>
    <m/>
    <m/>
    <m/>
    <m/>
    <m/>
    <m/>
    <m/>
    <s v="721786,59"/>
    <s v="6189729,25"/>
    <n v="0"/>
    <n v="13.035600000000001"/>
    <n v="0"/>
  </r>
  <r>
    <n v="2283"/>
    <x v="1169"/>
    <s v=""/>
    <x v="2602"/>
    <n v="2019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9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6397"/>
    <n v="0"/>
    <n v="0"/>
    <n v="1.0890156023999999"/>
    <n v="1.0890156023999999"/>
    <n v="0"/>
    <n v="1"/>
    <n v="0"/>
    <x v="0"/>
    <x v="0"/>
    <m/>
    <m/>
    <m/>
    <m/>
    <m/>
    <m/>
    <m/>
    <m/>
    <n v="3.4031030000000002"/>
    <m/>
    <m/>
    <m/>
    <m/>
    <m/>
    <m/>
    <m/>
    <m/>
    <m/>
    <s v="613537,53"/>
    <s v="6241079,39"/>
    <n v="0"/>
    <n v="3.4031030000000002"/>
    <n v="0"/>
  </r>
  <r>
    <n v="2285"/>
    <x v="1171"/>
    <s v=""/>
    <x v="2604"/>
    <n v="2019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6398"/>
    <n v="22.606919999999999"/>
    <n v="22.606919999999999"/>
    <n v="0"/>
    <n v="0"/>
    <n v="1"/>
    <n v="0"/>
    <n v="0"/>
    <x v="0"/>
    <x v="0"/>
    <m/>
    <m/>
    <m/>
    <m/>
    <m/>
    <m/>
    <m/>
    <m/>
    <m/>
    <m/>
    <n v="22.606919999999999"/>
    <m/>
    <m/>
    <m/>
    <m/>
    <m/>
    <m/>
    <m/>
    <s v="621104,27"/>
    <s v="6347876,91"/>
    <n v="0"/>
    <n v="22.606919999999999"/>
    <n v="0"/>
  </r>
  <r>
    <n v="2285"/>
    <x v="1171"/>
    <s v=""/>
    <x v="2605"/>
    <n v="2019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6399"/>
    <n v="0.74663999999999997"/>
    <n v="0.74663999999999997"/>
    <n v="0"/>
    <n v="0"/>
    <n v="1"/>
    <n v="0"/>
    <n v="0"/>
    <x v="0"/>
    <x v="0"/>
    <m/>
    <m/>
    <m/>
    <n v="0.74663999999999997"/>
    <m/>
    <m/>
    <m/>
    <m/>
    <m/>
    <m/>
    <m/>
    <m/>
    <m/>
    <m/>
    <m/>
    <m/>
    <m/>
    <m/>
    <s v="621104,27"/>
    <s v="6347876,91"/>
    <n v="0.74663999999999997"/>
    <n v="0"/>
    <n v="0"/>
  </r>
  <r>
    <n v="2286"/>
    <x v="1172"/>
    <s v=""/>
    <x v="2606"/>
    <n v="2019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6400"/>
    <n v="2.1841200000000001"/>
    <n v="0"/>
    <n v="2.00556"/>
    <n v="2.00556"/>
    <n v="0"/>
    <n v="0.87098957022158685"/>
    <n v="0.12901042977841315"/>
    <x v="0"/>
    <x v="0"/>
    <m/>
    <m/>
    <m/>
    <m/>
    <m/>
    <n v="0"/>
    <m/>
    <m/>
    <n v="8.4648970000000006"/>
    <m/>
    <m/>
    <m/>
    <m/>
    <m/>
    <m/>
    <m/>
    <m/>
    <m/>
    <s v="536299,37"/>
    <s v="6147479,35"/>
    <n v="0"/>
    <n v="8.4648970000000006"/>
    <n v="0"/>
  </r>
  <r>
    <n v="2286"/>
    <x v="1311"/>
    <s v=""/>
    <x v="2998"/>
    <n v="2019"/>
    <n v="36933542"/>
    <x v="614"/>
    <x v="1307"/>
    <x v="1262"/>
    <n v="6092"/>
    <s v="Sønder Stenderup"/>
    <n v="621"/>
    <m/>
    <x v="18"/>
    <m/>
    <s v="VA"/>
    <s v="Vandkraftværk"/>
    <n v="351100"/>
    <n v="350010"/>
    <x v="1516"/>
    <x v="13"/>
    <s v="vkt"/>
    <d v="2019-07-01T00:00:00"/>
    <m/>
    <n v="0.11"/>
    <n v="0.11"/>
    <n v="0"/>
    <x v="6401"/>
    <n v="0"/>
    <n v="0"/>
    <n v="0.78955920000000002"/>
    <n v="0.78955920000000002"/>
    <n v="0"/>
    <n v="1"/>
    <n v="0"/>
    <x v="0"/>
    <x v="0"/>
    <m/>
    <m/>
    <m/>
    <m/>
    <m/>
    <m/>
    <m/>
    <m/>
    <m/>
    <m/>
    <m/>
    <m/>
    <m/>
    <m/>
    <m/>
    <m/>
    <n v="0.78955920000000002"/>
    <m/>
    <s v="541367,083"/>
    <s v="6148760,148"/>
    <n v="0"/>
    <n v="0"/>
    <n v="0"/>
  </r>
  <r>
    <n v="2287"/>
    <x v="1173"/>
    <s v=""/>
    <x v="2607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6402"/>
    <n v="0.47198519999999999"/>
    <n v="0.47198519999999999"/>
    <n v="0.4362876"/>
    <n v="0.4362876"/>
    <n v="0.12661870457277402"/>
    <n v="0.87338129542722598"/>
    <n v="0"/>
    <x v="0"/>
    <x v="0"/>
    <m/>
    <m/>
    <m/>
    <n v="1.8638052000000001"/>
    <m/>
    <m/>
    <m/>
    <m/>
    <m/>
    <m/>
    <m/>
    <m/>
    <m/>
    <m/>
    <m/>
    <m/>
    <m/>
    <m/>
    <s v="892441"/>
    <s v="6148149"/>
    <n v="1.8638052000000001"/>
    <n v="0"/>
    <n v="0"/>
  </r>
  <r>
    <n v="2287"/>
    <x v="1173"/>
    <s v=""/>
    <x v="2608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6403"/>
    <n v="0.52873919999999996"/>
    <n v="0.52873919999999996"/>
    <n v="0.48874679999999998"/>
    <n v="0.48874679999999998"/>
    <n v="0.14131096449238204"/>
    <n v="0.85868903550761799"/>
    <n v="0"/>
    <x v="0"/>
    <x v="0"/>
    <m/>
    <m/>
    <m/>
    <n v="1.8708357200000001"/>
    <m/>
    <m/>
    <m/>
    <m/>
    <m/>
    <m/>
    <m/>
    <m/>
    <m/>
    <m/>
    <m/>
    <m/>
    <m/>
    <m/>
    <s v="892441"/>
    <s v="6148149"/>
    <n v="1.8708357200000001"/>
    <n v="0"/>
    <n v="0"/>
  </r>
  <r>
    <n v="2287"/>
    <x v="1173"/>
    <s v=""/>
    <x v="2609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6404"/>
    <n v="0.60213240000000001"/>
    <n v="0.60213240000000001"/>
    <n v="0.55658879999999999"/>
    <n v="0.55658879999999999"/>
    <n v="0.16479343027566387"/>
    <n v="0.83520656972433616"/>
    <n v="0"/>
    <x v="0"/>
    <x v="0"/>
    <m/>
    <m/>
    <m/>
    <n v="1.8269308399999999"/>
    <m/>
    <m/>
    <m/>
    <m/>
    <m/>
    <m/>
    <m/>
    <m/>
    <m/>
    <m/>
    <m/>
    <m/>
    <m/>
    <m/>
    <s v="892441"/>
    <s v="6148149"/>
    <n v="1.8269308399999999"/>
    <n v="0"/>
    <n v="0"/>
  </r>
  <r>
    <n v="2287"/>
    <x v="1173"/>
    <s v=""/>
    <x v="2610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6405"/>
    <n v="0.78588000000000002"/>
    <n v="0.78588000000000002"/>
    <n v="0"/>
    <n v="0"/>
    <n v="1"/>
    <n v="0"/>
    <n v="0"/>
    <x v="0"/>
    <x v="0"/>
    <m/>
    <m/>
    <m/>
    <n v="0.88175634000000003"/>
    <m/>
    <m/>
    <m/>
    <m/>
    <m/>
    <m/>
    <m/>
    <m/>
    <m/>
    <m/>
    <m/>
    <m/>
    <m/>
    <m/>
    <s v="892441"/>
    <s v="6148149"/>
    <n v="0.88175634000000003"/>
    <n v="0"/>
    <n v="0"/>
  </r>
  <r>
    <n v="2287"/>
    <x v="1173"/>
    <s v=""/>
    <x v="2611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6406"/>
    <n v="0.69537599999999999"/>
    <n v="0.69537599999999999"/>
    <n v="0"/>
    <n v="0"/>
    <n v="1"/>
    <n v="0"/>
    <n v="0"/>
    <x v="0"/>
    <x v="0"/>
    <m/>
    <m/>
    <m/>
    <n v="0.78020836999999998"/>
    <m/>
    <m/>
    <m/>
    <m/>
    <m/>
    <m/>
    <m/>
    <m/>
    <m/>
    <m/>
    <m/>
    <m/>
    <m/>
    <m/>
    <s v="892441"/>
    <s v="6148149"/>
    <n v="0.78020836999999998"/>
    <n v="0"/>
    <n v="0"/>
  </r>
  <r>
    <n v="2291"/>
    <x v="1174"/>
    <s v=""/>
    <x v="2612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3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6407"/>
    <n v="0.9738"/>
    <n v="0.9738"/>
    <n v="0.33821279999999998"/>
    <n v="0.33821279999999998"/>
    <n v="0.27662559722494928"/>
    <n v="0.72337440277505072"/>
    <n v="0"/>
    <x v="0"/>
    <x v="0"/>
    <m/>
    <m/>
    <m/>
    <m/>
    <m/>
    <m/>
    <n v="1.7601407999999998"/>
    <m/>
    <m/>
    <m/>
    <m/>
    <m/>
    <m/>
    <m/>
    <m/>
    <m/>
    <m/>
    <m/>
    <s v="700563,27"/>
    <s v="6184470,3"/>
    <n v="1.7601407999999998"/>
    <n v="0"/>
    <n v="0"/>
  </r>
  <r>
    <n v="2291"/>
    <x v="1175"/>
    <s v=""/>
    <x v="2615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6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6408"/>
    <n v="4.7901959999999999"/>
    <n v="4.7901959999999999"/>
    <n v="0"/>
    <n v="0"/>
    <n v="1"/>
    <n v="0"/>
    <n v="0"/>
    <x v="0"/>
    <x v="0"/>
    <m/>
    <m/>
    <m/>
    <m/>
    <m/>
    <m/>
    <n v="4.9726116000000005"/>
    <m/>
    <m/>
    <m/>
    <m/>
    <m/>
    <m/>
    <m/>
    <m/>
    <m/>
    <m/>
    <m/>
    <s v="698715,93"/>
    <s v="6185376,59"/>
    <n v="4.9726116000000005"/>
    <n v="0"/>
    <n v="0"/>
  </r>
  <r>
    <n v="2291"/>
    <x v="1175"/>
    <s v=""/>
    <x v="2617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6409"/>
    <n v="1.70208"/>
    <n v="1.70208"/>
    <n v="1.1667240000000001"/>
    <n v="1.1667240000000001"/>
    <n v="0.24179418650677975"/>
    <n v="0.75820581349322025"/>
    <n v="0"/>
    <x v="0"/>
    <x v="0"/>
    <m/>
    <m/>
    <m/>
    <m/>
    <m/>
    <m/>
    <n v="3.5196876000000001"/>
    <m/>
    <m/>
    <m/>
    <m/>
    <m/>
    <m/>
    <m/>
    <m/>
    <m/>
    <m/>
    <m/>
    <s v="698715,93"/>
    <s v="6185376,59"/>
    <n v="3.5196876000000001"/>
    <n v="0"/>
    <n v="0"/>
  </r>
  <r>
    <n v="2291"/>
    <x v="1176"/>
    <s v=""/>
    <x v="2618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6410"/>
    <n v="6.048"/>
    <n v="6.048"/>
    <n v="0"/>
    <n v="0"/>
    <n v="1"/>
    <n v="0"/>
    <n v="0"/>
    <x v="0"/>
    <x v="0"/>
    <m/>
    <m/>
    <m/>
    <m/>
    <m/>
    <m/>
    <n v="6.3323963999999995"/>
    <m/>
    <m/>
    <m/>
    <m/>
    <m/>
    <m/>
    <m/>
    <m/>
    <m/>
    <m/>
    <m/>
    <s v="697792,45"/>
    <s v="6187281,31"/>
    <n v="6.3323963999999995"/>
    <n v="0"/>
    <n v="0"/>
  </r>
  <r>
    <n v="2291"/>
    <x v="1176"/>
    <s v=""/>
    <x v="2619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6411"/>
    <n v="6.0890399999999998"/>
    <n v="6.0890399999999998"/>
    <n v="0"/>
    <n v="0"/>
    <n v="1"/>
    <n v="0"/>
    <n v="0"/>
    <x v="0"/>
    <x v="0"/>
    <m/>
    <m/>
    <m/>
    <m/>
    <m/>
    <m/>
    <n v="6.3324359999999995"/>
    <m/>
    <m/>
    <m/>
    <m/>
    <m/>
    <m/>
    <m/>
    <m/>
    <m/>
    <m/>
    <m/>
    <s v="697792,45"/>
    <s v="6187281,31"/>
    <n v="6.3324359999999995"/>
    <n v="0"/>
    <n v="0"/>
  </r>
  <r>
    <n v="2291"/>
    <x v="1176"/>
    <s v=""/>
    <x v="2620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6412"/>
    <n v="2.4227280000000002"/>
    <n v="2.4227280000000002"/>
    <n v="1.7648964"/>
    <n v="1.7648964"/>
    <n v="0.23113481982969014"/>
    <n v="0.76886518017030991"/>
    <n v="0"/>
    <x v="0"/>
    <x v="0"/>
    <m/>
    <m/>
    <m/>
    <m/>
    <m/>
    <m/>
    <n v="5.2409412"/>
    <m/>
    <m/>
    <m/>
    <m/>
    <m/>
    <m/>
    <m/>
    <m/>
    <m/>
    <m/>
    <m/>
    <s v="697792,45"/>
    <s v="6187281,31"/>
    <n v="5.2409412"/>
    <n v="0"/>
    <n v="0"/>
  </r>
  <r>
    <n v="2291"/>
    <x v="1177"/>
    <s v=""/>
    <x v="2622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6413"/>
    <n v="0.81622799999999995"/>
    <n v="0.81622799999999995"/>
    <n v="0"/>
    <n v="0"/>
    <n v="1"/>
    <n v="0"/>
    <n v="0"/>
    <x v="0"/>
    <x v="0"/>
    <m/>
    <m/>
    <m/>
    <m/>
    <m/>
    <m/>
    <m/>
    <m/>
    <m/>
    <m/>
    <m/>
    <m/>
    <n v="0.76124999999999998"/>
    <m/>
    <m/>
    <m/>
    <m/>
    <m/>
    <s v="699342,88"/>
    <s v="6183726,74"/>
    <n v="0"/>
    <n v="0.76124999999999998"/>
    <n v="0"/>
  </r>
  <r>
    <n v="2291"/>
    <x v="1177"/>
    <s v=""/>
    <x v="2623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6414"/>
    <n v="2.3348520000000001"/>
    <n v="2.3348520000000001"/>
    <n v="0"/>
    <n v="0"/>
    <n v="1"/>
    <n v="0"/>
    <n v="0"/>
    <x v="0"/>
    <x v="0"/>
    <m/>
    <m/>
    <m/>
    <m/>
    <m/>
    <m/>
    <m/>
    <m/>
    <m/>
    <m/>
    <m/>
    <m/>
    <n v="2.17875"/>
    <m/>
    <m/>
    <m/>
    <m/>
    <m/>
    <s v="699342,88"/>
    <s v="6183726,74"/>
    <n v="0"/>
    <n v="2.17875"/>
    <n v="0"/>
  </r>
  <r>
    <n v="2291"/>
    <x v="1177"/>
    <s v=""/>
    <x v="2624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6415"/>
    <n v="0.70851600000000003"/>
    <n v="0.70851600000000003"/>
    <n v="0"/>
    <n v="0"/>
    <n v="1"/>
    <n v="0"/>
    <n v="0"/>
    <x v="0"/>
    <x v="0"/>
    <m/>
    <m/>
    <m/>
    <m/>
    <m/>
    <m/>
    <m/>
    <m/>
    <m/>
    <m/>
    <m/>
    <m/>
    <m/>
    <m/>
    <m/>
    <n v="0.70851599999999992"/>
    <m/>
    <m/>
    <s v="699342,88"/>
    <s v="6183726,74"/>
    <n v="0"/>
    <n v="0.70851599999999992"/>
    <n v="0"/>
  </r>
  <r>
    <n v="2291"/>
    <x v="1178"/>
    <s v=""/>
    <x v="2625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700618,65"/>
    <s v="6186015,24"/>
    <n v="0"/>
    <n v="0"/>
    <n v="0"/>
  </r>
  <r>
    <n v="2291"/>
    <x v="1178"/>
    <s v=""/>
    <x v="2626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700618,65"/>
    <s v="6186015,24"/>
    <n v="0"/>
    <n v="0"/>
    <n v="0"/>
  </r>
  <r>
    <n v="2291"/>
    <x v="1178"/>
    <s v=""/>
    <x v="2924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476"/>
    <x v="0"/>
    <s v="fvv"/>
    <d v="2018-10-01T00:00:00"/>
    <m/>
    <n v="6.5"/>
    <n v="0"/>
    <n v="6.5"/>
    <x v="6416"/>
    <n v="26.150400000000001"/>
    <n v="26.150400000000001"/>
    <n v="0"/>
    <n v="0"/>
    <n v="1"/>
    <n v="0"/>
    <n v="0"/>
    <x v="0"/>
    <x v="0"/>
    <m/>
    <m/>
    <m/>
    <m/>
    <m/>
    <m/>
    <m/>
    <m/>
    <m/>
    <m/>
    <n v="26.058599999999998"/>
    <m/>
    <m/>
    <m/>
    <m/>
    <m/>
    <m/>
    <m/>
    <s v="700618,65"/>
    <s v="6186015,24"/>
    <n v="0"/>
    <n v="26.058599999999998"/>
    <n v="0"/>
  </r>
  <r>
    <n v="2293"/>
    <x v="1179"/>
    <s v=""/>
    <x v="2627"/>
    <n v="2019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6417"/>
    <n v="107.7012"/>
    <n v="96.685199999999995"/>
    <n v="0"/>
    <n v="0"/>
    <n v="0.8977170170805896"/>
    <n v="0"/>
    <n v="0.1022829829194104"/>
    <x v="0"/>
    <x v="0"/>
    <m/>
    <m/>
    <m/>
    <m/>
    <m/>
    <m/>
    <m/>
    <m/>
    <m/>
    <m/>
    <m/>
    <m/>
    <m/>
    <m/>
    <n v="107.7012"/>
    <m/>
    <m/>
    <m/>
    <s v="575765,32"/>
    <s v="6223177"/>
    <n v="0"/>
    <n v="107.7012"/>
    <n v="0"/>
  </r>
  <r>
    <n v="2295"/>
    <x v="1180"/>
    <s v=""/>
    <x v="2628"/>
    <n v="2019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6418"/>
    <n v="36.651600000000002"/>
    <n v="36.651600000000002"/>
    <n v="0"/>
    <n v="0"/>
    <n v="1"/>
    <n v="0"/>
    <n v="0"/>
    <x v="0"/>
    <x v="0"/>
    <m/>
    <m/>
    <m/>
    <m/>
    <m/>
    <m/>
    <m/>
    <m/>
    <m/>
    <m/>
    <m/>
    <m/>
    <m/>
    <m/>
    <n v="36.651600000000002"/>
    <m/>
    <m/>
    <m/>
    <s v="708388,67"/>
    <s v="6199523,52"/>
    <n v="0"/>
    <n v="36.651600000000002"/>
    <n v="0"/>
  </r>
  <r>
    <n v="2296"/>
    <x v="1181"/>
    <s v=""/>
    <x v="2629"/>
    <n v="2019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6419"/>
    <n v="20.4084"/>
    <n v="0"/>
    <n v="0"/>
    <n v="0"/>
    <n v="0"/>
    <n v="0"/>
    <n v="1"/>
    <x v="0"/>
    <x v="0"/>
    <m/>
    <m/>
    <m/>
    <m/>
    <m/>
    <m/>
    <m/>
    <m/>
    <m/>
    <m/>
    <m/>
    <m/>
    <m/>
    <m/>
    <n v="20.4084"/>
    <m/>
    <m/>
    <m/>
    <s v="510096,33"/>
    <s v="6147590,24"/>
    <n v="0"/>
    <n v="20.4084"/>
    <n v="0"/>
  </r>
  <r>
    <n v="2296"/>
    <x v="1181"/>
    <s v=""/>
    <x v="2630"/>
    <n v="2019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6420"/>
    <n v="20.980799999999999"/>
    <n v="0"/>
    <n v="0"/>
    <n v="0"/>
    <n v="0"/>
    <n v="0"/>
    <n v="1"/>
    <x v="0"/>
    <x v="0"/>
    <m/>
    <m/>
    <m/>
    <m/>
    <m/>
    <m/>
    <m/>
    <m/>
    <m/>
    <m/>
    <m/>
    <m/>
    <m/>
    <m/>
    <n v="20.980799999999999"/>
    <m/>
    <m/>
    <m/>
    <s v="510096,33"/>
    <s v="6147590,24"/>
    <n v="0"/>
    <n v="20.980799999999999"/>
    <n v="0"/>
  </r>
  <r>
    <n v="2296"/>
    <x v="1182"/>
    <s v=""/>
    <x v="2631"/>
    <n v="2019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6421"/>
    <n v="7.8282360000000004"/>
    <n v="7.4945880000000002"/>
    <n v="0"/>
    <n v="0"/>
    <n v="0.95737890375302936"/>
    <n v="0"/>
    <n v="4.2621096246970636E-2"/>
    <x v="0"/>
    <x v="0"/>
    <m/>
    <m/>
    <m/>
    <m/>
    <m/>
    <m/>
    <m/>
    <m/>
    <m/>
    <m/>
    <m/>
    <m/>
    <m/>
    <m/>
    <n v="7.8282359999999995"/>
    <m/>
    <m/>
    <m/>
    <s v="522914,97"/>
    <s v="6075138,83"/>
    <n v="0"/>
    <n v="7.8282359999999995"/>
    <n v="0"/>
  </r>
  <r>
    <n v="2296"/>
    <x v="1293"/>
    <s v=""/>
    <x v="2925"/>
    <n v="2019"/>
    <n v="43718711"/>
    <x v="619"/>
    <x v="1289"/>
    <x v="1247"/>
    <n v="9500"/>
    <s v="Hobro"/>
    <n v="846"/>
    <n v="300"/>
    <x v="68"/>
    <m/>
    <s v="ER"/>
    <s v="Erhvervsværk"/>
    <n v="521000"/>
    <n v="520000"/>
    <x v="1477"/>
    <x v="6"/>
    <s v="pvp"/>
    <d v="2018-12-01T00:00:00"/>
    <m/>
    <n v="0.77500000000000002"/>
    <n v="0"/>
    <n v="0.77500000000000002"/>
    <x v="6422"/>
    <n v="11.4048"/>
    <n v="11.4048"/>
    <n v="0"/>
    <n v="0"/>
    <n v="1"/>
    <n v="0"/>
    <n v="0"/>
    <x v="0"/>
    <x v="0"/>
    <m/>
    <m/>
    <m/>
    <m/>
    <m/>
    <m/>
    <m/>
    <m/>
    <m/>
    <m/>
    <m/>
    <m/>
    <m/>
    <m/>
    <n v="11.4048"/>
    <m/>
    <m/>
    <m/>
    <s v="547675,39"/>
    <s v="6277151,97"/>
    <n v="0"/>
    <n v="11.4048"/>
    <n v="0"/>
  </r>
  <r>
    <n v="2297"/>
    <x v="1183"/>
    <s v=""/>
    <x v="2632"/>
    <n v="2019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6423"/>
    <n v="27.528099999999998"/>
    <n v="27.528099999999998"/>
    <n v="0"/>
    <n v="0"/>
    <n v="1"/>
    <n v="0"/>
    <n v="0"/>
    <x v="0"/>
    <x v="0"/>
    <m/>
    <m/>
    <m/>
    <m/>
    <m/>
    <m/>
    <m/>
    <m/>
    <m/>
    <m/>
    <m/>
    <m/>
    <m/>
    <m/>
    <n v="27.528099999999998"/>
    <m/>
    <m/>
    <m/>
    <s v="502085,29"/>
    <s v="6294751,15"/>
    <n v="0"/>
    <n v="27.528099999999998"/>
    <n v="0"/>
  </r>
  <r>
    <n v="2298"/>
    <x v="1184"/>
    <s v=""/>
    <x v="2633"/>
    <n v="2019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6424"/>
    <n v="21.898800000000001"/>
    <n v="21.898800000000001"/>
    <n v="0"/>
    <n v="0"/>
    <n v="1"/>
    <n v="0"/>
    <n v="0"/>
    <x v="0"/>
    <x v="0"/>
    <m/>
    <m/>
    <m/>
    <m/>
    <m/>
    <m/>
    <m/>
    <m/>
    <m/>
    <m/>
    <m/>
    <m/>
    <m/>
    <m/>
    <n v="21.898799999999998"/>
    <m/>
    <m/>
    <m/>
    <s v="583045,09"/>
    <s v="6341497,02"/>
    <n v="0"/>
    <n v="21.898799999999998"/>
    <n v="0"/>
  </r>
  <r>
    <n v="2304"/>
    <x v="1185"/>
    <s v=""/>
    <x v="2634"/>
    <n v="2019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6425"/>
    <n v="0.15479999999999999"/>
    <n v="0"/>
    <n v="8.1000000000000003E-2"/>
    <n v="8.1000000000000003E-2"/>
    <n v="0"/>
    <n v="0.7235828801378229"/>
    <n v="0.2764171198621771"/>
    <x v="0"/>
    <x v="0"/>
    <m/>
    <m/>
    <m/>
    <m/>
    <m/>
    <m/>
    <n v="0.28001159999999997"/>
    <m/>
    <m/>
    <m/>
    <m/>
    <m/>
    <m/>
    <m/>
    <m/>
    <m/>
    <m/>
    <m/>
    <s v="731666,84"/>
    <s v="6170493,3"/>
    <n v="0.28001159999999997"/>
    <n v="0"/>
    <n v="0"/>
  </r>
  <r>
    <n v="2304"/>
    <x v="1185"/>
    <s v=""/>
    <x v="2999"/>
    <n v="2019"/>
    <n v="32788742"/>
    <x v="622"/>
    <x v="1182"/>
    <x v="1148"/>
    <n v="2770"/>
    <s v="Kastrup"/>
    <n v="185"/>
    <n v="2"/>
    <x v="5"/>
    <m/>
    <s v="ER"/>
    <s v="Erhvervsværk"/>
    <n v="491000"/>
    <n v="490010"/>
    <x v="2"/>
    <x v="0"/>
    <s v="pvp"/>
    <d v="2016-10-31T00:00:00"/>
    <m/>
    <n v="3.2829999999999999"/>
    <n v="0"/>
    <n v="3"/>
    <x v="6426"/>
    <n v="11.332079999999999"/>
    <n v="0"/>
    <n v="0"/>
    <n v="0"/>
    <n v="0"/>
    <n v="0"/>
    <n v="1"/>
    <x v="0"/>
    <x v="0"/>
    <m/>
    <m/>
    <m/>
    <m/>
    <m/>
    <m/>
    <n v="12.3506856"/>
    <m/>
    <m/>
    <m/>
    <m/>
    <m/>
    <m/>
    <m/>
    <m/>
    <m/>
    <m/>
    <m/>
    <s v="731666,84"/>
    <s v="6170493,3"/>
    <n v="12.3506856"/>
    <n v="0"/>
    <n v="0"/>
  </r>
  <r>
    <n v="2305"/>
    <x v="1186"/>
    <s v=""/>
    <x v="2635"/>
    <n v="2019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6427"/>
    <n v="3.1463999999999999"/>
    <n v="3.1463999999999999"/>
    <n v="2.2572000000000001"/>
    <n v="2.2572000000000001"/>
    <n v="0.27693282636248417"/>
    <n v="0.72306717363751583"/>
    <n v="0"/>
    <x v="0"/>
    <x v="0"/>
    <m/>
    <m/>
    <m/>
    <m/>
    <m/>
    <m/>
    <m/>
    <m/>
    <n v="5.6808000000000005"/>
    <m/>
    <m/>
    <m/>
    <m/>
    <m/>
    <m/>
    <m/>
    <m/>
    <m/>
    <s v="535916,83"/>
    <s v="6260579,72"/>
    <n v="0"/>
    <n v="5.6808000000000005"/>
    <n v="0"/>
  </r>
  <r>
    <n v="2305"/>
    <x v="1186"/>
    <s v=""/>
    <x v="3000"/>
    <n v="2019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19-04-11T00:00:00"/>
    <m/>
    <n v="1.5720000000000001"/>
    <n v="0.63500000000000001"/>
    <n v="0.70899999999999996"/>
    <x v="6428"/>
    <n v="9.2916000000000007"/>
    <n v="9.2916000000000007"/>
    <n v="6.6383999999999999"/>
    <n v="6.6383999999999999"/>
    <n v="0.28275635407537253"/>
    <n v="0.71724364592462742"/>
    <n v="0"/>
    <x v="0"/>
    <x v="0"/>
    <m/>
    <m/>
    <m/>
    <m/>
    <m/>
    <m/>
    <m/>
    <m/>
    <n v="16.430400000000002"/>
    <m/>
    <m/>
    <n v="0"/>
    <m/>
    <m/>
    <m/>
    <m/>
    <m/>
    <m/>
    <s v="535916,83"/>
    <s v="6260579,72"/>
    <n v="0"/>
    <n v="16.430400000000002"/>
    <n v="0"/>
  </r>
  <r>
    <n v="2310"/>
    <x v="1188"/>
    <s v=""/>
    <x v="2637"/>
    <n v="2019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6429"/>
    <n v="9.3960000000000008"/>
    <n v="9.3960000000000008"/>
    <n v="0"/>
    <n v="0"/>
    <n v="1"/>
    <n v="0"/>
    <n v="0"/>
    <x v="0"/>
    <x v="0"/>
    <m/>
    <m/>
    <m/>
    <m/>
    <m/>
    <m/>
    <m/>
    <m/>
    <m/>
    <m/>
    <m/>
    <n v="9.4087999999999994"/>
    <m/>
    <m/>
    <m/>
    <m/>
    <m/>
    <m/>
    <s v="487283,71"/>
    <s v="6264249,42"/>
    <n v="0"/>
    <n v="9.4087999999999994"/>
    <n v="0"/>
  </r>
  <r>
    <n v="2310"/>
    <x v="1188"/>
    <s v=""/>
    <x v="2638"/>
    <n v="2019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6430"/>
    <n v="3.2256"/>
    <n v="3.2256"/>
    <n v="0"/>
    <n v="0"/>
    <n v="1"/>
    <n v="0"/>
    <n v="0"/>
    <x v="0"/>
    <x v="0"/>
    <m/>
    <m/>
    <m/>
    <m/>
    <m/>
    <m/>
    <m/>
    <m/>
    <m/>
    <m/>
    <m/>
    <m/>
    <m/>
    <m/>
    <m/>
    <n v="3.2256"/>
    <m/>
    <m/>
    <s v="487283,71"/>
    <s v="6264249,42"/>
    <n v="0"/>
    <n v="3.2256"/>
    <n v="0"/>
  </r>
  <r>
    <n v="2311"/>
    <x v="1189"/>
    <s v=""/>
    <x v="2639"/>
    <n v="2019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6431"/>
    <n v="10.6236"/>
    <n v="10.6236"/>
    <n v="0"/>
    <n v="0"/>
    <n v="1"/>
    <n v="0"/>
    <n v="0"/>
    <x v="0"/>
    <x v="0"/>
    <m/>
    <m/>
    <m/>
    <m/>
    <m/>
    <m/>
    <m/>
    <m/>
    <m/>
    <n v="9.657"/>
    <m/>
    <m/>
    <m/>
    <m/>
    <m/>
    <m/>
    <m/>
    <m/>
    <s v="561349,81"/>
    <s v="6304578,26"/>
    <n v="0"/>
    <n v="9.657"/>
    <n v="0"/>
  </r>
  <r>
    <n v="2311"/>
    <x v="1189"/>
    <s v=""/>
    <x v="2640"/>
    <n v="2019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6432"/>
    <n v="6.66"/>
    <n v="6.66"/>
    <n v="0"/>
    <n v="0"/>
    <n v="1"/>
    <n v="0"/>
    <n v="0"/>
    <x v="0"/>
    <x v="0"/>
    <m/>
    <m/>
    <m/>
    <m/>
    <m/>
    <m/>
    <m/>
    <m/>
    <m/>
    <n v="6.0609999999999999"/>
    <m/>
    <m/>
    <m/>
    <m/>
    <m/>
    <m/>
    <m/>
    <m/>
    <s v="561349,81"/>
    <s v="6304578,26"/>
    <n v="0"/>
    <n v="6.0609999999999999"/>
    <n v="0"/>
  </r>
  <r>
    <n v="2312"/>
    <x v="1191"/>
    <s v=""/>
    <x v="2642"/>
    <n v="2019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9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9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6433"/>
    <n v="1.7963279999999999"/>
    <n v="1.7963279999999999"/>
    <n v="0"/>
    <n v="0"/>
    <n v="1"/>
    <n v="0"/>
    <n v="0"/>
    <x v="0"/>
    <x v="0"/>
    <m/>
    <m/>
    <m/>
    <m/>
    <m/>
    <m/>
    <m/>
    <m/>
    <m/>
    <m/>
    <n v="1.0367500000000001"/>
    <n v="1.460445"/>
    <m/>
    <m/>
    <m/>
    <m/>
    <m/>
    <m/>
    <s v="552220,72"/>
    <s v="6142948,08"/>
    <n v="0"/>
    <n v="2.4971950000000001"/>
    <n v="0"/>
  </r>
  <r>
    <n v="2313"/>
    <x v="1193"/>
    <s v=""/>
    <x v="2645"/>
    <n v="2019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6433"/>
    <n v="1.7963279999999999"/>
    <n v="1.7963279999999999"/>
    <n v="0"/>
    <n v="0"/>
    <n v="1"/>
    <n v="0"/>
    <n v="0"/>
    <x v="0"/>
    <x v="0"/>
    <m/>
    <m/>
    <m/>
    <m/>
    <m/>
    <m/>
    <m/>
    <m/>
    <m/>
    <m/>
    <n v="1.0367500000000001"/>
    <n v="1.460445"/>
    <m/>
    <m/>
    <m/>
    <m/>
    <m/>
    <m/>
    <s v="552220,72"/>
    <s v="6142948,08"/>
    <n v="0"/>
    <n v="2.4971950000000001"/>
    <n v="0"/>
  </r>
  <r>
    <n v="2314"/>
    <x v="1194"/>
    <s v=""/>
    <x v="2646"/>
    <n v="2019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6434"/>
    <n v="0"/>
    <n v="0"/>
    <n v="0.38755036799999998"/>
    <n v="0.38755036799999998"/>
    <n v="0"/>
    <n v="1"/>
    <n v="0"/>
    <x v="0"/>
    <x v="0"/>
    <m/>
    <m/>
    <m/>
    <m/>
    <m/>
    <m/>
    <m/>
    <m/>
    <n v="1.2109960000000002"/>
    <m/>
    <m/>
    <m/>
    <m/>
    <m/>
    <m/>
    <m/>
    <m/>
    <m/>
    <s v="681444,33"/>
    <s v="6163955,81"/>
    <n v="0"/>
    <n v="1.2109960000000002"/>
    <n v="0"/>
  </r>
  <r>
    <n v="2317"/>
    <x v="1195"/>
    <s v=""/>
    <x v="2647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9"/>
    <n v="30536142"/>
    <x v="739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6435"/>
    <n v="1636.74"/>
    <n v="1636.74"/>
    <n v="477.99"/>
    <n v="418.48164000000003"/>
    <n v="0.3941243081080516"/>
    <n v="0.60587569189194834"/>
    <n v="0"/>
    <x v="0"/>
    <x v="0"/>
    <m/>
    <m/>
    <m/>
    <m/>
    <m/>
    <m/>
    <m/>
    <m/>
    <m/>
    <n v="1684.5519999999999"/>
    <n v="391.8741"/>
    <m/>
    <m/>
    <m/>
    <m/>
    <m/>
    <m/>
    <m/>
    <s v="571795,75"/>
    <s v="6232017,5"/>
    <n v="0"/>
    <n v="2076.4260999999997"/>
    <n v="0"/>
  </r>
  <r>
    <n v="2320"/>
    <x v="1197"/>
    <s v=""/>
    <x v="2653"/>
    <n v="2019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6436"/>
    <n v="0"/>
    <n v="0"/>
    <n v="9.1041443999999999E-2"/>
    <n v="9.1041443999999999E-2"/>
    <n v="0"/>
    <n v="1"/>
    <n v="0"/>
    <x v="0"/>
    <x v="0"/>
    <m/>
    <m/>
    <m/>
    <m/>
    <m/>
    <m/>
    <m/>
    <m/>
    <m/>
    <m/>
    <m/>
    <m/>
    <m/>
    <m/>
    <m/>
    <m/>
    <n v="9.1041443999999999E-2"/>
    <m/>
    <s v="612003,53"/>
    <s v="6121069,75"/>
    <n v="0"/>
    <n v="0"/>
    <n v="0"/>
  </r>
  <r>
    <n v="2321"/>
    <x v="1198"/>
    <s v=""/>
    <x v="2654"/>
    <n v="2019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6437"/>
    <n v="0"/>
    <n v="0"/>
    <n v="0.53083115999999997"/>
    <n v="0.53083115999999997"/>
    <n v="0"/>
    <n v="1"/>
    <n v="0"/>
    <x v="0"/>
    <x v="0"/>
    <m/>
    <m/>
    <m/>
    <m/>
    <m/>
    <m/>
    <m/>
    <m/>
    <n v="1.658898"/>
    <m/>
    <m/>
    <m/>
    <m/>
    <m/>
    <m/>
    <m/>
    <m/>
    <m/>
    <s v="493628,59"/>
    <s v="6143634,79"/>
    <n v="0"/>
    <n v="1.658898"/>
    <n v="0"/>
  </r>
  <r>
    <n v="2322"/>
    <x v="1199"/>
    <s v=""/>
    <x v="2655"/>
    <n v="2019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01388,2"/>
    <s v="6143397,46"/>
    <n v="0"/>
    <n v="0"/>
    <n v="0"/>
  </r>
  <r>
    <n v="2323"/>
    <x v="1200"/>
    <s v=""/>
    <x v="2656"/>
    <n v="2019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6438"/>
    <n v="10.28844"/>
    <n v="0"/>
    <n v="6.8588719313724704"/>
    <n v="6.8588719313724704"/>
    <n v="0.25500141275844801"/>
    <n v="0.74499858724155199"/>
    <n v="0"/>
    <x v="0"/>
    <x v="0"/>
    <m/>
    <m/>
    <m/>
    <m/>
    <m/>
    <m/>
    <m/>
    <m/>
    <n v="20.173299999999998"/>
    <m/>
    <m/>
    <m/>
    <m/>
    <m/>
    <m/>
    <m/>
    <m/>
    <m/>
    <s v="497457,66"/>
    <s v="6269856,87"/>
    <n v="0"/>
    <n v="20.173299999999998"/>
    <n v="0"/>
  </r>
  <r>
    <n v="2323"/>
    <x v="1200"/>
    <s v=""/>
    <x v="2926"/>
    <n v="2019"/>
    <n v="35663231"/>
    <x v="635"/>
    <x v="1197"/>
    <x v="1162"/>
    <n v="7800"/>
    <s v="Skive"/>
    <n v="779"/>
    <m/>
    <x v="18"/>
    <m/>
    <s v="ER"/>
    <s v="Erhvervsværk"/>
    <n v="352100"/>
    <n v="350020"/>
    <x v="387"/>
    <x v="1"/>
    <s v="kvt"/>
    <d v="2017-10-12T00:00:00"/>
    <m/>
    <n v="2.1"/>
    <n v="0.625"/>
    <n v="1.25"/>
    <x v="6439"/>
    <n v="18.701280000000001"/>
    <n v="0"/>
    <n v="13.7397274266275"/>
    <n v="13.7397274266275"/>
    <n v="0.24500044005355681"/>
    <n v="0.75499955994644319"/>
    <n v="0"/>
    <x v="0"/>
    <x v="0"/>
    <m/>
    <m/>
    <m/>
    <m/>
    <m/>
    <m/>
    <m/>
    <m/>
    <n v="38.165809000000003"/>
    <m/>
    <m/>
    <m/>
    <m/>
    <m/>
    <m/>
    <m/>
    <m/>
    <m/>
    <s v="497457,66"/>
    <s v="6269856,87"/>
    <n v="0"/>
    <n v="38.165809000000003"/>
    <n v="0"/>
  </r>
  <r>
    <n v="2324"/>
    <x v="1201"/>
    <s v=""/>
    <x v="2657"/>
    <n v="2019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579"/>
    <n v="2.0160000000000001E-2"/>
    <n v="0"/>
    <n v="1.32085116E-2"/>
    <n v="1.32085116E-2"/>
    <n v="0"/>
    <n v="0.73346025702046647"/>
    <n v="0.26653974297953353"/>
    <x v="0"/>
    <x v="0"/>
    <m/>
    <m/>
    <m/>
    <m/>
    <m/>
    <m/>
    <n v="3.7817999999999997E-2"/>
    <m/>
    <m/>
    <m/>
    <m/>
    <m/>
    <m/>
    <m/>
    <m/>
    <m/>
    <m/>
    <m/>
    <s v="586307,31"/>
    <s v="6144372,35"/>
    <n v="3.7817999999999997E-2"/>
    <n v="0"/>
    <n v="0"/>
  </r>
  <r>
    <n v="2325"/>
    <x v="1202"/>
    <s v=""/>
    <x v="2658"/>
    <n v="2019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6440"/>
    <n v="0.09"/>
    <n v="0"/>
    <n v="6.0479999999999999E-2"/>
    <n v="6.0479999999999999E-2"/>
    <n v="0"/>
    <n v="0.74489795918367352"/>
    <n v="0.25510204081632648"/>
    <x v="0"/>
    <x v="0"/>
    <m/>
    <m/>
    <m/>
    <n v="0.1764"/>
    <m/>
    <m/>
    <m/>
    <m/>
    <m/>
    <m/>
    <m/>
    <m/>
    <m/>
    <m/>
    <m/>
    <m/>
    <m/>
    <m/>
    <s v="597709,58"/>
    <s v="6263756,79"/>
    <n v="0.1764"/>
    <n v="0"/>
    <n v="0"/>
  </r>
  <r>
    <n v="2326"/>
    <x v="1203"/>
    <s v=""/>
    <x v="2659"/>
    <n v="2019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6441"/>
    <n v="52.653599999999997"/>
    <n v="52.653599999999997"/>
    <n v="0"/>
    <n v="0"/>
    <n v="1"/>
    <n v="0"/>
    <n v="0"/>
    <x v="0"/>
    <x v="0"/>
    <m/>
    <m/>
    <m/>
    <m/>
    <m/>
    <m/>
    <m/>
    <m/>
    <m/>
    <m/>
    <m/>
    <m/>
    <m/>
    <m/>
    <n v="52.653599999999997"/>
    <m/>
    <m/>
    <m/>
    <s v="517533,79"/>
    <s v="6316103,22"/>
    <n v="0"/>
    <n v="52.653599999999997"/>
    <n v="0"/>
  </r>
  <r>
    <n v="2327"/>
    <x v="1204"/>
    <s v=""/>
    <x v="2660"/>
    <n v="2019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6442"/>
    <n v="51.133679999999998"/>
    <n v="23.728895999999999"/>
    <n v="0"/>
    <n v="0"/>
    <n v="1"/>
    <n v="0"/>
    <n v="0"/>
    <x v="0"/>
    <x v="0"/>
    <m/>
    <m/>
    <m/>
    <m/>
    <m/>
    <m/>
    <m/>
    <m/>
    <m/>
    <n v="51.194135000000003"/>
    <m/>
    <n v="0"/>
    <m/>
    <m/>
    <m/>
    <m/>
    <m/>
    <m/>
    <s v="559053,37"/>
    <s v="6358472,49"/>
    <n v="0"/>
    <n v="51.194135000000003"/>
    <n v="0"/>
  </r>
  <r>
    <n v="2329"/>
    <x v="1205"/>
    <s v=""/>
    <x v="2661"/>
    <n v="2019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6443"/>
    <n v="11.53656"/>
    <n v="0"/>
    <n v="7.6911698160000004"/>
    <n v="7.6911698160000004"/>
    <n v="0.25499661686133673"/>
    <n v="0.74500338313866332"/>
    <n v="0"/>
    <x v="0"/>
    <x v="0"/>
    <m/>
    <m/>
    <m/>
    <m/>
    <m/>
    <m/>
    <m/>
    <m/>
    <n v="22.621006000000001"/>
    <m/>
    <m/>
    <m/>
    <m/>
    <m/>
    <m/>
    <m/>
    <m/>
    <m/>
    <s v="531450"/>
    <s v="6299071"/>
    <n v="0"/>
    <n v="22.621006000000001"/>
    <n v="0"/>
  </r>
  <r>
    <n v="2330"/>
    <x v="1206"/>
    <s v=""/>
    <x v="2662"/>
    <n v="2019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6444"/>
    <n v="32.806800000000003"/>
    <n v="32.806800000000003"/>
    <n v="0"/>
    <n v="0"/>
    <n v="1"/>
    <n v="0"/>
    <n v="0"/>
    <x v="0"/>
    <x v="0"/>
    <m/>
    <m/>
    <m/>
    <m/>
    <m/>
    <m/>
    <m/>
    <m/>
    <m/>
    <n v="43.385449999999999"/>
    <m/>
    <m/>
    <m/>
    <m/>
    <m/>
    <m/>
    <m/>
    <m/>
    <s v="596333,5"/>
    <s v="6252687,78"/>
    <n v="0"/>
    <n v="43.385449999999999"/>
    <n v="0"/>
  </r>
  <r>
    <n v="2333"/>
    <x v="1207"/>
    <s v=""/>
    <x v="2663"/>
    <n v="2019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6445"/>
    <n v="6.4799999999999996E-2"/>
    <n v="6.4799999999999996E-2"/>
    <n v="6.4799999999999996E-2"/>
    <n v="6.4799999999999996E-2"/>
    <n v="0.20307317403371014"/>
    <n v="0.79692682596628983"/>
    <n v="0"/>
    <x v="0"/>
    <x v="0"/>
    <m/>
    <m/>
    <m/>
    <m/>
    <m/>
    <m/>
    <n v="0.15954839999999998"/>
    <m/>
    <m/>
    <m/>
    <m/>
    <m/>
    <m/>
    <m/>
    <m/>
    <m/>
    <m/>
    <m/>
    <s v="566491,99"/>
    <s v="6264214,99"/>
    <n v="0.15954839999999998"/>
    <n v="0"/>
    <n v="0"/>
  </r>
  <r>
    <n v="2333"/>
    <x v="1207"/>
    <s v=""/>
    <x v="2664"/>
    <n v="2019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6446"/>
    <n v="14.5908"/>
    <n v="14.5908"/>
    <n v="0"/>
    <n v="0"/>
    <n v="1"/>
    <n v="0"/>
    <n v="0"/>
    <x v="0"/>
    <x v="0"/>
    <m/>
    <m/>
    <m/>
    <m/>
    <m/>
    <m/>
    <n v="15.042852"/>
    <m/>
    <m/>
    <m/>
    <m/>
    <m/>
    <m/>
    <m/>
    <m/>
    <m/>
    <m/>
    <m/>
    <s v="566491,99"/>
    <s v="6264214,99"/>
    <n v="15.042852"/>
    <n v="0"/>
    <n v="0"/>
  </r>
  <r>
    <n v="2335"/>
    <x v="1208"/>
    <s v=""/>
    <x v="2665"/>
    <n v="2019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6447"/>
    <n v="18.007200000000001"/>
    <n v="9"/>
    <n v="13.8530772"/>
    <n v="13.8530772"/>
    <n v="0.11185717082143556"/>
    <n v="0.77619617262047169"/>
    <n v="0.11194665655809274"/>
    <x v="0"/>
    <x v="0"/>
    <m/>
    <m/>
    <m/>
    <m/>
    <m/>
    <m/>
    <m/>
    <m/>
    <n v="40.229875"/>
    <m/>
    <m/>
    <m/>
    <m/>
    <m/>
    <m/>
    <m/>
    <m/>
    <m/>
    <s v="556910,72"/>
    <s v="6248031,14"/>
    <n v="0"/>
    <n v="40.229875"/>
    <n v="0"/>
  </r>
  <r>
    <n v="2335"/>
    <x v="1208"/>
    <s v=""/>
    <x v="2666"/>
    <n v="2019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6448"/>
    <n v="15.274800000000001"/>
    <n v="8.4456000000000007"/>
    <n v="11.752196400000001"/>
    <n v="11.752196400000001"/>
    <n v="0.12373109916481508"/>
    <n v="0.77621864716269806"/>
    <n v="0.10005025367248686"/>
    <x v="0"/>
    <x v="0"/>
    <m/>
    <m/>
    <m/>
    <m/>
    <m/>
    <m/>
    <m/>
    <m/>
    <n v="34.128849000000002"/>
    <m/>
    <m/>
    <m/>
    <m/>
    <m/>
    <m/>
    <m/>
    <m/>
    <m/>
    <s v="556910,72"/>
    <s v="6248031,14"/>
    <n v="0"/>
    <n v="34.128849000000002"/>
    <n v="0"/>
  </r>
  <r>
    <n v="2336"/>
    <x v="1209"/>
    <s v=""/>
    <x v="2667"/>
    <n v="2019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6449"/>
    <n v="4.2948000000000004"/>
    <n v="4.2948000000000004"/>
    <n v="0"/>
    <n v="0"/>
    <n v="1"/>
    <n v="0"/>
    <n v="0"/>
    <x v="0"/>
    <x v="0"/>
    <m/>
    <m/>
    <m/>
    <m/>
    <m/>
    <m/>
    <m/>
    <m/>
    <m/>
    <m/>
    <m/>
    <m/>
    <m/>
    <m/>
    <n v="4.2948000000000004"/>
    <m/>
    <m/>
    <m/>
    <s v="681920,13"/>
    <s v="6071630,93"/>
    <n v="0"/>
    <n v="4.2948000000000004"/>
    <n v="0"/>
  </r>
  <r>
    <n v="2337"/>
    <x v="1210"/>
    <s v=""/>
    <x v="2668"/>
    <n v="2019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6450"/>
    <n v="2.4948000000000001"/>
    <n v="2.4948000000000001"/>
    <n v="1.6631316"/>
    <n v="1.6631316"/>
    <n v="0.25477941176470592"/>
    <n v="0.74522058823529402"/>
    <n v="0"/>
    <x v="0"/>
    <x v="0"/>
    <m/>
    <m/>
    <m/>
    <m/>
    <m/>
    <m/>
    <m/>
    <m/>
    <n v="4.8959999999999999"/>
    <m/>
    <m/>
    <m/>
    <m/>
    <m/>
    <m/>
    <m/>
    <m/>
    <m/>
    <s v="644145,2"/>
    <s v="6169860,42"/>
    <n v="0"/>
    <n v="4.8959999999999999"/>
    <n v="0"/>
  </r>
  <r>
    <n v="2339"/>
    <x v="1212"/>
    <s v=""/>
    <x v="2670"/>
    <n v="2019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6451"/>
    <n v="0.69499999999999995"/>
    <n v="0.69499999999999995"/>
    <n v="0"/>
    <n v="0"/>
    <n v="1"/>
    <n v="0"/>
    <n v="0"/>
    <x v="0"/>
    <x v="0"/>
    <m/>
    <m/>
    <m/>
    <m/>
    <m/>
    <m/>
    <m/>
    <m/>
    <m/>
    <m/>
    <m/>
    <m/>
    <m/>
    <m/>
    <n v="0.69499999999999995"/>
    <m/>
    <m/>
    <m/>
    <s v="523180,3"/>
    <s v="6076297,34"/>
    <n v="0"/>
    <n v="0.69499999999999995"/>
    <n v="0"/>
  </r>
  <r>
    <n v="2340"/>
    <x v="1213"/>
    <s v=""/>
    <x v="2671"/>
    <n v="2019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6452"/>
    <n v="28.925999999999998"/>
    <n v="28.022400000000001"/>
    <n v="0"/>
    <n v="0"/>
    <n v="1"/>
    <n v="0"/>
    <n v="0"/>
    <x v="0"/>
    <x v="0"/>
    <m/>
    <m/>
    <m/>
    <m/>
    <m/>
    <m/>
    <m/>
    <m/>
    <m/>
    <n v="32.871499999999997"/>
    <m/>
    <m/>
    <m/>
    <m/>
    <m/>
    <m/>
    <m/>
    <m/>
    <s v="574398,51"/>
    <s v="6314589,5"/>
    <n v="0"/>
    <n v="32.871499999999997"/>
    <n v="0"/>
  </r>
  <r>
    <n v="2341"/>
    <x v="872"/>
    <s v=""/>
    <x v="1976"/>
    <n v="2019"/>
    <n v="75091818"/>
    <x v="707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6453"/>
    <n v="1.36548"/>
    <n v="0"/>
    <n v="0.90171914399999997"/>
    <n v="0.90171914399999997"/>
    <n v="0.26498792079844291"/>
    <n v="0.73501207920155709"/>
    <n v="0"/>
    <x v="0"/>
    <x v="0"/>
    <m/>
    <m/>
    <m/>
    <m/>
    <m/>
    <m/>
    <n v="2.5764947999999999"/>
    <m/>
    <m/>
    <m/>
    <m/>
    <m/>
    <m/>
    <m/>
    <m/>
    <m/>
    <m/>
    <m/>
    <s v="702203"/>
    <s v="6176249"/>
    <n v="2.5764947999999999"/>
    <n v="0"/>
    <n v="0"/>
  </r>
  <r>
    <n v="2344"/>
    <x v="1214"/>
    <s v=""/>
    <x v="2672"/>
    <n v="2019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6454"/>
    <n v="0"/>
    <n v="0"/>
    <n v="1.09443348E-2"/>
    <n v="1.09443348E-2"/>
    <n v="0"/>
    <n v="1"/>
    <n v="0"/>
    <x v="0"/>
    <x v="0"/>
    <m/>
    <m/>
    <m/>
    <m/>
    <m/>
    <m/>
    <m/>
    <m/>
    <m/>
    <m/>
    <m/>
    <m/>
    <m/>
    <m/>
    <m/>
    <m/>
    <n v="1.09443348E-2"/>
    <m/>
    <s v="491022,9"/>
    <s v="6210178,5"/>
    <n v="0"/>
    <n v="0"/>
    <n v="0"/>
  </r>
  <r>
    <n v="2345"/>
    <x v="1215"/>
    <s v=""/>
    <x v="2673"/>
    <n v="2019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6455"/>
    <n v="18.48996"/>
    <n v="0"/>
    <n v="13.584530170800001"/>
    <n v="13.584530170800001"/>
    <n v="0.24499885238526178"/>
    <n v="0.75500114761473824"/>
    <n v="0"/>
    <x v="0"/>
    <x v="0"/>
    <m/>
    <m/>
    <m/>
    <m/>
    <m/>
    <m/>
    <m/>
    <m/>
    <n v="37.734788999999999"/>
    <m/>
    <m/>
    <m/>
    <m/>
    <m/>
    <m/>
    <m/>
    <m/>
    <m/>
    <s v="514305,59"/>
    <s v="6097976,27"/>
    <n v="0"/>
    <n v="37.734788999999999"/>
    <n v="0"/>
  </r>
  <r>
    <n v="2346"/>
    <x v="1216"/>
    <s v=""/>
    <x v="2674"/>
    <n v="2019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6456"/>
    <n v="16.841519999999999"/>
    <n v="0"/>
    <n v="12.3733208232"/>
    <n v="12.3733208232"/>
    <n v="0"/>
    <n v="0.75499895942145168"/>
    <n v="0.24500104057854832"/>
    <x v="0"/>
    <x v="0"/>
    <m/>
    <m/>
    <m/>
    <m/>
    <m/>
    <m/>
    <m/>
    <m/>
    <n v="34.370303"/>
    <m/>
    <m/>
    <m/>
    <m/>
    <m/>
    <m/>
    <m/>
    <m/>
    <m/>
    <s v="548470,32"/>
    <s v="6102744,68"/>
    <n v="0"/>
    <n v="34.370303"/>
    <n v="0"/>
  </r>
  <r>
    <n v="2347"/>
    <x v="1294"/>
    <s v=""/>
    <x v="2927"/>
    <n v="2019"/>
    <n v="39645491"/>
    <x v="708"/>
    <x v="1290"/>
    <x v="1248"/>
    <n v="6300"/>
    <s v="Gråsten"/>
    <n v="540"/>
    <m/>
    <x v="18"/>
    <m/>
    <s v="LO"/>
    <s v="Lokalt værk"/>
    <n v="352100"/>
    <n v="350020"/>
    <x v="384"/>
    <x v="1"/>
    <s v="kvt"/>
    <d v="2018-09-25T00:00:00"/>
    <m/>
    <n v="2.8"/>
    <n v="1.0669999999999999"/>
    <n v="1.5"/>
    <x v="6457"/>
    <n v="42.670439999999999"/>
    <n v="0"/>
    <n v="31.349725448400001"/>
    <n v="31.349725448400001"/>
    <n v="0.24499980478304506"/>
    <n v="0.75500019521695494"/>
    <n v="0"/>
    <x v="0"/>
    <x v="0"/>
    <m/>
    <m/>
    <m/>
    <m/>
    <m/>
    <m/>
    <m/>
    <m/>
    <n v="87.082599999999999"/>
    <m/>
    <m/>
    <m/>
    <m/>
    <m/>
    <m/>
    <m/>
    <m/>
    <m/>
    <s v="532879,9"/>
    <s v="6086423,45"/>
    <n v="0"/>
    <n v="87.082599999999999"/>
    <n v="0"/>
  </r>
  <r>
    <n v="2348"/>
    <x v="1295"/>
    <s v=""/>
    <x v="2928"/>
    <n v="2019"/>
    <n v="39020769"/>
    <x v="709"/>
    <x v="1291"/>
    <x v="1249"/>
    <n v="7500"/>
    <s v="Holstebro"/>
    <n v="661"/>
    <m/>
    <x v="18"/>
    <m/>
    <s v="LO"/>
    <s v="Lokalt værk"/>
    <n v="351100"/>
    <n v="350010"/>
    <x v="384"/>
    <x v="1"/>
    <s v="kvt"/>
    <d v="2018-07-24T00:00:00"/>
    <m/>
    <n v="1.7"/>
    <n v="0.63500000000000001"/>
    <n v="0.9"/>
    <x v="6458"/>
    <n v="21.711960000000001"/>
    <n v="0"/>
    <n v="15.951656699999999"/>
    <n v="15.951656699999999"/>
    <n v="0.24499962649674942"/>
    <n v="0.75500037350325055"/>
    <n v="0"/>
    <x v="0"/>
    <x v="0"/>
    <m/>
    <m/>
    <m/>
    <m/>
    <m/>
    <m/>
    <m/>
    <m/>
    <n v="44.310190000000006"/>
    <m/>
    <m/>
    <m/>
    <m/>
    <m/>
    <m/>
    <m/>
    <m/>
    <m/>
    <s v="493247,52"/>
    <s v="6246658,82"/>
    <n v="0"/>
    <n v="44.310190000000006"/>
    <n v="0"/>
  </r>
  <r>
    <n v="2349"/>
    <x v="1217"/>
    <s v=""/>
    <x v="2675"/>
    <n v="2019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6459"/>
    <n v="12.83292"/>
    <n v="0"/>
    <n v="8.5554503999999998"/>
    <n v="8.5554503999999998"/>
    <n v="0.25499687098826496"/>
    <n v="0.74500312901173504"/>
    <n v="0"/>
    <x v="0"/>
    <x v="0"/>
    <m/>
    <m/>
    <m/>
    <m/>
    <m/>
    <m/>
    <m/>
    <m/>
    <n v="25.162897000000001"/>
    <m/>
    <m/>
    <m/>
    <m/>
    <m/>
    <m/>
    <m/>
    <m/>
    <m/>
    <s v="658099,73"/>
    <s v="6131065,21"/>
    <n v="0"/>
    <n v="25.162897000000001"/>
    <n v="0"/>
  </r>
  <r>
    <n v="2350"/>
    <x v="1296"/>
    <s v=""/>
    <x v="2929"/>
    <n v="2019"/>
    <n v="32837832"/>
    <x v="710"/>
    <x v="1292"/>
    <x v="1250"/>
    <n v="4000"/>
    <s v="Roskilde"/>
    <n v="265"/>
    <m/>
    <x v="18"/>
    <m/>
    <s v="LO"/>
    <s v="Lokalt værk"/>
    <n v="370000"/>
    <n v="370000"/>
    <x v="1478"/>
    <x v="1"/>
    <s v="pev"/>
    <d v="2018-08-20T00:00:00"/>
    <m/>
    <n v="0.6"/>
    <n v="0.21"/>
    <n v="0.3"/>
    <x v="6460"/>
    <n v="3.1446000000000001"/>
    <n v="0"/>
    <n v="3.1222799999999999"/>
    <n v="3.1222799999999999"/>
    <n v="0"/>
    <n v="0.82096657553114216"/>
    <n v="0.17903342446885784"/>
    <x v="0"/>
    <x v="0"/>
    <m/>
    <m/>
    <m/>
    <m/>
    <m/>
    <m/>
    <m/>
    <m/>
    <n v="8.782159"/>
    <m/>
    <m/>
    <m/>
    <m/>
    <m/>
    <m/>
    <m/>
    <m/>
    <m/>
    <s v="692474,49"/>
    <s v="6171294,62"/>
    <n v="0"/>
    <n v="8.782159"/>
    <n v="0"/>
  </r>
  <r>
    <n v="2351"/>
    <x v="1218"/>
    <s v=""/>
    <x v="2676"/>
    <n v="2019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6461"/>
    <n v="0.26388"/>
    <n v="0"/>
    <n v="0.17435677320000001"/>
    <n v="0.17435677320000001"/>
    <n v="0"/>
    <n v="0.73517063970922969"/>
    <n v="0.26482936029077031"/>
    <x v="0"/>
    <x v="0"/>
    <m/>
    <m/>
    <m/>
    <m/>
    <m/>
    <m/>
    <n v="0.49820760000000003"/>
    <m/>
    <m/>
    <m/>
    <m/>
    <m/>
    <m/>
    <m/>
    <m/>
    <m/>
    <m/>
    <m/>
    <s v="595963,06"/>
    <s v="6134340,17"/>
    <n v="0.49820760000000003"/>
    <n v="0"/>
    <n v="0"/>
  </r>
  <r>
    <n v="2352"/>
    <x v="1219"/>
    <s v=""/>
    <x v="2677"/>
    <n v="2019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1730,45"/>
    <s v="6129294,29"/>
    <n v="0"/>
    <n v="0"/>
    <n v="0"/>
  </r>
  <r>
    <n v="2353"/>
    <x v="819"/>
    <s v=""/>
    <x v="1860"/>
    <n v="2019"/>
    <n v="39488485"/>
    <x v="711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31784,6"/>
    <s v="6246557,5"/>
    <n v="0"/>
    <n v="0"/>
    <n v="0"/>
  </r>
  <r>
    <n v="2353"/>
    <x v="819"/>
    <s v=""/>
    <x v="2930"/>
    <n v="2019"/>
    <n v="39488485"/>
    <x v="711"/>
    <x v="817"/>
    <x v="801"/>
    <n v="8840"/>
    <s v="Rødkærsbro"/>
    <n v="791"/>
    <m/>
    <x v="18"/>
    <m/>
    <s v="ER"/>
    <s v="Erhvervsværk"/>
    <n v="14610"/>
    <n v="10000"/>
    <x v="200"/>
    <x v="1"/>
    <s v="pev"/>
    <d v="2007-11-22T00:00:00"/>
    <m/>
    <n v="0.92200000000000004"/>
    <n v="0.34"/>
    <n v="0.5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31784,6"/>
    <s v="6246557,5"/>
    <n v="0"/>
    <n v="0"/>
    <n v="0"/>
  </r>
  <r>
    <n v="2354"/>
    <x v="604"/>
    <s v=""/>
    <x v="1446"/>
    <n v="2019"/>
    <n v="39170523"/>
    <x v="712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6462"/>
    <n v="27.9864"/>
    <n v="27.684000000000001"/>
    <n v="0"/>
    <n v="0"/>
    <n v="1"/>
    <n v="0"/>
    <n v="0"/>
    <x v="0"/>
    <x v="0"/>
    <m/>
    <m/>
    <m/>
    <m/>
    <m/>
    <m/>
    <n v="27.555105599999997"/>
    <m/>
    <m/>
    <m/>
    <m/>
    <m/>
    <m/>
    <m/>
    <m/>
    <m/>
    <m/>
    <m/>
    <s v="661960,96"/>
    <s v="6143799,95"/>
    <n v="27.555105599999997"/>
    <n v="0"/>
    <n v="0"/>
  </r>
  <r>
    <n v="2354"/>
    <x v="604"/>
    <s v=""/>
    <x v="1447"/>
    <n v="2019"/>
    <n v="39170523"/>
    <x v="712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6463"/>
    <n v="2.9988000000000001"/>
    <n v="2.9681999999999999"/>
    <n v="2.2786919999999999"/>
    <n v="2.2786919999999999"/>
    <n v="0.2550186319735197"/>
    <n v="0.7449813680264803"/>
    <n v="0"/>
    <x v="0"/>
    <x v="0"/>
    <m/>
    <m/>
    <m/>
    <m/>
    <m/>
    <m/>
    <n v="5.8795703999999995"/>
    <m/>
    <m/>
    <m/>
    <m/>
    <m/>
    <m/>
    <m/>
    <m/>
    <m/>
    <m/>
    <m/>
    <s v="661960,96"/>
    <s v="6143799,95"/>
    <n v="5.8795703999999995"/>
    <n v="0"/>
    <n v="0"/>
  </r>
  <r>
    <n v="2354"/>
    <x v="605"/>
    <s v=""/>
    <x v="1448"/>
    <n v="2019"/>
    <n v="39170523"/>
    <x v="712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6464"/>
    <n v="27.172799999999999"/>
    <n v="27.061199999999999"/>
    <n v="0"/>
    <n v="0"/>
    <n v="1"/>
    <n v="0"/>
    <n v="0"/>
    <x v="0"/>
    <x v="0"/>
    <m/>
    <m/>
    <m/>
    <n v="0"/>
    <m/>
    <m/>
    <n v="28.702634399999997"/>
    <m/>
    <m/>
    <m/>
    <m/>
    <m/>
    <m/>
    <m/>
    <m/>
    <m/>
    <m/>
    <m/>
    <s v="661661,6"/>
    <s v="6147484,17"/>
    <n v="28.702634399999997"/>
    <n v="0"/>
    <n v="0"/>
  </r>
  <r>
    <n v="2354"/>
    <x v="605"/>
    <s v=""/>
    <x v="1449"/>
    <n v="2019"/>
    <n v="39170523"/>
    <x v="712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2354"/>
    <x v="606"/>
    <s v=""/>
    <x v="1450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6465"/>
    <n v="108.018"/>
    <n v="108.018"/>
    <n v="0"/>
    <n v="0"/>
    <n v="1"/>
    <n v="0"/>
    <n v="0"/>
    <x v="0"/>
    <x v="0"/>
    <m/>
    <m/>
    <m/>
    <n v="0"/>
    <m/>
    <m/>
    <n v="109.20016800000001"/>
    <m/>
    <m/>
    <m/>
    <m/>
    <m/>
    <m/>
    <m/>
    <m/>
    <m/>
    <m/>
    <m/>
    <s v="661952,64"/>
    <s v="6146180,32"/>
    <n v="109.20016800000001"/>
    <n v="0"/>
    <n v="0"/>
  </r>
  <r>
    <n v="2354"/>
    <x v="606"/>
    <s v=""/>
    <x v="1451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61952,64"/>
    <s v="6146180,32"/>
    <n v="0"/>
    <n v="0"/>
    <n v="0"/>
  </r>
  <r>
    <n v="2354"/>
    <x v="606"/>
    <s v=""/>
    <x v="1452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6466"/>
    <n v="12.191148"/>
    <n v="12.191148"/>
    <n v="0"/>
    <n v="0"/>
    <n v="1"/>
    <n v="0"/>
    <n v="0"/>
    <x v="0"/>
    <x v="0"/>
    <m/>
    <m/>
    <m/>
    <m/>
    <m/>
    <m/>
    <n v="12.061170000000001"/>
    <m/>
    <m/>
    <m/>
    <m/>
    <m/>
    <m/>
    <m/>
    <m/>
    <m/>
    <m/>
    <m/>
    <s v="661952,64"/>
    <s v="6146180,32"/>
    <n v="12.061170000000001"/>
    <n v="0"/>
    <n v="0"/>
  </r>
  <r>
    <n v="2354"/>
    <x v="607"/>
    <s v=""/>
    <x v="1453"/>
    <n v="2019"/>
    <n v="39170523"/>
    <x v="712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6467"/>
    <n v="8.9999999999999998E-4"/>
    <n v="8.9999999999999998E-4"/>
    <n v="0"/>
    <n v="0"/>
    <n v="1"/>
    <n v="0"/>
    <n v="0"/>
    <x v="0"/>
    <x v="0"/>
    <m/>
    <m/>
    <m/>
    <m/>
    <m/>
    <m/>
    <n v="1.1484000000000002E-3"/>
    <m/>
    <m/>
    <m/>
    <m/>
    <m/>
    <m/>
    <m/>
    <m/>
    <m/>
    <m/>
    <m/>
    <s v="660942"/>
    <s v="6148577"/>
    <n v="1.1484000000000002E-3"/>
    <n v="0"/>
    <n v="0"/>
  </r>
  <r>
    <n v="2354"/>
    <x v="607"/>
    <s v=""/>
    <x v="1454"/>
    <n v="2019"/>
    <n v="39170523"/>
    <x v="712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9"/>
    <s v=""/>
    <x v="1456"/>
    <n v="2019"/>
    <n v="39170523"/>
    <x v="712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6468"/>
    <n v="3.87"/>
    <n v="3.87"/>
    <n v="2.9073600000000002"/>
    <n v="2.9073600000000002"/>
    <n v="0.24001707581949641"/>
    <n v="0.75998292418050362"/>
    <n v="0"/>
    <x v="0"/>
    <x v="0"/>
    <m/>
    <m/>
    <m/>
    <m/>
    <m/>
    <m/>
    <n v="8.0619264000000008"/>
    <m/>
    <m/>
    <m/>
    <m/>
    <m/>
    <m/>
    <m/>
    <m/>
    <m/>
    <m/>
    <m/>
    <s v="662272,36"/>
    <s v="6147155,69"/>
    <n v="8.0619264000000008"/>
    <n v="0"/>
    <n v="0"/>
  </r>
  <r>
    <n v="2354"/>
    <x v="609"/>
    <s v=""/>
    <x v="1457"/>
    <n v="2019"/>
    <n v="39170523"/>
    <x v="712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6469"/>
    <n v="4.9139999999999997"/>
    <n v="4.9139999999999997"/>
    <n v="3.9167999999999998"/>
    <n v="3.9167999999999998"/>
    <n v="0.2443581025924515"/>
    <n v="0.7556418974075485"/>
    <n v="0"/>
    <x v="0"/>
    <x v="0"/>
    <m/>
    <m/>
    <m/>
    <m/>
    <m/>
    <m/>
    <n v="10.0549152"/>
    <m/>
    <m/>
    <m/>
    <m/>
    <m/>
    <m/>
    <m/>
    <m/>
    <m/>
    <m/>
    <m/>
    <s v="662272,36"/>
    <s v="6147155,69"/>
    <n v="10.0549152"/>
    <n v="0"/>
    <n v="0"/>
  </r>
  <r>
    <n v="2355"/>
    <x v="827"/>
    <s v=""/>
    <x v="1871"/>
    <n v="2019"/>
    <n v="29189714"/>
    <x v="713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6470"/>
    <n v="0"/>
    <n v="0"/>
    <n v="0.31644"/>
    <n v="0.31644"/>
    <n v="0"/>
    <n v="1"/>
    <n v="0"/>
    <x v="0"/>
    <x v="0"/>
    <m/>
    <m/>
    <m/>
    <m/>
    <m/>
    <m/>
    <m/>
    <m/>
    <n v="2.7444980000000001"/>
    <m/>
    <m/>
    <m/>
    <m/>
    <m/>
    <m/>
    <m/>
    <m/>
    <m/>
    <s v="564509"/>
    <s v="6246652"/>
    <n v="0"/>
    <n v="2.7444980000000001"/>
    <n v="0"/>
  </r>
  <r>
    <n v="2358"/>
    <x v="817"/>
    <s v=""/>
    <x v="1858"/>
    <n v="2019"/>
    <n v="37389439"/>
    <x v="740"/>
    <x v="815"/>
    <x v="799"/>
    <n v="7860"/>
    <s v="Spøttrup"/>
    <n v="779"/>
    <m/>
    <x v="18"/>
    <m/>
    <s v="ER"/>
    <s v="Erhvervsværk"/>
    <n v="14620"/>
    <n v="10000"/>
    <x v="296"/>
    <x v="1"/>
    <s v="pev"/>
    <d v="2002-12-02T00:00:00"/>
    <m/>
    <n v="1.2"/>
    <n v="0.47"/>
    <n v="0.6"/>
    <x v="6471"/>
    <n v="11.82708"/>
    <n v="0"/>
    <n v="7.8846407999999997"/>
    <n v="7.8846407999999997"/>
    <n v="0"/>
    <n v="0.74499716365974344"/>
    <n v="0.25500283634025656"/>
    <x v="0"/>
    <x v="0"/>
    <m/>
    <m/>
    <m/>
    <m/>
    <m/>
    <m/>
    <m/>
    <m/>
    <n v="23.190094999999999"/>
    <m/>
    <m/>
    <m/>
    <m/>
    <m/>
    <m/>
    <m/>
    <m/>
    <m/>
    <s v="484184,87"/>
    <s v="6272240,19"/>
    <n v="0"/>
    <n v="23.190094999999999"/>
    <n v="0"/>
  </r>
  <r>
    <n v="2359"/>
    <x v="840"/>
    <s v=""/>
    <x v="1900"/>
    <n v="2019"/>
    <n v="28658842"/>
    <x v="741"/>
    <x v="838"/>
    <x v="821"/>
    <n v="9800"/>
    <s v="Hjørring"/>
    <n v="860"/>
    <m/>
    <x v="18"/>
    <m/>
    <s v="ER"/>
    <s v="Erhvervsværk"/>
    <n v="351100"/>
    <n v="350010"/>
    <x v="976"/>
    <x v="1"/>
    <s v="kvt"/>
    <d v="2004-05-01T00:00:00"/>
    <m/>
    <n v="5.66"/>
    <n v="2.1"/>
    <n v="3"/>
    <x v="6472"/>
    <n v="14.458679999999999"/>
    <n v="0"/>
    <n v="10.622716199999999"/>
    <n v="10.622716199999999"/>
    <n v="0.24500099805506348"/>
    <n v="0.75499900194493652"/>
    <n v="0"/>
    <x v="0"/>
    <x v="0"/>
    <m/>
    <m/>
    <m/>
    <m/>
    <m/>
    <m/>
    <m/>
    <m/>
    <n v="29.507390000000001"/>
    <m/>
    <m/>
    <m/>
    <m/>
    <m/>
    <m/>
    <m/>
    <m/>
    <m/>
    <s v="560895,35"/>
    <s v="6363824,36"/>
    <n v="0"/>
    <n v="29.507390000000001"/>
    <n v="0"/>
  </r>
  <r>
    <n v="2362"/>
    <x v="977"/>
    <s v=""/>
    <x v="2180"/>
    <n v="2019"/>
    <n v="40517987"/>
    <x v="742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6473"/>
    <n v="13.141548"/>
    <n v="13.141548"/>
    <n v="0"/>
    <n v="0"/>
    <n v="1"/>
    <n v="0"/>
    <n v="0"/>
    <x v="0"/>
    <x v="0"/>
    <m/>
    <m/>
    <m/>
    <m/>
    <m/>
    <m/>
    <m/>
    <m/>
    <m/>
    <m/>
    <n v="0"/>
    <m/>
    <n v="13.83685"/>
    <m/>
    <m/>
    <m/>
    <m/>
    <m/>
    <s v="557847,08"/>
    <s v="6123774,43"/>
    <n v="0"/>
    <n v="13.83685"/>
    <n v="0"/>
  </r>
  <r>
    <n v="2362"/>
    <x v="977"/>
    <s v=""/>
    <x v="2181"/>
    <n v="2019"/>
    <n v="40517987"/>
    <x v="742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6474"/>
    <n v="308.7396"/>
    <n v="301.13085599999999"/>
    <n v="86.196240000000003"/>
    <n v="86.024844000000002"/>
    <n v="0.39189556385274116"/>
    <n v="0.60810443614725884"/>
    <n v="0"/>
    <x v="0"/>
    <x v="0"/>
    <m/>
    <m/>
    <m/>
    <n v="0.20210400000000001"/>
    <m/>
    <m/>
    <m/>
    <m/>
    <m/>
    <m/>
    <n v="393.70335"/>
    <m/>
    <m/>
    <m/>
    <m/>
    <m/>
    <m/>
    <m/>
    <s v="557847,08"/>
    <s v="6123774,43"/>
    <n v="0.20210400000000001"/>
    <n v="393.70335"/>
    <n v="0"/>
  </r>
  <r>
    <n v="2362"/>
    <x v="978"/>
    <s v=""/>
    <x v="2182"/>
    <n v="2019"/>
    <n v="40517987"/>
    <x v="742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6475"/>
    <n v="1.08E-3"/>
    <n v="1.08E-3"/>
    <n v="0"/>
    <n v="0"/>
    <n v="1"/>
    <n v="0"/>
    <n v="0"/>
    <x v="0"/>
    <x v="0"/>
    <m/>
    <m/>
    <m/>
    <n v="4.3200000000000001E-3"/>
    <m/>
    <m/>
    <m/>
    <m/>
    <m/>
    <m/>
    <m/>
    <m/>
    <m/>
    <m/>
    <m/>
    <m/>
    <m/>
    <m/>
    <s v="557353,43"/>
    <s v="6125179,93"/>
    <n v="4.3200000000000001E-3"/>
    <n v="0"/>
    <n v="0"/>
  </r>
  <r>
    <n v="2363"/>
    <x v="1312"/>
    <s v=""/>
    <x v="3001"/>
    <n v="2019"/>
    <n v="32562299"/>
    <x v="743"/>
    <x v="1308"/>
    <x v="1263"/>
    <n v="9670"/>
    <s v="Løgstør"/>
    <n v="820"/>
    <m/>
    <x v="18"/>
    <m/>
    <s v="ER"/>
    <s v="Erhvervsværk"/>
    <n v="370000"/>
    <n v="370000"/>
    <x v="1517"/>
    <x v="1"/>
    <s v="pev"/>
    <d v="2019-05-01T00:00:00"/>
    <m/>
    <n v="0.1"/>
    <n v="0.03"/>
    <n v="0.06"/>
    <x v="6476"/>
    <n v="0.73799999999999999"/>
    <n v="0"/>
    <n v="0.44564399999999998"/>
    <n v="0.44564399999999998"/>
    <n v="0"/>
    <n v="0.73514211886304914"/>
    <n v="0.26485788113695086"/>
    <x v="0"/>
    <x v="0"/>
    <m/>
    <m/>
    <m/>
    <m/>
    <m/>
    <m/>
    <m/>
    <m/>
    <n v="1.3932"/>
    <m/>
    <m/>
    <m/>
    <m/>
    <m/>
    <m/>
    <m/>
    <m/>
    <m/>
    <s v="516376,65"/>
    <s v="6314092,78"/>
    <n v="0"/>
    <n v="1.3932"/>
    <n v="0"/>
  </r>
  <r>
    <n v="2364"/>
    <x v="684"/>
    <s v=""/>
    <x v="1651"/>
    <n v="2019"/>
    <n v="40616284"/>
    <x v="744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6477"/>
    <n v="2.286"/>
    <n v="0"/>
    <n v="1.9044000000000001"/>
    <n v="1.8755999999999999"/>
    <n v="0"/>
    <n v="0.7845772217721525"/>
    <n v="0.2154227782278475"/>
    <x v="0"/>
    <x v="0"/>
    <m/>
    <m/>
    <m/>
    <m/>
    <m/>
    <m/>
    <n v="5.3058455999999996"/>
    <m/>
    <m/>
    <m/>
    <m/>
    <m/>
    <m/>
    <m/>
    <m/>
    <m/>
    <m/>
    <m/>
    <s v="574366,76"/>
    <s v="6128686,66"/>
    <n v="5.3058455999999996"/>
    <n v="0"/>
    <n v="0"/>
  </r>
  <r>
    <n v="2365"/>
    <x v="1014"/>
    <s v=""/>
    <x v="2265"/>
    <n v="2019"/>
    <n v="41042958"/>
    <x v="745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6478"/>
    <n v="2.3723999999999998"/>
    <n v="0"/>
    <n v="2.0916000000000001"/>
    <n v="2.0916000000000001"/>
    <n v="0"/>
    <n v="0.8775106091384397"/>
    <n v="0.1224893908615603"/>
    <x v="0"/>
    <x v="0"/>
    <m/>
    <m/>
    <m/>
    <m/>
    <m/>
    <m/>
    <m/>
    <m/>
    <n v="9.6841039999999996"/>
    <m/>
    <m/>
    <m/>
    <m/>
    <m/>
    <m/>
    <m/>
    <m/>
    <m/>
    <s v="718603"/>
    <s v="6200807"/>
    <n v="0"/>
    <n v="9.6841039999999996"/>
    <n v="0"/>
  </r>
  <r>
    <n v="2367"/>
    <x v="758"/>
    <s v=""/>
    <x v="1780"/>
    <n v="2019"/>
    <n v="35530967"/>
    <x v="746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6479"/>
    <n v="0.60840000000000005"/>
    <n v="0"/>
    <n v="0.56019600000000003"/>
    <n v="0.56019600000000003"/>
    <n v="0.17036900964192267"/>
    <n v="0.8296309903580773"/>
    <n v="0"/>
    <x v="0"/>
    <x v="0"/>
    <m/>
    <m/>
    <m/>
    <m/>
    <m/>
    <m/>
    <m/>
    <m/>
    <n v="1.785536"/>
    <m/>
    <m/>
    <m/>
    <m/>
    <m/>
    <m/>
    <m/>
    <m/>
    <m/>
    <s v="497236,55"/>
    <s v="6137418,67"/>
    <n v="0"/>
    <n v="1.785536"/>
    <n v="0"/>
  </r>
  <r>
    <n v="2367"/>
    <x v="758"/>
    <s v=""/>
    <x v="1781"/>
    <n v="2019"/>
    <n v="35530967"/>
    <x v="746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6480"/>
    <n v="7.5815999999999999"/>
    <n v="0"/>
    <n v="7.7659919999999998"/>
    <n v="7.7659919999999998"/>
    <n v="0.17718680194836306"/>
    <n v="0.82281319805163688"/>
    <n v="0"/>
    <x v="0"/>
    <x v="0"/>
    <m/>
    <m/>
    <m/>
    <m/>
    <m/>
    <m/>
    <m/>
    <m/>
    <n v="21.394369999999999"/>
    <m/>
    <m/>
    <m/>
    <m/>
    <m/>
    <m/>
    <m/>
    <m/>
    <m/>
    <s v="497236,55"/>
    <s v="6137418,67"/>
    <n v="0"/>
    <n v="21.394369999999999"/>
    <n v="0"/>
  </r>
  <r>
    <n v="2368"/>
    <x v="30"/>
    <s v=""/>
    <x v="70"/>
    <n v="2019"/>
    <n v="39033771"/>
    <x v="747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597995"/>
    <s v="6132771"/>
    <n v="0"/>
    <n v="0"/>
    <n v="0"/>
  </r>
  <r>
    <n v="2368"/>
    <x v="30"/>
    <s v=""/>
    <x v="71"/>
    <n v="2019"/>
    <n v="39033771"/>
    <x v="747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2369"/>
    <x v="1313"/>
    <s v=""/>
    <x v="3002"/>
    <n v="2019"/>
    <n v="17096087"/>
    <x v="748"/>
    <x v="1309"/>
    <x v="1264"/>
    <n v="2600"/>
    <s v="Glostrup"/>
    <n v="161"/>
    <n v="2"/>
    <x v="5"/>
    <m/>
    <s v="ER"/>
    <s v="Erhvervsværk"/>
    <n v="461600"/>
    <n v="460000"/>
    <x v="800"/>
    <x v="6"/>
    <s v="pvp"/>
    <d v="2017-09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n v="0"/>
    <s v="714608,84"/>
    <s v="6175197,99"/>
    <n v="0"/>
    <n v="0"/>
    <n v="0"/>
  </r>
  <r>
    <n v="1"/>
    <x v="1220"/>
    <s v=""/>
    <x v="2678"/>
    <n v="2017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6481"/>
    <n v="1156.5650000000001"/>
    <n v="1156.5650000000001"/>
    <n v="0"/>
    <n v="0"/>
    <n v="1"/>
    <n v="0"/>
    <n v="0"/>
    <x v="0"/>
    <x v="0"/>
    <m/>
    <m/>
    <m/>
    <m/>
    <m/>
    <m/>
    <m/>
    <m/>
    <m/>
    <m/>
    <m/>
    <m/>
    <m/>
    <m/>
    <n v="1156.5650000000001"/>
    <m/>
    <m/>
    <m/>
    <s v="547420,61"/>
    <s v="6160842,77"/>
    <n v="0"/>
    <n v="1156.5650000000001"/>
    <n v="0"/>
  </r>
  <r>
    <n v="1"/>
    <x v="1220"/>
    <s v=""/>
    <x v="2679"/>
    <n v="2017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6482"/>
    <n v="955.5"/>
    <n v="201.56"/>
    <n v="484.62341040000001"/>
    <n v="134.5977504"/>
    <n v="5.5915655230140533E-2"/>
    <n v="0.73493049924390119"/>
    <n v="0.20915384552595828"/>
    <x v="0"/>
    <x v="0"/>
    <m/>
    <m/>
    <m/>
    <m/>
    <n v="1802.3574897799999"/>
    <m/>
    <m/>
    <m/>
    <m/>
    <m/>
    <m/>
    <m/>
    <m/>
    <m/>
    <m/>
    <m/>
    <m/>
    <m/>
    <s v="547420,61"/>
    <s v="6160842,77"/>
    <n v="1802.3574897799999"/>
    <n v="0"/>
    <n v="0"/>
  </r>
  <r>
    <n v="4"/>
    <x v="1221"/>
    <s v=""/>
    <x v="2680"/>
    <n v="2017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6483"/>
    <n v="0.83520000000000005"/>
    <n v="0.83520000000000005"/>
    <n v="0"/>
    <n v="0"/>
    <n v="1"/>
    <n v="0"/>
    <n v="0"/>
    <x v="0"/>
    <x v="0"/>
    <m/>
    <m/>
    <m/>
    <n v="0.90720000000000001"/>
    <m/>
    <m/>
    <m/>
    <m/>
    <m/>
    <m/>
    <m/>
    <m/>
    <m/>
    <m/>
    <m/>
    <m/>
    <m/>
    <m/>
    <s v="565387,17"/>
    <s v="6282332,17"/>
    <n v="0.90720000000000001"/>
    <n v="0"/>
    <n v="0"/>
  </r>
  <r>
    <n v="4"/>
    <x v="1221"/>
    <s v=""/>
    <x v="2681"/>
    <n v="2017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6484"/>
    <n v="74.491200000000006"/>
    <n v="74.491200000000006"/>
    <n v="0"/>
    <n v="0"/>
    <n v="1"/>
    <n v="0"/>
    <n v="0"/>
    <x v="0"/>
    <x v="0"/>
    <m/>
    <m/>
    <m/>
    <n v="0"/>
    <m/>
    <m/>
    <m/>
    <m/>
    <m/>
    <m/>
    <n v="78.418999999999997"/>
    <m/>
    <m/>
    <m/>
    <m/>
    <m/>
    <m/>
    <m/>
    <s v="565387,17"/>
    <s v="6282332,17"/>
    <n v="0"/>
    <n v="78.418999999999997"/>
    <n v="0"/>
  </r>
  <r>
    <n v="5"/>
    <x v="1222"/>
    <s v=""/>
    <x v="2682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6485"/>
    <n v="0"/>
    <n v="0"/>
    <n v="0"/>
    <n v="0"/>
    <n v="1"/>
    <n v="0"/>
    <n v="0"/>
    <x v="0"/>
    <x v="0"/>
    <m/>
    <m/>
    <m/>
    <n v="5.3804999999999999E-4"/>
    <m/>
    <m/>
    <m/>
    <m/>
    <m/>
    <m/>
    <m/>
    <m/>
    <m/>
    <m/>
    <m/>
    <m/>
    <m/>
    <m/>
    <s v="487243,25"/>
    <s v="6235762,15"/>
    <n v="5.3804999999999999E-4"/>
    <n v="0"/>
    <n v="0"/>
  </r>
  <r>
    <n v="5"/>
    <x v="1223"/>
    <s v=""/>
    <x v="2685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6486"/>
    <n v="73.923479999999998"/>
    <n v="73.923479999999998"/>
    <n v="65.444400000000002"/>
    <n v="65.444400000000002"/>
    <n v="0.25308000297371441"/>
    <n v="0.74691999702628564"/>
    <n v="0"/>
    <x v="0"/>
    <x v="0"/>
    <m/>
    <m/>
    <m/>
    <m/>
    <m/>
    <m/>
    <n v="146.04765119999999"/>
    <m/>
    <m/>
    <m/>
    <m/>
    <m/>
    <m/>
    <m/>
    <m/>
    <m/>
    <m/>
    <m/>
    <s v="487946,39"/>
    <s v="6236173,65"/>
    <n v="146.04765119999999"/>
    <n v="0"/>
    <n v="0"/>
  </r>
  <r>
    <n v="5"/>
    <x v="1223"/>
    <s v=""/>
    <x v="2686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6487"/>
    <n v="10.9224"/>
    <n v="10.9224"/>
    <n v="0"/>
    <n v="0"/>
    <n v="1"/>
    <n v="0"/>
    <n v="0"/>
    <x v="0"/>
    <x v="0"/>
    <m/>
    <m/>
    <m/>
    <m/>
    <m/>
    <m/>
    <n v="10.354093199999999"/>
    <m/>
    <m/>
    <m/>
    <m/>
    <m/>
    <m/>
    <m/>
    <m/>
    <m/>
    <m/>
    <m/>
    <s v="487946,39"/>
    <s v="6236173,65"/>
    <n v="10.354093199999999"/>
    <n v="0"/>
    <n v="0"/>
  </r>
  <r>
    <n v="5"/>
    <x v="1223"/>
    <s v=""/>
    <x v="2687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87946,39"/>
    <s v="6236173,65"/>
    <n v="2.8696E-4"/>
    <n v="0"/>
    <n v="0"/>
  </r>
  <r>
    <n v="5"/>
    <x v="1223"/>
    <s v=""/>
    <x v="2688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6488"/>
    <n v="10.769399999999999"/>
    <n v="10.769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0.940616"/>
    <s v="487946,39"/>
    <s v="6236173,65"/>
    <n v="0"/>
    <n v="0"/>
    <n v="10.940616"/>
  </r>
  <r>
    <n v="5"/>
    <x v="1223"/>
    <s v=""/>
    <x v="2689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6489"/>
    <n v="21.967199999999998"/>
    <n v="21.967199999999998"/>
    <n v="0"/>
    <n v="0"/>
    <n v="1"/>
    <n v="0"/>
    <n v="0"/>
    <x v="0"/>
    <x v="0"/>
    <m/>
    <m/>
    <m/>
    <m/>
    <m/>
    <m/>
    <m/>
    <m/>
    <m/>
    <m/>
    <m/>
    <m/>
    <m/>
    <m/>
    <m/>
    <n v="21.967200000000002"/>
    <m/>
    <m/>
    <s v="487946,39"/>
    <s v="6236173,65"/>
    <n v="0"/>
    <n v="21.967200000000002"/>
    <n v="0"/>
  </r>
  <r>
    <n v="6"/>
    <x v="1224"/>
    <s v=""/>
    <x v="2690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6490"/>
    <n v="191.97324"/>
    <n v="191.97324"/>
    <n v="0"/>
    <n v="0"/>
    <n v="1"/>
    <n v="0"/>
    <n v="0"/>
    <x v="0"/>
    <x v="0"/>
    <m/>
    <m/>
    <m/>
    <m/>
    <m/>
    <m/>
    <m/>
    <m/>
    <m/>
    <m/>
    <n v="189"/>
    <m/>
    <m/>
    <m/>
    <m/>
    <m/>
    <m/>
    <m/>
    <s v="545077,05"/>
    <s v="6334921,07"/>
    <n v="0"/>
    <n v="189"/>
    <n v="0"/>
  </r>
  <r>
    <n v="6"/>
    <x v="1224"/>
    <s v=""/>
    <x v="2691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6491"/>
    <n v="3.83724"/>
    <n v="3.83724"/>
    <n v="0"/>
    <n v="0"/>
    <n v="1"/>
    <n v="0"/>
    <n v="0"/>
    <x v="0"/>
    <x v="0"/>
    <m/>
    <m/>
    <m/>
    <m/>
    <m/>
    <m/>
    <n v="3.83724"/>
    <m/>
    <m/>
    <m/>
    <m/>
    <m/>
    <m/>
    <m/>
    <m/>
    <m/>
    <m/>
    <m/>
    <s v="545077,05"/>
    <s v="6334921,07"/>
    <n v="3.83724"/>
    <n v="0"/>
    <n v="0"/>
  </r>
  <r>
    <n v="8"/>
    <x v="1225"/>
    <s v=""/>
    <x v="2693"/>
    <n v="2017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6492"/>
    <n v="341.36784"/>
    <n v="341.36784"/>
    <n v="0"/>
    <n v="0"/>
    <n v="1"/>
    <n v="0"/>
    <n v="0"/>
    <x v="0"/>
    <x v="0"/>
    <m/>
    <m/>
    <n v="0.37710000000000005"/>
    <n v="0.28695999999999999"/>
    <m/>
    <m/>
    <m/>
    <n v="308.85220000000004"/>
    <m/>
    <n v="4.3499999999999997E-2"/>
    <m/>
    <n v="9.8179999999999978"/>
    <m/>
    <m/>
    <m/>
    <m/>
    <m/>
    <m/>
    <s v="561928,83"/>
    <s v="6368292,74"/>
    <n v="139.64755000000002"/>
    <n v="179.73021000000003"/>
    <n v="0"/>
  </r>
  <r>
    <n v="8"/>
    <x v="1225"/>
    <s v=""/>
    <x v="2694"/>
    <n v="2017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6493"/>
    <n v="514.87703999999997"/>
    <n v="514.87703999999997"/>
    <n v="134.80956"/>
    <n v="134.80956"/>
    <n v="0.39511454873113078"/>
    <n v="0.60488545126886928"/>
    <n v="0"/>
    <x v="0"/>
    <x v="0"/>
    <m/>
    <m/>
    <n v="0.79610000000000003"/>
    <n v="0.43043999999999999"/>
    <m/>
    <m/>
    <m/>
    <n v="630.3184"/>
    <m/>
    <n v="0.10150000000000001"/>
    <m/>
    <n v="19.907700000000002"/>
    <m/>
    <m/>
    <m/>
    <m/>
    <m/>
    <m/>
    <s v="561928,83"/>
    <s v="6368292,74"/>
    <n v="284.86982"/>
    <n v="366.68432000000007"/>
    <n v="0"/>
  </r>
  <r>
    <n v="9"/>
    <x v="1226"/>
    <s v=""/>
    <x v="2695"/>
    <n v="2017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6494"/>
    <n v="3.8538000000000001"/>
    <n v="3.8538000000000001"/>
    <n v="0"/>
    <n v="0"/>
    <n v="1"/>
    <n v="0"/>
    <n v="0"/>
    <x v="0"/>
    <x v="0"/>
    <m/>
    <m/>
    <m/>
    <m/>
    <m/>
    <m/>
    <n v="3.8537532000000003"/>
    <m/>
    <m/>
    <m/>
    <m/>
    <m/>
    <m/>
    <m/>
    <m/>
    <m/>
    <m/>
    <m/>
    <s v="583405"/>
    <s v="6340457"/>
    <n v="3.8537532000000003"/>
    <n v="0"/>
    <n v="0"/>
  </r>
  <r>
    <n v="9"/>
    <x v="1226"/>
    <s v=""/>
    <x v="2696"/>
    <n v="2017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6495"/>
    <n v="0.84653999999999996"/>
    <n v="0.84653999999999996"/>
    <n v="0.59281200000000001"/>
    <n v="0.59281200000000001"/>
    <n v="0.27342959667535655"/>
    <n v="0.7265704033246434"/>
    <n v="0"/>
    <x v="0"/>
    <x v="0"/>
    <m/>
    <m/>
    <m/>
    <m/>
    <m/>
    <m/>
    <n v="1.5480035999999999"/>
    <m/>
    <m/>
    <m/>
    <m/>
    <m/>
    <m/>
    <m/>
    <m/>
    <m/>
    <m/>
    <m/>
    <s v="583405"/>
    <s v="6340457"/>
    <n v="1.5480035999999999"/>
    <n v="0"/>
    <n v="0"/>
  </r>
  <r>
    <n v="10"/>
    <x v="1227"/>
    <s v=""/>
    <x v="2697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9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6496"/>
    <n v="0.16500000000000001"/>
    <n v="0.16500000000000001"/>
    <n v="0"/>
    <n v="0"/>
    <n v="1"/>
    <n v="0"/>
    <n v="0"/>
    <x v="0"/>
    <x v="0"/>
    <m/>
    <m/>
    <m/>
    <m/>
    <m/>
    <m/>
    <n v="0.18215999999999999"/>
    <m/>
    <m/>
    <m/>
    <m/>
    <m/>
    <m/>
    <m/>
    <m/>
    <m/>
    <m/>
    <m/>
    <s v="711062,64"/>
    <s v="6173111,09"/>
    <n v="0.18215999999999999"/>
    <n v="0"/>
    <n v="0"/>
  </r>
  <r>
    <n v="10"/>
    <x v="1227"/>
    <s v=""/>
    <x v="2700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6497"/>
    <n v="0.151"/>
    <n v="0.151"/>
    <n v="0"/>
    <n v="0"/>
    <n v="1"/>
    <n v="0"/>
    <n v="0"/>
    <x v="0"/>
    <x v="0"/>
    <m/>
    <m/>
    <m/>
    <m/>
    <m/>
    <m/>
    <n v="0.16632"/>
    <m/>
    <m/>
    <m/>
    <m/>
    <m/>
    <m/>
    <m/>
    <m/>
    <m/>
    <m/>
    <m/>
    <s v="711062,64"/>
    <s v="6173111,09"/>
    <n v="0.16632"/>
    <n v="0"/>
    <n v="0"/>
  </r>
  <r>
    <n v="10"/>
    <x v="1227"/>
    <s v=""/>
    <x v="2701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6498"/>
    <n v="0.20399999999999999"/>
    <n v="0.20399999999999999"/>
    <n v="0"/>
    <n v="0"/>
    <n v="1"/>
    <n v="0"/>
    <n v="0"/>
    <x v="0"/>
    <x v="0"/>
    <m/>
    <m/>
    <m/>
    <n v="0.218807"/>
    <m/>
    <n v="2.4840000000000002E-4"/>
    <m/>
    <m/>
    <m/>
    <m/>
    <m/>
    <m/>
    <m/>
    <m/>
    <m/>
    <m/>
    <m/>
    <m/>
    <s v="711062,64"/>
    <s v="6173111,09"/>
    <n v="0.21905540000000001"/>
    <n v="0"/>
    <n v="0"/>
  </r>
  <r>
    <n v="10"/>
    <x v="1227"/>
    <s v=""/>
    <x v="2702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6499"/>
    <n v="3.0350000000000001"/>
    <n v="3.0350000000000001"/>
    <n v="0"/>
    <n v="0"/>
    <n v="1"/>
    <n v="0"/>
    <n v="0"/>
    <x v="0"/>
    <x v="0"/>
    <m/>
    <m/>
    <m/>
    <n v="2.1521999999999999E-2"/>
    <m/>
    <n v="1.242E-3"/>
    <n v="3.2074416000000001"/>
    <m/>
    <m/>
    <m/>
    <m/>
    <m/>
    <m/>
    <m/>
    <m/>
    <m/>
    <m/>
    <m/>
    <s v="711062,64"/>
    <s v="6173111,09"/>
    <n v="3.2302056000000001"/>
    <n v="0"/>
    <n v="0"/>
  </r>
  <r>
    <n v="10"/>
    <x v="1227"/>
    <s v=""/>
    <x v="2703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6500"/>
    <n v="0.71099999999999997"/>
    <n v="0.71099999999999997"/>
    <n v="0"/>
    <n v="0"/>
    <n v="1"/>
    <n v="0"/>
    <n v="0"/>
    <x v="0"/>
    <x v="0"/>
    <m/>
    <m/>
    <m/>
    <n v="3.5869999999999999E-2"/>
    <m/>
    <n v="1.242E-3"/>
    <n v="0.73260000000000003"/>
    <m/>
    <m/>
    <m/>
    <m/>
    <m/>
    <m/>
    <m/>
    <m/>
    <m/>
    <m/>
    <m/>
    <s v="711062,64"/>
    <s v="6173111,09"/>
    <n v="0.76971200000000006"/>
    <n v="0"/>
    <n v="0"/>
  </r>
  <r>
    <n v="10"/>
    <x v="1227"/>
    <s v=""/>
    <x v="2704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6501"/>
    <n v="0.40799999999999997"/>
    <n v="0.40799999999999997"/>
    <n v="0"/>
    <n v="0"/>
    <n v="1"/>
    <n v="0"/>
    <n v="0"/>
    <x v="0"/>
    <x v="0"/>
    <m/>
    <m/>
    <m/>
    <n v="6.0978999999999998E-2"/>
    <m/>
    <n v="1.242E-3"/>
    <n v="0.37619999999999998"/>
    <m/>
    <m/>
    <m/>
    <m/>
    <m/>
    <m/>
    <m/>
    <m/>
    <m/>
    <m/>
    <m/>
    <s v="711062,64"/>
    <s v="6173111,09"/>
    <n v="0.43842099999999995"/>
    <n v="0"/>
    <n v="0"/>
  </r>
  <r>
    <n v="10"/>
    <x v="1227"/>
    <s v=""/>
    <x v="2705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6502"/>
    <n v="0.68899999999999995"/>
    <n v="0.68899999999999995"/>
    <n v="0"/>
    <n v="0"/>
    <n v="1"/>
    <n v="0"/>
    <n v="0"/>
    <x v="0"/>
    <x v="0"/>
    <m/>
    <m/>
    <m/>
    <n v="0.70663900000000002"/>
    <m/>
    <n v="1.242E-3"/>
    <n v="5.8093200000000005E-2"/>
    <m/>
    <m/>
    <m/>
    <m/>
    <m/>
    <m/>
    <m/>
    <m/>
    <m/>
    <m/>
    <m/>
    <s v="711062,64"/>
    <s v="6173111,09"/>
    <n v="0.76597419999999994"/>
    <n v="0"/>
    <n v="0"/>
  </r>
  <r>
    <n v="11"/>
    <x v="1228"/>
    <s v=""/>
    <x v="2706"/>
    <n v="2017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6503"/>
    <n v="61.271999999999998"/>
    <n v="61.271999999999998"/>
    <n v="0"/>
    <n v="0"/>
    <n v="1"/>
    <n v="0"/>
    <n v="0"/>
    <x v="0"/>
    <x v="0"/>
    <m/>
    <m/>
    <m/>
    <m/>
    <m/>
    <m/>
    <m/>
    <m/>
    <m/>
    <m/>
    <n v="56.171999999999997"/>
    <m/>
    <m/>
    <m/>
    <m/>
    <m/>
    <m/>
    <m/>
    <s v="582192,53"/>
    <s v="6258408,21"/>
    <n v="0"/>
    <n v="56.171999999999997"/>
    <n v="0"/>
  </r>
  <r>
    <n v="11"/>
    <x v="1228"/>
    <s v=""/>
    <x v="2707"/>
    <n v="2017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6504"/>
    <n v="2.0448"/>
    <n v="2.0448"/>
    <n v="0"/>
    <n v="0"/>
    <n v="1"/>
    <n v="0"/>
    <n v="0"/>
    <x v="0"/>
    <x v="0"/>
    <m/>
    <m/>
    <m/>
    <n v="2.0445899999999999"/>
    <m/>
    <m/>
    <m/>
    <m/>
    <m/>
    <m/>
    <m/>
    <m/>
    <m/>
    <m/>
    <m/>
    <m/>
    <m/>
    <m/>
    <s v="582192,53"/>
    <s v="6258408,21"/>
    <n v="2.0445899999999999"/>
    <n v="0"/>
    <n v="0"/>
  </r>
  <r>
    <n v="12"/>
    <x v="1229"/>
    <s v=""/>
    <x v="2708"/>
    <n v="2017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7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6505"/>
    <n v="39.366"/>
    <n v="39.366"/>
    <n v="0"/>
    <n v="0"/>
    <n v="1"/>
    <n v="0"/>
    <n v="0"/>
    <x v="0"/>
    <x v="0"/>
    <m/>
    <m/>
    <m/>
    <m/>
    <m/>
    <m/>
    <m/>
    <m/>
    <m/>
    <n v="40.1464"/>
    <m/>
    <m/>
    <m/>
    <m/>
    <m/>
    <m/>
    <m/>
    <m/>
    <s v="578544,76"/>
    <s v="6290617,46"/>
    <n v="0"/>
    <n v="40.1464"/>
    <n v="0"/>
  </r>
  <r>
    <n v="12"/>
    <x v="1230"/>
    <s v=""/>
    <x v="2710"/>
    <n v="2017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6506"/>
    <n v="5.7708000000000004"/>
    <n v="5.7708000000000004"/>
    <n v="0"/>
    <n v="0"/>
    <n v="1"/>
    <n v="0"/>
    <n v="0"/>
    <x v="0"/>
    <x v="0"/>
    <m/>
    <m/>
    <m/>
    <m/>
    <m/>
    <m/>
    <m/>
    <m/>
    <m/>
    <m/>
    <m/>
    <m/>
    <m/>
    <m/>
    <m/>
    <n v="5.7708000000000004"/>
    <m/>
    <m/>
    <s v="578544,76"/>
    <s v="6290617,46"/>
    <n v="0"/>
    <n v="5.7708000000000004"/>
    <n v="0"/>
  </r>
  <r>
    <n v="13"/>
    <x v="1231"/>
    <s v=""/>
    <x v="2711"/>
    <n v="2017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6507"/>
    <n v="2.0606399999999998"/>
    <n v="2.0606399999999998"/>
    <n v="1.617192"/>
    <n v="1.617192"/>
    <n v="0.23821810857152367"/>
    <n v="0.7617818914284763"/>
    <n v="0"/>
    <x v="0"/>
    <x v="0"/>
    <m/>
    <m/>
    <m/>
    <m/>
    <m/>
    <m/>
    <n v="4.3251119999999998"/>
    <m/>
    <m/>
    <m/>
    <m/>
    <m/>
    <m/>
    <m/>
    <m/>
    <m/>
    <m/>
    <m/>
    <s v="519537"/>
    <s v="6163184"/>
    <n v="4.3251119999999998"/>
    <n v="0"/>
    <n v="0"/>
  </r>
  <r>
    <n v="13"/>
    <x v="1232"/>
    <s v=""/>
    <x v="2713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6508"/>
    <n v="64.145160000000004"/>
    <n v="64.145160000000004"/>
    <n v="0"/>
    <n v="0"/>
    <n v="1"/>
    <n v="0"/>
    <n v="0"/>
    <x v="0"/>
    <x v="0"/>
    <m/>
    <m/>
    <m/>
    <m/>
    <m/>
    <m/>
    <n v="57.679023600000001"/>
    <m/>
    <m/>
    <m/>
    <m/>
    <m/>
    <m/>
    <m/>
    <m/>
    <m/>
    <m/>
    <m/>
    <s v="519537"/>
    <s v="6163184"/>
    <n v="57.679023600000001"/>
    <n v="0"/>
    <n v="0"/>
  </r>
  <r>
    <n v="13"/>
    <x v="1232"/>
    <s v=""/>
    <x v="2714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6509"/>
    <n v="3.1383719999999999"/>
    <n v="3.13837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156444"/>
    <s v="519537"/>
    <s v="6163184"/>
    <n v="0"/>
    <n v="0"/>
    <n v="3.156444"/>
  </r>
  <r>
    <n v="13"/>
    <x v="1233"/>
    <s v=""/>
    <x v="2715"/>
    <n v="2017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6510"/>
    <n v="18.081"/>
    <n v="18.081"/>
    <n v="0"/>
    <n v="0"/>
    <n v="1"/>
    <n v="0"/>
    <n v="0"/>
    <x v="0"/>
    <x v="0"/>
    <m/>
    <m/>
    <m/>
    <m/>
    <m/>
    <m/>
    <m/>
    <m/>
    <m/>
    <m/>
    <m/>
    <m/>
    <m/>
    <m/>
    <m/>
    <n v="18.081"/>
    <m/>
    <m/>
    <s v="520285,25"/>
    <s v="6163911,36"/>
    <n v="0"/>
    <n v="18.081"/>
    <n v="0"/>
  </r>
  <r>
    <n v="14"/>
    <x v="1234"/>
    <s v=""/>
    <x v="2716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6511"/>
    <n v="1.9224000000000001"/>
    <n v="1.9224000000000001"/>
    <n v="1.3176000000000001"/>
    <n v="1.3176000000000001"/>
    <n v="0.26868789737128645"/>
    <n v="0.73131210262871349"/>
    <n v="0"/>
    <x v="0"/>
    <x v="0"/>
    <m/>
    <m/>
    <m/>
    <m/>
    <m/>
    <m/>
    <n v="3.5773847999999999"/>
    <m/>
    <m/>
    <m/>
    <m/>
    <m/>
    <m/>
    <m/>
    <m/>
    <m/>
    <m/>
    <m/>
    <s v="577623,23"/>
    <s v="6345716,77"/>
    <n v="3.5773847999999999"/>
    <n v="0"/>
    <n v="0"/>
  </r>
  <r>
    <n v="14"/>
    <x v="1234"/>
    <s v=""/>
    <x v="2717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6512"/>
    <n v="16.239599999999999"/>
    <n v="16.128"/>
    <n v="0"/>
    <n v="0"/>
    <n v="1"/>
    <n v="0"/>
    <n v="0"/>
    <x v="0"/>
    <x v="0"/>
    <m/>
    <m/>
    <m/>
    <m/>
    <m/>
    <m/>
    <n v="16.436772000000001"/>
    <m/>
    <m/>
    <m/>
    <m/>
    <m/>
    <m/>
    <m/>
    <m/>
    <m/>
    <m/>
    <m/>
    <s v="577623,23"/>
    <s v="6345716,77"/>
    <n v="16.436772000000001"/>
    <n v="0"/>
    <n v="0"/>
  </r>
  <r>
    <n v="14"/>
    <x v="1234"/>
    <s v=""/>
    <x v="2718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6513"/>
    <n v="4.3920000000000003"/>
    <n v="4.2300000000000004"/>
    <n v="0"/>
    <n v="0"/>
    <n v="1"/>
    <n v="0"/>
    <n v="0"/>
    <x v="0"/>
    <x v="0"/>
    <m/>
    <m/>
    <m/>
    <m/>
    <m/>
    <m/>
    <m/>
    <m/>
    <m/>
    <m/>
    <m/>
    <m/>
    <m/>
    <m/>
    <m/>
    <n v="4.3920000000000003"/>
    <m/>
    <m/>
    <s v="577623,23"/>
    <s v="6345716,77"/>
    <n v="0"/>
    <n v="4.3920000000000003"/>
    <n v="0"/>
  </r>
  <r>
    <n v="15"/>
    <x v="1235"/>
    <s v=""/>
    <x v="2719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6514"/>
    <n v="0.25631999999999999"/>
    <n v="0.25631999999999999"/>
    <n v="0.21959999999999999"/>
    <n v="0.21456"/>
    <n v="0.22426468272217009"/>
    <n v="0.77573531727782985"/>
    <n v="0"/>
    <x v="0"/>
    <x v="0"/>
    <m/>
    <m/>
    <m/>
    <m/>
    <m/>
    <m/>
    <n v="0.57146759999999996"/>
    <m/>
    <m/>
    <m/>
    <m/>
    <m/>
    <m/>
    <m/>
    <m/>
    <m/>
    <m/>
    <m/>
    <s v="570172,34"/>
    <s v="6126158,97"/>
    <n v="0.57146759999999996"/>
    <n v="0"/>
    <n v="0"/>
  </r>
  <r>
    <n v="15"/>
    <x v="1235"/>
    <s v=""/>
    <x v="2720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6515"/>
    <n v="8.8322400000000005"/>
    <n v="8.8322400000000005"/>
    <n v="0"/>
    <n v="0"/>
    <n v="1"/>
    <n v="0"/>
    <n v="0"/>
    <x v="0"/>
    <x v="0"/>
    <m/>
    <m/>
    <m/>
    <m/>
    <m/>
    <m/>
    <n v="8.9250480000000003"/>
    <m/>
    <m/>
    <m/>
    <m/>
    <m/>
    <m/>
    <m/>
    <m/>
    <m/>
    <m/>
    <m/>
    <s v="570172,34"/>
    <s v="6126158,97"/>
    <n v="8.9250480000000003"/>
    <n v="0"/>
    <n v="0"/>
  </r>
  <r>
    <n v="15"/>
    <x v="1235"/>
    <s v=""/>
    <x v="2721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236"/>
    <s v=""/>
    <x v="2722"/>
    <n v="2017"/>
    <n v="25387910"/>
    <x v="749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6516"/>
    <n v="30.087"/>
    <n v="30.087"/>
    <n v="0"/>
    <n v="0"/>
    <n v="1"/>
    <n v="0"/>
    <n v="0"/>
    <x v="0"/>
    <x v="0"/>
    <m/>
    <m/>
    <m/>
    <m/>
    <m/>
    <m/>
    <m/>
    <m/>
    <m/>
    <m/>
    <n v="27.116531999999999"/>
    <m/>
    <m/>
    <m/>
    <m/>
    <m/>
    <m/>
    <m/>
    <s v="570015"/>
    <s v="6125959"/>
    <n v="0"/>
    <n v="27.116531999999999"/>
    <n v="0"/>
  </r>
  <r>
    <n v="16"/>
    <x v="1237"/>
    <s v=""/>
    <x v="2723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6517"/>
    <n v="8.9423999999999992"/>
    <n v="8.9423999999999992"/>
    <n v="0"/>
    <n v="0"/>
    <n v="1"/>
    <n v="0"/>
    <n v="0"/>
    <x v="0"/>
    <x v="0"/>
    <m/>
    <m/>
    <m/>
    <m/>
    <m/>
    <m/>
    <n v="8.4925764000000008"/>
    <m/>
    <m/>
    <m/>
    <m/>
    <m/>
    <m/>
    <m/>
    <m/>
    <m/>
    <m/>
    <m/>
    <s v="508414,57"/>
    <s v="6221211,22"/>
    <n v="8.4925764000000008"/>
    <n v="0"/>
    <n v="0"/>
  </r>
  <r>
    <n v="16"/>
    <x v="1237"/>
    <s v=""/>
    <x v="2724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6518"/>
    <n v="32.436"/>
    <n v="32.436"/>
    <n v="0"/>
    <n v="0"/>
    <n v="1"/>
    <n v="0"/>
    <n v="0"/>
    <x v="0"/>
    <x v="0"/>
    <m/>
    <m/>
    <m/>
    <m/>
    <m/>
    <m/>
    <n v="30.804364799999998"/>
    <m/>
    <m/>
    <m/>
    <m/>
    <m/>
    <m/>
    <m/>
    <m/>
    <m/>
    <m/>
    <m/>
    <s v="508414,57"/>
    <s v="6221211,22"/>
    <n v="30.804364799999998"/>
    <n v="0"/>
    <n v="0"/>
  </r>
  <r>
    <n v="16"/>
    <x v="1237"/>
    <s v=""/>
    <x v="2725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8414,57"/>
    <s v="6221211,22"/>
    <n v="0"/>
    <n v="0"/>
    <n v="0"/>
  </r>
  <r>
    <n v="16"/>
    <x v="1237"/>
    <s v=""/>
    <x v="2726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6519"/>
    <n v="8.6039999999999992"/>
    <n v="8.6039999999999992"/>
    <n v="0"/>
    <n v="0"/>
    <n v="1"/>
    <n v="0"/>
    <n v="0"/>
    <x v="0"/>
    <x v="0"/>
    <m/>
    <m/>
    <m/>
    <m/>
    <m/>
    <m/>
    <n v="8.1312263999999992"/>
    <m/>
    <m/>
    <m/>
    <m/>
    <m/>
    <m/>
    <m/>
    <m/>
    <m/>
    <m/>
    <m/>
    <s v="508414,57"/>
    <s v="6221211,22"/>
    <n v="8.1312263999999992"/>
    <n v="0"/>
    <n v="0"/>
  </r>
  <r>
    <n v="16"/>
    <x v="1238"/>
    <s v=""/>
    <x v="2727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6520"/>
    <n v="17.215199999999999"/>
    <n v="17.215199999999999"/>
    <n v="0"/>
    <n v="0"/>
    <n v="1"/>
    <n v="0"/>
    <n v="0"/>
    <x v="0"/>
    <x v="0"/>
    <m/>
    <m/>
    <m/>
    <m/>
    <m/>
    <m/>
    <n v="16.921753199999998"/>
    <m/>
    <m/>
    <m/>
    <m/>
    <m/>
    <m/>
    <m/>
    <m/>
    <m/>
    <m/>
    <m/>
    <s v="512766,92"/>
    <s v="6216745,51"/>
    <n v="16.921753199999998"/>
    <n v="0"/>
    <n v="0"/>
  </r>
  <r>
    <n v="16"/>
    <x v="1238"/>
    <s v=""/>
    <x v="2728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6521"/>
    <n v="1.11564"/>
    <n v="1.11564"/>
    <n v="0.79321680000000006"/>
    <n v="0.79321680000000006"/>
    <n v="0.29033871913687237"/>
    <n v="0.70966128086312763"/>
    <n v="0"/>
    <x v="0"/>
    <x v="0"/>
    <m/>
    <m/>
    <m/>
    <m/>
    <m/>
    <m/>
    <n v="1.9212732000000001"/>
    <m/>
    <m/>
    <m/>
    <m/>
    <m/>
    <m/>
    <m/>
    <m/>
    <m/>
    <m/>
    <m/>
    <s v="512766,92"/>
    <s v="6216745,51"/>
    <n v="1.9212732000000001"/>
    <n v="0"/>
    <n v="0"/>
  </r>
  <r>
    <n v="16"/>
    <x v="1238"/>
    <s v=""/>
    <x v="2729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6522"/>
    <n v="3.8483999999999998"/>
    <n v="3.8483999999999998"/>
    <n v="0"/>
    <n v="0"/>
    <n v="1"/>
    <n v="0"/>
    <n v="0"/>
    <x v="0"/>
    <x v="0"/>
    <m/>
    <m/>
    <m/>
    <m/>
    <m/>
    <m/>
    <m/>
    <m/>
    <m/>
    <m/>
    <m/>
    <m/>
    <m/>
    <m/>
    <m/>
    <n v="3.8484000000000003"/>
    <m/>
    <m/>
    <s v="512766,92"/>
    <s v="6216745,51"/>
    <n v="0"/>
    <n v="3.8484000000000003"/>
    <n v="0"/>
  </r>
  <r>
    <n v="16"/>
    <x v="1239"/>
    <s v=""/>
    <x v="2730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6523"/>
    <n v="2.7373319999999999"/>
    <n v="2.7373319999999999"/>
    <n v="1.786788"/>
    <n v="1.7629919999999999"/>
    <n v="0.27829261258412424"/>
    <n v="0.7217073874158757"/>
    <n v="0"/>
    <x v="0"/>
    <x v="0"/>
    <m/>
    <m/>
    <m/>
    <m/>
    <m/>
    <m/>
    <n v="4.9180824000000003"/>
    <m/>
    <m/>
    <m/>
    <m/>
    <m/>
    <m/>
    <m/>
    <m/>
    <m/>
    <m/>
    <m/>
    <s v="517304,44"/>
    <s v="6222206,79"/>
    <n v="4.9180824000000003"/>
    <n v="0"/>
    <n v="0"/>
  </r>
  <r>
    <n v="16"/>
    <x v="1239"/>
    <s v=""/>
    <x v="2731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6524"/>
    <n v="2.637972"/>
    <n v="2.637972"/>
    <n v="1.6883999999999999"/>
    <n v="1.6658999999999999"/>
    <n v="0.28382026562760232"/>
    <n v="0.71617973437239768"/>
    <n v="0"/>
    <x v="0"/>
    <x v="0"/>
    <m/>
    <m/>
    <m/>
    <m/>
    <m/>
    <m/>
    <n v="4.6472579999999999"/>
    <m/>
    <m/>
    <m/>
    <m/>
    <m/>
    <m/>
    <m/>
    <m/>
    <m/>
    <m/>
    <m/>
    <s v="517304,44"/>
    <s v="6222206,79"/>
    <n v="4.6472579999999999"/>
    <n v="0"/>
    <n v="0"/>
  </r>
  <r>
    <n v="16"/>
    <x v="1239"/>
    <s v=""/>
    <x v="2732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6525"/>
    <n v="2.8418399999999999"/>
    <n v="2.8418399999999999"/>
    <n v="1.8150839999999999"/>
    <n v="1.7908919999999999"/>
    <n v="0.28441517265233179"/>
    <n v="0.71558482734766815"/>
    <n v="0"/>
    <x v="0"/>
    <x v="0"/>
    <m/>
    <m/>
    <m/>
    <m/>
    <m/>
    <m/>
    <n v="4.9959359999999995"/>
    <m/>
    <m/>
    <m/>
    <m/>
    <m/>
    <m/>
    <m/>
    <m/>
    <m/>
    <m/>
    <m/>
    <s v="517304,44"/>
    <s v="6222206,79"/>
    <n v="4.9959359999999995"/>
    <n v="0"/>
    <n v="0"/>
  </r>
  <r>
    <n v="16"/>
    <x v="1239"/>
    <s v=""/>
    <x v="2733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6526"/>
    <n v="2.9054880000000001"/>
    <n v="2.9054880000000001"/>
    <n v="1.8456840000000001"/>
    <n v="1.821096"/>
    <n v="0.28596392888955663"/>
    <n v="0.71403607111044343"/>
    <n v="0"/>
    <x v="0"/>
    <x v="0"/>
    <m/>
    <m/>
    <m/>
    <m/>
    <m/>
    <m/>
    <n v="5.0801652000000006"/>
    <m/>
    <m/>
    <m/>
    <m/>
    <m/>
    <m/>
    <m/>
    <m/>
    <m/>
    <m/>
    <m/>
    <s v="517304,44"/>
    <s v="6222206,79"/>
    <n v="5.0801652000000006"/>
    <n v="0"/>
    <n v="0"/>
  </r>
  <r>
    <n v="16"/>
    <x v="1239"/>
    <s v=""/>
    <x v="2734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6527"/>
    <n v="72.435599999999994"/>
    <n v="72.435599999999994"/>
    <n v="0"/>
    <n v="0"/>
    <n v="1"/>
    <n v="0"/>
    <n v="0"/>
    <x v="0"/>
    <x v="0"/>
    <m/>
    <m/>
    <m/>
    <m/>
    <m/>
    <m/>
    <n v="70.27764479999999"/>
    <m/>
    <m/>
    <m/>
    <m/>
    <m/>
    <m/>
    <m/>
    <m/>
    <m/>
    <m/>
    <m/>
    <s v="517304,44"/>
    <s v="6222206,79"/>
    <n v="70.27764479999999"/>
    <n v="0"/>
    <n v="0"/>
  </r>
  <r>
    <n v="16"/>
    <x v="1239"/>
    <s v=""/>
    <x v="2735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6528"/>
    <n v="1.2636000000000001"/>
    <n v="1.2636000000000001"/>
    <n v="0"/>
    <n v="0"/>
    <n v="1"/>
    <n v="0"/>
    <n v="0"/>
    <x v="0"/>
    <x v="0"/>
    <m/>
    <m/>
    <m/>
    <m/>
    <m/>
    <m/>
    <n v="1.2259367999999999"/>
    <m/>
    <m/>
    <m/>
    <m/>
    <m/>
    <m/>
    <m/>
    <m/>
    <m/>
    <m/>
    <m/>
    <s v="517304,44"/>
    <s v="6222206,79"/>
    <n v="1.2259367999999999"/>
    <n v="0"/>
    <n v="0"/>
  </r>
  <r>
    <n v="16"/>
    <x v="1240"/>
    <s v=""/>
    <x v="2736"/>
    <n v="2017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6529"/>
    <n v="19.170000000000002"/>
    <n v="19.170000000000002"/>
    <n v="0"/>
    <n v="0"/>
    <n v="1"/>
    <n v="0"/>
    <n v="0"/>
    <x v="0"/>
    <x v="0"/>
    <m/>
    <m/>
    <m/>
    <m/>
    <m/>
    <m/>
    <n v="20.032056000000001"/>
    <m/>
    <m/>
    <m/>
    <m/>
    <m/>
    <m/>
    <m/>
    <m/>
    <m/>
    <m/>
    <m/>
    <s v="521825,51"/>
    <s v="6225024,48"/>
    <n v="20.032056000000001"/>
    <n v="0"/>
    <n v="0"/>
  </r>
  <r>
    <n v="16"/>
    <x v="1240"/>
    <s v=""/>
    <x v="2737"/>
    <n v="2017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6530"/>
    <n v="0.96911999999999998"/>
    <n v="0.96911999999999998"/>
    <n v="0.81592560000000003"/>
    <n v="0.81592560000000003"/>
    <n v="0.23927187400007111"/>
    <n v="0.76072812599992889"/>
    <n v="0"/>
    <x v="0"/>
    <x v="0"/>
    <m/>
    <m/>
    <m/>
    <m/>
    <m/>
    <m/>
    <n v="2.0251440000000001"/>
    <m/>
    <m/>
    <m/>
    <m/>
    <m/>
    <m/>
    <m/>
    <m/>
    <m/>
    <m/>
    <m/>
    <s v="521825,51"/>
    <s v="6225024,48"/>
    <n v="2.0251440000000001"/>
    <n v="0"/>
    <n v="0"/>
  </r>
  <r>
    <n v="16"/>
    <x v="1241"/>
    <s v=""/>
    <x v="2738"/>
    <n v="2017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6531"/>
    <n v="42.573599999999999"/>
    <n v="42.573599999999999"/>
    <n v="0"/>
    <n v="0"/>
    <n v="1"/>
    <n v="0"/>
    <n v="0"/>
    <x v="0"/>
    <x v="0"/>
    <m/>
    <m/>
    <m/>
    <m/>
    <m/>
    <m/>
    <m/>
    <m/>
    <m/>
    <m/>
    <m/>
    <n v="50.420999999999999"/>
    <m/>
    <m/>
    <m/>
    <m/>
    <m/>
    <m/>
    <s v="521861,31"/>
    <s v="6224149,86"/>
    <n v="0"/>
    <n v="50.420999999999999"/>
    <n v="0"/>
  </r>
  <r>
    <n v="18"/>
    <x v="1242"/>
    <s v=""/>
    <x v="2739"/>
    <n v="2017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7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6532"/>
    <n v="1.64124"/>
    <n v="1.64124"/>
    <n v="1.0716479999999999"/>
    <n v="1.0577160000000001"/>
    <n v="0.2739792116905938"/>
    <n v="0.7260207883094062"/>
    <n v="0"/>
    <x v="0"/>
    <x v="0"/>
    <m/>
    <m/>
    <m/>
    <m/>
    <m/>
    <m/>
    <n v="2.9951907480000002"/>
    <m/>
    <m/>
    <m/>
    <m/>
    <m/>
    <m/>
    <m/>
    <m/>
    <m/>
    <m/>
    <m/>
    <s v="666799,55"/>
    <s v="6200912,52"/>
    <n v="2.9951907480000002"/>
    <n v="0"/>
    <n v="0"/>
  </r>
  <r>
    <n v="20"/>
    <x v="1244"/>
    <s v=""/>
    <x v="2742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6533"/>
    <n v="1.7006399999999999"/>
    <n v="1.7006399999999999"/>
    <n v="1.108692"/>
    <n v="1.09476"/>
    <n v="0.27758056082414112"/>
    <n v="0.72241943917585894"/>
    <n v="0"/>
    <x v="0"/>
    <x v="0"/>
    <m/>
    <m/>
    <m/>
    <n v="0"/>
    <m/>
    <m/>
    <n v="3.0633269040000002"/>
    <m/>
    <m/>
    <m/>
    <m/>
    <m/>
    <m/>
    <n v="0"/>
    <m/>
    <m/>
    <m/>
    <m/>
    <s v="666799,55"/>
    <s v="6200912,52"/>
    <n v="3.0633269040000002"/>
    <n v="0"/>
    <n v="0"/>
  </r>
  <r>
    <n v="20"/>
    <x v="1244"/>
    <s v=""/>
    <x v="2743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6534"/>
    <n v="1.63584"/>
    <n v="1.63584"/>
    <n v="1.0767960000000001"/>
    <n v="1.062864"/>
    <n v="0.26988190730342848"/>
    <n v="0.73011809269657157"/>
    <n v="0"/>
    <x v="0"/>
    <x v="0"/>
    <m/>
    <m/>
    <m/>
    <m/>
    <m/>
    <m/>
    <n v="3.0306588840000002"/>
    <m/>
    <m/>
    <m/>
    <m/>
    <m/>
    <m/>
    <m/>
    <m/>
    <m/>
    <m/>
    <m/>
    <s v="666799,55"/>
    <s v="6200912,52"/>
    <n v="3.0306588840000002"/>
    <n v="0"/>
    <n v="0"/>
  </r>
  <r>
    <n v="20"/>
    <x v="1244"/>
    <s v=""/>
    <x v="2744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6535"/>
    <n v="1.6923600000000001"/>
    <n v="1.6923600000000001"/>
    <n v="1.096128"/>
    <n v="1.0821959999999999"/>
    <n v="0.27681950231963676"/>
    <n v="0.7231804976803633"/>
    <n v="0"/>
    <x v="0"/>
    <x v="0"/>
    <m/>
    <m/>
    <m/>
    <m/>
    <m/>
    <m/>
    <n v="3.0567932999999998"/>
    <m/>
    <m/>
    <m/>
    <m/>
    <m/>
    <m/>
    <m/>
    <m/>
    <m/>
    <m/>
    <m/>
    <s v="666799,55"/>
    <s v="6200912,52"/>
    <n v="3.0567932999999998"/>
    <n v="0"/>
    <n v="0"/>
  </r>
  <r>
    <n v="20"/>
    <x v="1244"/>
    <s v=""/>
    <x v="2745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6536"/>
    <n v="1.60416"/>
    <n v="1.60416"/>
    <n v="1.1171519999999999"/>
    <n v="1.1032200000000001"/>
    <n v="0.26539092881893678"/>
    <n v="0.73460907118106322"/>
    <n v="0"/>
    <x v="0"/>
    <x v="0"/>
    <m/>
    <m/>
    <m/>
    <m/>
    <m/>
    <m/>
    <n v="3.0222585359999998"/>
    <m/>
    <m/>
    <m/>
    <m/>
    <m/>
    <m/>
    <m/>
    <m/>
    <m/>
    <m/>
    <m/>
    <s v="666799,55"/>
    <s v="6200912,52"/>
    <n v="3.0222585359999998"/>
    <n v="0"/>
    <n v="0"/>
  </r>
  <r>
    <n v="20"/>
    <x v="1244"/>
    <s v=""/>
    <x v="2746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6537"/>
    <n v="126.50868"/>
    <n v="126.50868"/>
    <n v="0"/>
    <n v="0"/>
    <n v="1"/>
    <n v="0"/>
    <n v="0"/>
    <x v="0"/>
    <x v="0"/>
    <m/>
    <m/>
    <m/>
    <m/>
    <m/>
    <m/>
    <n v="122.3904924"/>
    <m/>
    <m/>
    <m/>
    <m/>
    <m/>
    <m/>
    <m/>
    <m/>
    <m/>
    <m/>
    <m/>
    <s v="666799,55"/>
    <s v="6200912,52"/>
    <n v="122.3904924"/>
    <n v="0"/>
    <n v="0"/>
  </r>
  <r>
    <n v="20"/>
    <x v="1244"/>
    <s v=""/>
    <x v="2747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6538"/>
    <n v="0.28655999999999998"/>
    <n v="0.28655999999999998"/>
    <n v="0"/>
    <n v="0"/>
    <n v="1"/>
    <n v="0"/>
    <n v="0"/>
    <x v="0"/>
    <x v="0"/>
    <m/>
    <m/>
    <m/>
    <n v="0.32336804999999996"/>
    <m/>
    <m/>
    <m/>
    <m/>
    <m/>
    <m/>
    <m/>
    <m/>
    <m/>
    <n v="0"/>
    <m/>
    <m/>
    <m/>
    <m/>
    <s v="666799,55"/>
    <s v="6200912,52"/>
    <n v="0.32336804999999996"/>
    <n v="0"/>
    <n v="0"/>
  </r>
  <r>
    <n v="20"/>
    <x v="1244"/>
    <s v=""/>
    <x v="2748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6539"/>
    <n v="0.80855999999999995"/>
    <n v="0.80855999999999995"/>
    <n v="0.52488000000000001"/>
    <n v="0.52307999999999999"/>
    <n v="0.27819202433622836"/>
    <n v="0.72180797566377164"/>
    <n v="0"/>
    <x v="0"/>
    <x v="0"/>
    <m/>
    <m/>
    <m/>
    <m/>
    <m/>
    <m/>
    <n v="1.4532408000000001"/>
    <m/>
    <m/>
    <m/>
    <m/>
    <m/>
    <m/>
    <m/>
    <m/>
    <m/>
    <m/>
    <m/>
    <s v="666239,82"/>
    <s v="6199084,55"/>
    <n v="1.4532408000000001"/>
    <n v="0"/>
    <n v="0"/>
  </r>
  <r>
    <n v="20"/>
    <x v="1245"/>
    <s v=""/>
    <x v="2751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6540"/>
    <n v="0.67788000000000004"/>
    <n v="0.67788000000000004"/>
    <n v="0.43487999999999999"/>
    <n v="0.41652"/>
    <n v="0.25436344757003343"/>
    <n v="0.74563655242996663"/>
    <n v="0"/>
    <x v="0"/>
    <x v="0"/>
    <m/>
    <m/>
    <m/>
    <m/>
    <m/>
    <m/>
    <n v="1.3325027760000001"/>
    <m/>
    <m/>
    <m/>
    <m/>
    <m/>
    <m/>
    <m/>
    <m/>
    <m/>
    <m/>
    <m/>
    <s v="666239,82"/>
    <s v="6199084,55"/>
    <n v="1.3325027760000001"/>
    <n v="0"/>
    <n v="0"/>
  </r>
  <r>
    <n v="20"/>
    <x v="1245"/>
    <s v=""/>
    <x v="2752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6541"/>
    <n v="7.5171599999999996"/>
    <n v="7.5171599999999996"/>
    <n v="0"/>
    <n v="0"/>
    <n v="1"/>
    <n v="0"/>
    <n v="0"/>
    <x v="0"/>
    <x v="0"/>
    <m/>
    <m/>
    <m/>
    <m/>
    <m/>
    <m/>
    <n v="8.0190435600000001"/>
    <m/>
    <m/>
    <m/>
    <m/>
    <m/>
    <m/>
    <m/>
    <m/>
    <m/>
    <m/>
    <m/>
    <s v="666239,82"/>
    <s v="6199084,55"/>
    <n v="8.0190435600000001"/>
    <n v="0"/>
    <n v="0"/>
  </r>
  <r>
    <n v="20"/>
    <x v="1245"/>
    <s v=""/>
    <x v="2753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6542"/>
    <n v="1.58724"/>
    <n v="1.58724"/>
    <n v="0"/>
    <n v="0"/>
    <n v="1"/>
    <n v="0"/>
    <n v="0"/>
    <x v="0"/>
    <x v="0"/>
    <m/>
    <m/>
    <m/>
    <m/>
    <m/>
    <m/>
    <n v="1.8140562"/>
    <m/>
    <m/>
    <m/>
    <m/>
    <m/>
    <m/>
    <m/>
    <m/>
    <m/>
    <m/>
    <m/>
    <s v="666239,82"/>
    <s v="6199084,55"/>
    <n v="1.8140562"/>
    <n v="0"/>
    <n v="0"/>
  </r>
  <r>
    <n v="20"/>
    <x v="1246"/>
    <s v=""/>
    <x v="2754"/>
    <n v="2017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6543"/>
    <n v="23.364000000000001"/>
    <n v="23.364000000000001"/>
    <n v="0"/>
    <n v="0"/>
    <n v="1"/>
    <n v="0"/>
    <n v="0"/>
    <x v="0"/>
    <x v="0"/>
    <m/>
    <m/>
    <m/>
    <m/>
    <m/>
    <m/>
    <m/>
    <m/>
    <m/>
    <m/>
    <m/>
    <m/>
    <n v="26.477499999999999"/>
    <m/>
    <m/>
    <m/>
    <m/>
    <m/>
    <s v="666868"/>
    <s v="6200147"/>
    <n v="0"/>
    <n v="26.477499999999999"/>
    <n v="0"/>
  </r>
  <r>
    <n v="20"/>
    <x v="1247"/>
    <s v=""/>
    <x v="2755"/>
    <n v="2017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6544"/>
    <n v="29.894400000000001"/>
    <n v="29.894400000000001"/>
    <n v="0"/>
    <n v="0"/>
    <n v="1"/>
    <n v="0"/>
    <n v="0"/>
    <x v="0"/>
    <x v="0"/>
    <m/>
    <m/>
    <m/>
    <m/>
    <m/>
    <m/>
    <m/>
    <m/>
    <m/>
    <m/>
    <m/>
    <m/>
    <m/>
    <m/>
    <m/>
    <n v="29.894400000000001"/>
    <m/>
    <m/>
    <s v="665691,27"/>
    <s v="6200034,1"/>
    <n v="0"/>
    <n v="29.894400000000001"/>
    <n v="0"/>
  </r>
  <r>
    <n v="21"/>
    <x v="1248"/>
    <s v=""/>
    <x v="2756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6545"/>
    <n v="68.248800000000003"/>
    <n v="66.247200000000007"/>
    <n v="0"/>
    <n v="0"/>
    <n v="1"/>
    <n v="0"/>
    <n v="0"/>
    <x v="0"/>
    <x v="0"/>
    <m/>
    <m/>
    <m/>
    <n v="0"/>
    <m/>
    <m/>
    <n v="64.998846"/>
    <m/>
    <m/>
    <m/>
    <m/>
    <m/>
    <m/>
    <m/>
    <m/>
    <m/>
    <m/>
    <m/>
    <s v="455256,35"/>
    <s v="6164261,23"/>
    <n v="64.998846"/>
    <n v="0"/>
    <n v="0"/>
  </r>
  <r>
    <n v="21"/>
    <x v="1248"/>
    <s v=""/>
    <x v="2757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6546"/>
    <n v="5.4828000000000001"/>
    <n v="5.3208000000000002"/>
    <n v="0"/>
    <n v="0"/>
    <n v="1"/>
    <n v="0"/>
    <n v="0"/>
    <x v="0"/>
    <x v="0"/>
    <m/>
    <m/>
    <m/>
    <m/>
    <m/>
    <m/>
    <n v="5.5043999999999995"/>
    <m/>
    <m/>
    <m/>
    <m/>
    <m/>
    <m/>
    <m/>
    <m/>
    <m/>
    <m/>
    <m/>
    <s v="455256,35"/>
    <s v="6164261,23"/>
    <n v="5.5043999999999995"/>
    <n v="0"/>
    <n v="0"/>
  </r>
  <r>
    <n v="21"/>
    <x v="1248"/>
    <s v=""/>
    <x v="2758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6547"/>
    <n v="5.2667999999999999"/>
    <n v="5.1120000000000001"/>
    <n v="4.194"/>
    <n v="4.1630399999999996"/>
    <n v="0.25437505976857605"/>
    <n v="0.74562494023142389"/>
    <n v="0"/>
    <x v="0"/>
    <x v="0"/>
    <m/>
    <m/>
    <m/>
    <n v="0"/>
    <m/>
    <m/>
    <n v="10.35243"/>
    <m/>
    <m/>
    <m/>
    <m/>
    <m/>
    <m/>
    <m/>
    <m/>
    <m/>
    <m/>
    <m/>
    <s v="455256,35"/>
    <s v="6164261,23"/>
    <n v="10.35243"/>
    <n v="0"/>
    <n v="0"/>
  </r>
  <r>
    <n v="21"/>
    <x v="1248"/>
    <s v=""/>
    <x v="2759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6548"/>
    <n v="5.3928000000000003"/>
    <n v="5.2343999999999999"/>
    <n v="4.2047999999999996"/>
    <n v="4.1738400000000002"/>
    <n v="0.25979179196677993"/>
    <n v="0.74020820803322007"/>
    <n v="0"/>
    <x v="0"/>
    <x v="0"/>
    <m/>
    <m/>
    <m/>
    <m/>
    <m/>
    <m/>
    <n v="10.379080800000001"/>
    <m/>
    <m/>
    <m/>
    <m/>
    <m/>
    <m/>
    <m/>
    <m/>
    <m/>
    <m/>
    <m/>
    <s v="455256,35"/>
    <s v="6164261,23"/>
    <n v="10.379080800000001"/>
    <n v="0"/>
    <n v="0"/>
  </r>
  <r>
    <n v="21"/>
    <x v="1248"/>
    <s v=""/>
    <x v="2760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55256,35"/>
    <s v="6164261,23"/>
    <n v="2.8696E-4"/>
    <n v="0"/>
    <n v="0"/>
  </r>
  <r>
    <n v="21"/>
    <x v="1248"/>
    <s v=""/>
    <x v="2761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6549"/>
    <n v="20.527200000000001"/>
    <n v="19.9224"/>
    <n v="0"/>
    <n v="0"/>
    <n v="1"/>
    <n v="0"/>
    <n v="0"/>
    <x v="0"/>
    <x v="0"/>
    <m/>
    <m/>
    <m/>
    <m/>
    <m/>
    <m/>
    <m/>
    <m/>
    <m/>
    <m/>
    <m/>
    <m/>
    <m/>
    <m/>
    <m/>
    <n v="20.527200000000001"/>
    <m/>
    <m/>
    <s v="455256,35"/>
    <s v="6164261,23"/>
    <n v="0"/>
    <n v="20.527200000000001"/>
    <n v="0"/>
  </r>
  <r>
    <n v="22"/>
    <x v="1249"/>
    <s v=""/>
    <x v="2762"/>
    <n v="2017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7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6550"/>
    <n v="123.74460000000001"/>
    <n v="123.74460000000001"/>
    <n v="0"/>
    <n v="0"/>
    <n v="1"/>
    <n v="0"/>
    <n v="0"/>
    <x v="0"/>
    <x v="0"/>
    <m/>
    <m/>
    <m/>
    <m/>
    <m/>
    <m/>
    <m/>
    <m/>
    <m/>
    <m/>
    <m/>
    <m/>
    <m/>
    <m/>
    <n v="123.74460000000001"/>
    <m/>
    <m/>
    <m/>
    <s v="523238,67"/>
    <s v="6074774,42"/>
    <n v="0"/>
    <n v="123.74460000000001"/>
    <n v="0"/>
  </r>
  <r>
    <n v="22"/>
    <x v="1250"/>
    <s v=""/>
    <x v="2764"/>
    <n v="2017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6551"/>
    <n v="20.898"/>
    <n v="20.188800000000001"/>
    <n v="0"/>
    <n v="0"/>
    <n v="1"/>
    <n v="0"/>
    <n v="0"/>
    <x v="0"/>
    <x v="0"/>
    <m/>
    <m/>
    <m/>
    <m/>
    <m/>
    <m/>
    <m/>
    <m/>
    <m/>
    <m/>
    <m/>
    <m/>
    <m/>
    <m/>
    <m/>
    <n v="20.898"/>
    <m/>
    <m/>
    <s v="523048,99"/>
    <s v="6075936,75"/>
    <n v="0"/>
    <n v="20.898"/>
    <n v="0"/>
  </r>
  <r>
    <n v="23"/>
    <x v="1251"/>
    <s v=""/>
    <x v="2765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3913"/>
    <n v="0.10512000000000001"/>
    <n v="0.10512000000000001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86331,26"/>
    <s v="6198481,61"/>
    <n v="0.11729489999999999"/>
    <n v="0"/>
    <n v="0"/>
  </r>
  <r>
    <n v="23"/>
    <x v="1251"/>
    <s v=""/>
    <x v="2766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6552"/>
    <n v="49.824719999999999"/>
    <n v="49.824719999999999"/>
    <n v="0"/>
    <n v="0"/>
    <n v="1"/>
    <n v="0"/>
    <n v="0"/>
    <x v="0"/>
    <x v="0"/>
    <m/>
    <m/>
    <m/>
    <m/>
    <m/>
    <m/>
    <m/>
    <m/>
    <m/>
    <m/>
    <n v="48.585000000000001"/>
    <m/>
    <m/>
    <m/>
    <m/>
    <m/>
    <m/>
    <m/>
    <s v="486331,26"/>
    <s v="6198481,61"/>
    <n v="0"/>
    <n v="48.585000000000001"/>
    <n v="0"/>
  </r>
  <r>
    <n v="23"/>
    <x v="1251"/>
    <s v=""/>
    <x v="2767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6553"/>
    <n v="20.320920000000001"/>
    <n v="20.320920000000001"/>
    <n v="0"/>
    <n v="0"/>
    <n v="1"/>
    <n v="0"/>
    <n v="0"/>
    <x v="0"/>
    <x v="0"/>
    <m/>
    <m/>
    <m/>
    <m/>
    <m/>
    <m/>
    <m/>
    <m/>
    <m/>
    <m/>
    <n v="19.815000000000001"/>
    <m/>
    <m/>
    <m/>
    <m/>
    <m/>
    <m/>
    <m/>
    <s v="486331,26"/>
    <s v="6198481,61"/>
    <n v="0"/>
    <n v="19.815000000000001"/>
    <n v="0"/>
  </r>
  <r>
    <n v="24"/>
    <x v="1252"/>
    <s v=""/>
    <x v="2768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6554"/>
    <n v="38.599055999999997"/>
    <n v="38.583323999999998"/>
    <n v="0"/>
    <n v="0"/>
    <n v="1"/>
    <n v="0"/>
    <n v="0"/>
    <x v="0"/>
    <x v="0"/>
    <m/>
    <m/>
    <m/>
    <m/>
    <m/>
    <m/>
    <n v="37.883419199999999"/>
    <m/>
    <m/>
    <m/>
    <m/>
    <m/>
    <m/>
    <m/>
    <m/>
    <m/>
    <m/>
    <m/>
    <s v="475137,13"/>
    <s v="6174688,06"/>
    <n v="37.883419199999999"/>
    <n v="0"/>
    <n v="0"/>
  </r>
  <r>
    <n v="24"/>
    <x v="1252"/>
    <s v=""/>
    <x v="2769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6555"/>
    <n v="0.38807999999999998"/>
    <n v="0.387936"/>
    <n v="0.26028000000000001"/>
    <n v="0.25775999999999999"/>
    <n v="0.26466457815707034"/>
    <n v="0.73533542184292966"/>
    <n v="0"/>
    <x v="0"/>
    <x v="0"/>
    <m/>
    <m/>
    <m/>
    <m/>
    <m/>
    <m/>
    <n v="0.73315439999999998"/>
    <m/>
    <m/>
    <m/>
    <m/>
    <m/>
    <m/>
    <m/>
    <m/>
    <m/>
    <m/>
    <m/>
    <s v="475137,13"/>
    <s v="6174688,06"/>
    <n v="0.73315439999999998"/>
    <n v="0"/>
    <n v="0"/>
  </r>
  <r>
    <n v="24"/>
    <x v="1252"/>
    <s v=""/>
    <x v="2771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6556"/>
    <n v="0.38052000000000002"/>
    <n v="0.38037599999999999"/>
    <n v="0.25167600000000001"/>
    <n v="0.24940799999999999"/>
    <n v="0.26818562403267959"/>
    <n v="0.73181437596732035"/>
    <n v="0"/>
    <x v="0"/>
    <x v="0"/>
    <m/>
    <m/>
    <m/>
    <m/>
    <m/>
    <m/>
    <n v="0.70943400000000001"/>
    <m/>
    <m/>
    <m/>
    <m/>
    <m/>
    <m/>
    <m/>
    <m/>
    <m/>
    <m/>
    <m/>
    <s v="475137,13"/>
    <s v="6174688,06"/>
    <n v="0.70943400000000001"/>
    <n v="0"/>
    <n v="0"/>
  </r>
  <r>
    <n v="24"/>
    <x v="1252"/>
    <s v=""/>
    <x v="2772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6557"/>
    <n v="7.5317400000000001"/>
    <n v="7.2014399999999998"/>
    <n v="0"/>
    <n v="0"/>
    <n v="1"/>
    <n v="0"/>
    <n v="0"/>
    <x v="0"/>
    <x v="0"/>
    <m/>
    <m/>
    <m/>
    <m/>
    <m/>
    <m/>
    <m/>
    <m/>
    <m/>
    <m/>
    <m/>
    <m/>
    <m/>
    <m/>
    <m/>
    <n v="7.5317400000000001"/>
    <m/>
    <m/>
    <s v="475137,13"/>
    <s v="6174688,06"/>
    <n v="0"/>
    <n v="7.5317400000000001"/>
    <n v="0"/>
  </r>
  <r>
    <n v="25"/>
    <x v="1253"/>
    <s v=""/>
    <x v="2773"/>
    <n v="2017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6558"/>
    <n v="17.007695999999999"/>
    <n v="17.007695999999999"/>
    <n v="0"/>
    <n v="0"/>
    <n v="1"/>
    <n v="0"/>
    <n v="0"/>
    <x v="0"/>
    <x v="0"/>
    <m/>
    <m/>
    <m/>
    <m/>
    <m/>
    <m/>
    <n v="15.286233599999999"/>
    <m/>
    <m/>
    <m/>
    <m/>
    <m/>
    <m/>
    <m/>
    <m/>
    <m/>
    <m/>
    <m/>
    <s v="528056,1"/>
    <s v="6332280,23"/>
    <n v="15.286233599999999"/>
    <n v="0"/>
    <n v="0"/>
  </r>
  <r>
    <n v="25"/>
    <x v="1253"/>
    <s v=""/>
    <x v="2774"/>
    <n v="2017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6559"/>
    <n v="0.91656000000000004"/>
    <n v="0.91656000000000004"/>
    <n v="0.64188000000000001"/>
    <n v="0.64188000000000001"/>
    <n v="0.27215218288284632"/>
    <n v="0.72784781711715363"/>
    <n v="0"/>
    <x v="0"/>
    <x v="0"/>
    <m/>
    <m/>
    <m/>
    <m/>
    <m/>
    <m/>
    <n v="1.6839108"/>
    <m/>
    <m/>
    <m/>
    <m/>
    <m/>
    <m/>
    <m/>
    <m/>
    <m/>
    <m/>
    <m/>
    <s v="528056,1"/>
    <s v="6332280,23"/>
    <n v="1.6839108"/>
    <n v="0"/>
    <n v="0"/>
  </r>
  <r>
    <n v="28"/>
    <x v="1254"/>
    <s v=""/>
    <x v="2775"/>
    <n v="2017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7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6560"/>
    <n v="23.058"/>
    <n v="23.058"/>
    <n v="0"/>
    <n v="0"/>
    <n v="1"/>
    <n v="0"/>
    <n v="0"/>
    <x v="0"/>
    <x v="0"/>
    <m/>
    <m/>
    <m/>
    <n v="0"/>
    <m/>
    <m/>
    <n v="24.472601999999998"/>
    <m/>
    <m/>
    <m/>
    <m/>
    <m/>
    <m/>
    <m/>
    <m/>
    <m/>
    <m/>
    <m/>
    <s v="534074,2"/>
    <s v="6173967,01"/>
    <n v="24.472601999999998"/>
    <n v="0"/>
    <n v="0"/>
  </r>
  <r>
    <n v="29"/>
    <x v="1255"/>
    <s v=""/>
    <x v="2778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6561"/>
    <n v="4.9539999999999997"/>
    <n v="4.9539999999999997"/>
    <n v="0"/>
    <n v="0"/>
    <n v="1"/>
    <n v="0"/>
    <n v="0"/>
    <x v="0"/>
    <x v="0"/>
    <m/>
    <m/>
    <m/>
    <n v="0"/>
    <m/>
    <m/>
    <n v="5.3886491999999997"/>
    <m/>
    <m/>
    <m/>
    <m/>
    <m/>
    <m/>
    <m/>
    <m/>
    <m/>
    <m/>
    <m/>
    <s v="532050,52"/>
    <s v="6174464,24"/>
    <n v="5.3886491999999997"/>
    <n v="0"/>
    <n v="0"/>
  </r>
  <r>
    <n v="29"/>
    <x v="1256"/>
    <s v=""/>
    <x v="2783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7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6562"/>
    <n v="0.114"/>
    <n v="0.114"/>
    <n v="0"/>
    <n v="0"/>
    <n v="1"/>
    <n v="0"/>
    <n v="0"/>
    <x v="0"/>
    <x v="0"/>
    <m/>
    <m/>
    <m/>
    <n v="0.12152755999999999"/>
    <m/>
    <m/>
    <m/>
    <m/>
    <m/>
    <m/>
    <m/>
    <m/>
    <m/>
    <m/>
    <m/>
    <m/>
    <m/>
    <m/>
    <s v="533851,73"/>
    <s v="6173051,83"/>
    <n v="0.12152755999999999"/>
    <n v="0"/>
    <n v="0"/>
  </r>
  <r>
    <n v="29"/>
    <x v="1258"/>
    <s v=""/>
    <x v="2786"/>
    <n v="2017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6563"/>
    <n v="6.4000000000000001E-2"/>
    <n v="6.4000000000000001E-2"/>
    <n v="0"/>
    <n v="0"/>
    <n v="1"/>
    <n v="0"/>
    <n v="0"/>
    <x v="0"/>
    <x v="0"/>
    <m/>
    <m/>
    <m/>
    <m/>
    <m/>
    <m/>
    <n v="7.2903599999999999E-2"/>
    <m/>
    <m/>
    <m/>
    <m/>
    <m/>
    <m/>
    <m/>
    <m/>
    <m/>
    <m/>
    <m/>
    <s v="531855,42"/>
    <s v="6175607,36"/>
    <n v="7.2903599999999999E-2"/>
    <n v="0"/>
    <n v="0"/>
  </r>
  <r>
    <n v="29"/>
    <x v="1258"/>
    <s v=""/>
    <x v="2787"/>
    <n v="2017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7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6564"/>
    <n v="27.8856"/>
    <n v="27.8856"/>
    <n v="0"/>
    <n v="0"/>
    <n v="1"/>
    <n v="0"/>
    <n v="0"/>
    <x v="0"/>
    <x v="0"/>
    <m/>
    <m/>
    <m/>
    <m/>
    <m/>
    <m/>
    <n v="26.740098000000003"/>
    <m/>
    <m/>
    <m/>
    <m/>
    <m/>
    <m/>
    <m/>
    <m/>
    <m/>
    <m/>
    <m/>
    <s v="559808,55"/>
    <s v="6345362,61"/>
    <n v="26.740098000000003"/>
    <n v="0"/>
    <n v="0"/>
  </r>
  <r>
    <n v="31"/>
    <x v="1259"/>
    <s v=""/>
    <x v="2789"/>
    <n v="2017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6565"/>
    <n v="2.2968000000000002"/>
    <n v="2.2608000000000001"/>
    <n v="1.463544"/>
    <n v="1.450944"/>
    <n v="0.28364077385027681"/>
    <n v="0.71635922614972314"/>
    <n v="0"/>
    <x v="0"/>
    <x v="0"/>
    <m/>
    <m/>
    <m/>
    <m/>
    <m/>
    <m/>
    <n v="4.0487831999999999"/>
    <m/>
    <m/>
    <m/>
    <m/>
    <m/>
    <m/>
    <m/>
    <m/>
    <m/>
    <m/>
    <m/>
    <s v="559808,55"/>
    <s v="6345362,61"/>
    <n v="4.0487831999999999"/>
    <n v="0"/>
    <n v="0"/>
  </r>
  <r>
    <n v="32"/>
    <x v="1260"/>
    <s v=""/>
    <x v="2791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45,44"/>
    <s v="6356009,43"/>
    <n v="0"/>
    <n v="0"/>
    <n v="0"/>
  </r>
  <r>
    <n v="32"/>
    <x v="1260"/>
    <s v=""/>
    <x v="2792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6566"/>
    <n v="12.6288"/>
    <n v="12.6288"/>
    <n v="0"/>
    <n v="0"/>
    <n v="1"/>
    <n v="0"/>
    <n v="0"/>
    <x v="0"/>
    <x v="0"/>
    <m/>
    <m/>
    <m/>
    <m/>
    <m/>
    <m/>
    <n v="12.440340000000001"/>
    <m/>
    <m/>
    <m/>
    <m/>
    <m/>
    <m/>
    <m/>
    <m/>
    <m/>
    <m/>
    <m/>
    <s v="574545,44"/>
    <s v="6356009,43"/>
    <n v="12.440340000000001"/>
    <n v="0"/>
    <n v="0"/>
  </r>
  <r>
    <n v="32"/>
    <x v="1260"/>
    <s v=""/>
    <x v="2793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6567"/>
    <n v="5.8175999999999997"/>
    <n v="5.8175999999999997"/>
    <n v="4.5324"/>
    <n v="4.5324"/>
    <n v="0.25973474910201855"/>
    <n v="0.74026525089798145"/>
    <n v="0"/>
    <x v="0"/>
    <x v="0"/>
    <m/>
    <m/>
    <m/>
    <m/>
    <m/>
    <m/>
    <n v="11.199117599999999"/>
    <m/>
    <m/>
    <m/>
    <m/>
    <m/>
    <m/>
    <m/>
    <m/>
    <m/>
    <m/>
    <m/>
    <s v="574545,44"/>
    <s v="6356009,43"/>
    <n v="11.199117599999999"/>
    <n v="0"/>
    <n v="0"/>
  </r>
  <r>
    <n v="32"/>
    <x v="1260"/>
    <s v=""/>
    <x v="2794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5977"/>
    <n v="4.0751999999999997"/>
    <n v="4.075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1147999999999998"/>
    <s v="574545,44"/>
    <s v="6356009,43"/>
    <n v="0"/>
    <n v="0"/>
    <n v="4.1147999999999998"/>
  </r>
  <r>
    <n v="32"/>
    <x v="1260"/>
    <s v=""/>
    <x v="2795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6568"/>
    <n v="4.0716000000000001"/>
    <n v="4.0716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.1112000000000002"/>
    <s v="574545,44"/>
    <s v="6356009,43"/>
    <n v="0"/>
    <n v="0"/>
    <n v="4.1112000000000002"/>
  </r>
  <r>
    <n v="34"/>
    <x v="1261"/>
    <s v=""/>
    <x v="2796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6569"/>
    <n v="0"/>
    <n v="0"/>
    <n v="16.930800000000001"/>
    <n v="16.037974800000001"/>
    <n v="0"/>
    <n v="1"/>
    <n v="0"/>
    <x v="0"/>
    <x v="0"/>
    <m/>
    <n v="0"/>
    <m/>
    <n v="48.987503760000003"/>
    <m/>
    <m/>
    <m/>
    <m/>
    <m/>
    <m/>
    <m/>
    <m/>
    <m/>
    <m/>
    <m/>
    <m/>
    <m/>
    <m/>
    <s v="863379"/>
    <s v="6119929,04"/>
    <n v="48.987503760000003"/>
    <n v="0"/>
    <n v="0"/>
  </r>
  <r>
    <n v="34"/>
    <x v="1261"/>
    <s v=""/>
    <x v="2797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6570"/>
    <n v="0"/>
    <n v="0"/>
    <n v="37.857599999999998"/>
    <n v="35.101357200000002"/>
    <n v="0"/>
    <n v="1"/>
    <n v="0"/>
    <x v="0"/>
    <x v="0"/>
    <m/>
    <n v="135.10187463"/>
    <m/>
    <m/>
    <m/>
    <n v="0"/>
    <m/>
    <m/>
    <m/>
    <m/>
    <m/>
    <m/>
    <m/>
    <m/>
    <m/>
    <m/>
    <m/>
    <m/>
    <s v="863379"/>
    <s v="6119929,04"/>
    <n v="135.10187463"/>
    <n v="0"/>
    <n v="0"/>
  </r>
  <r>
    <n v="34"/>
    <x v="1261"/>
    <s v=""/>
    <x v="2798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6571"/>
    <n v="421.43700000000001"/>
    <n v="417.96719999999999"/>
    <n v="169.55964"/>
    <n v="152.67485160000001"/>
    <n v="0.27094822855704181"/>
    <n v="0.72905177144295819"/>
    <n v="0"/>
    <x v="39"/>
    <x v="0"/>
    <m/>
    <n v="16.465330507499999"/>
    <m/>
    <m/>
    <m/>
    <n v="0"/>
    <m/>
    <m/>
    <m/>
    <m/>
    <n v="607.87027375181992"/>
    <m/>
    <m/>
    <m/>
    <m/>
    <m/>
    <m/>
    <m/>
    <s v="863379"/>
    <s v="6119929,04"/>
    <n v="169.8373389615"/>
    <n v="607.87027375181992"/>
    <n v="0"/>
  </r>
  <r>
    <n v="34"/>
    <x v="1261"/>
    <s v=""/>
    <x v="2799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6572"/>
    <n v="0"/>
    <n v="0"/>
    <n v="2.9035115999999999"/>
    <n v="2.903508"/>
    <n v="0"/>
    <n v="1"/>
    <n v="0"/>
    <x v="0"/>
    <x v="0"/>
    <m/>
    <m/>
    <m/>
    <n v="8.9267174099999984"/>
    <m/>
    <m/>
    <m/>
    <m/>
    <m/>
    <m/>
    <m/>
    <m/>
    <m/>
    <m/>
    <m/>
    <m/>
    <m/>
    <m/>
    <s v="863379"/>
    <s v="6119929,04"/>
    <n v="8.9267174099999984"/>
    <n v="0"/>
    <n v="0"/>
  </r>
  <r>
    <n v="34"/>
    <x v="1261"/>
    <s v=""/>
    <x v="2800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6573"/>
    <n v="0"/>
    <n v="0"/>
    <n v="0"/>
    <n v="0"/>
    <n v="1"/>
    <n v="0"/>
    <n v="0"/>
    <x v="0"/>
    <x v="0"/>
    <m/>
    <n v="24.299462850000001"/>
    <m/>
    <m/>
    <m/>
    <m/>
    <m/>
    <m/>
    <m/>
    <m/>
    <m/>
    <m/>
    <m/>
    <m/>
    <m/>
    <m/>
    <m/>
    <m/>
    <s v="863379"/>
    <s v="6119929,04"/>
    <n v="24.299462850000001"/>
    <n v="0"/>
    <n v="0"/>
  </r>
  <r>
    <n v="35"/>
    <x v="1262"/>
    <s v=""/>
    <x v="2801"/>
    <n v="2017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4224"/>
    <n v="12.2508"/>
    <n v="12.0168"/>
    <n v="0"/>
    <n v="0"/>
    <n v="1"/>
    <n v="0"/>
    <n v="0"/>
    <x v="0"/>
    <x v="0"/>
    <m/>
    <m/>
    <m/>
    <m/>
    <m/>
    <m/>
    <n v="12.155616"/>
    <m/>
    <m/>
    <m/>
    <m/>
    <m/>
    <m/>
    <m/>
    <m/>
    <m/>
    <m/>
    <m/>
    <s v="536677,27"/>
    <s v="6240592,1"/>
    <n v="12.155616"/>
    <n v="0"/>
    <n v="0"/>
  </r>
  <r>
    <n v="35"/>
    <x v="1262"/>
    <s v=""/>
    <x v="2802"/>
    <n v="2017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6574"/>
    <n v="42.12"/>
    <n v="41.320799999999998"/>
    <n v="31.521599999999999"/>
    <n v="30.834"/>
    <n v="0.27241336870702415"/>
    <n v="0.72758663129297585"/>
    <n v="0"/>
    <x v="0"/>
    <x v="0"/>
    <m/>
    <m/>
    <m/>
    <m/>
    <m/>
    <m/>
    <n v="77.308981199999991"/>
    <m/>
    <m/>
    <m/>
    <m/>
    <m/>
    <m/>
    <m/>
    <m/>
    <m/>
    <m/>
    <m/>
    <s v="536677,27"/>
    <s v="6240592,1"/>
    <n v="77.308981199999991"/>
    <n v="0"/>
    <n v="0"/>
  </r>
  <r>
    <n v="36"/>
    <x v="1263"/>
    <s v=""/>
    <x v="2803"/>
    <n v="2017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6575"/>
    <n v="1.0548"/>
    <n v="1.0548"/>
    <n v="0"/>
    <n v="0"/>
    <n v="1"/>
    <n v="0"/>
    <n v="0"/>
    <x v="0"/>
    <x v="0"/>
    <m/>
    <m/>
    <m/>
    <m/>
    <m/>
    <m/>
    <m/>
    <m/>
    <m/>
    <m/>
    <m/>
    <m/>
    <n v="1.365"/>
    <m/>
    <m/>
    <m/>
    <m/>
    <m/>
    <s v="484435,62"/>
    <s v="6173452,54"/>
    <n v="0"/>
    <n v="1.365"/>
    <n v="0"/>
  </r>
  <r>
    <n v="36"/>
    <x v="1264"/>
    <s v=""/>
    <x v="2804"/>
    <n v="2017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6576"/>
    <n v="52.0488"/>
    <n v="50.381999999999998"/>
    <n v="0"/>
    <n v="0"/>
    <n v="1"/>
    <n v="0"/>
    <n v="0"/>
    <x v="0"/>
    <x v="0"/>
    <m/>
    <m/>
    <m/>
    <m/>
    <m/>
    <m/>
    <m/>
    <m/>
    <m/>
    <m/>
    <n v="48.795999999999999"/>
    <m/>
    <m/>
    <m/>
    <m/>
    <m/>
    <m/>
    <m/>
    <s v="484799"/>
    <s v="6174049"/>
    <n v="0"/>
    <n v="48.795999999999999"/>
    <n v="0"/>
  </r>
  <r>
    <n v="36"/>
    <x v="1264"/>
    <s v=""/>
    <x v="2805"/>
    <n v="2017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92"/>
    <n v="5.8319999999999997E-2"/>
    <n v="5.8319999999999997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484799"/>
    <s v="6174049"/>
    <n v="7.1739999999999998E-2"/>
    <n v="0"/>
    <n v="0"/>
  </r>
  <r>
    <n v="38"/>
    <x v="1265"/>
    <s v=""/>
    <x v="2806"/>
    <n v="2017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6577"/>
    <n v="3.57714"/>
    <n v="3.57714"/>
    <n v="2.3900868000000002"/>
    <n v="2.3900868000000002"/>
    <n v="0.27711356789749542"/>
    <n v="0.72288643210250458"/>
    <n v="0"/>
    <x v="0"/>
    <x v="0"/>
    <m/>
    <m/>
    <m/>
    <m/>
    <m/>
    <m/>
    <n v="6.4542852000000002"/>
    <m/>
    <m/>
    <m/>
    <m/>
    <m/>
    <m/>
    <m/>
    <m/>
    <m/>
    <m/>
    <m/>
    <s v="551758,37"/>
    <s v="6290879,11"/>
    <n v="6.4542852000000002"/>
    <n v="0"/>
    <n v="0"/>
  </r>
  <r>
    <n v="38"/>
    <x v="1265"/>
    <s v=""/>
    <x v="2807"/>
    <n v="2017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6578"/>
    <n v="38.094479999999997"/>
    <n v="38.094479999999997"/>
    <n v="0"/>
    <n v="0"/>
    <n v="1"/>
    <n v="0"/>
    <n v="0"/>
    <x v="0"/>
    <x v="0"/>
    <m/>
    <m/>
    <m/>
    <m/>
    <m/>
    <m/>
    <n v="38.095833599999999"/>
    <m/>
    <m/>
    <m/>
    <m/>
    <m/>
    <m/>
    <m/>
    <m/>
    <m/>
    <m/>
    <m/>
    <s v="551758,37"/>
    <s v="6290879,11"/>
    <n v="38.095833599999999"/>
    <n v="0"/>
    <n v="0"/>
  </r>
  <r>
    <n v="39"/>
    <x v="1266"/>
    <s v=""/>
    <x v="2808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6579"/>
    <n v="36.7776"/>
    <n v="36.7776"/>
    <n v="0"/>
    <n v="0"/>
    <n v="1"/>
    <n v="0"/>
    <n v="0"/>
    <x v="0"/>
    <x v="0"/>
    <m/>
    <m/>
    <m/>
    <m/>
    <m/>
    <m/>
    <n v="35.677144800000001"/>
    <m/>
    <m/>
    <m/>
    <m/>
    <m/>
    <m/>
    <m/>
    <m/>
    <m/>
    <m/>
    <m/>
    <s v="584869,94"/>
    <s v="6334814,15"/>
    <n v="35.677144800000001"/>
    <n v="0"/>
    <n v="0"/>
  </r>
  <r>
    <n v="39"/>
    <x v="1266"/>
    <s v=""/>
    <x v="2809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6580"/>
    <n v="3.0312000000000001"/>
    <n v="3.0312000000000001"/>
    <n v="2.5920000000000001"/>
    <n v="2.5920000000000001"/>
    <n v="0.23004861074682195"/>
    <n v="0.76995138925317808"/>
    <n v="0"/>
    <x v="0"/>
    <x v="0"/>
    <m/>
    <m/>
    <m/>
    <m/>
    <m/>
    <m/>
    <n v="6.5881728000000006"/>
    <m/>
    <m/>
    <m/>
    <m/>
    <m/>
    <m/>
    <m/>
    <m/>
    <m/>
    <m/>
    <m/>
    <s v="584869,94"/>
    <s v="6334814,15"/>
    <n v="6.5881728000000006"/>
    <n v="0"/>
    <n v="0"/>
  </r>
  <r>
    <n v="39"/>
    <x v="1266"/>
    <s v=""/>
    <x v="2810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6581"/>
    <n v="1.458"/>
    <n v="1.458"/>
    <n v="1.1592"/>
    <n v="1.1592"/>
    <n v="0.22761836998270102"/>
    <n v="0.77238163001729898"/>
    <n v="0"/>
    <x v="0"/>
    <x v="0"/>
    <m/>
    <m/>
    <m/>
    <m/>
    <m/>
    <m/>
    <n v="3.2027292000000003"/>
    <m/>
    <m/>
    <m/>
    <m/>
    <m/>
    <m/>
    <m/>
    <m/>
    <m/>
    <m/>
    <m/>
    <s v="584869,94"/>
    <s v="6334814,15"/>
    <n v="3.2027292000000003"/>
    <n v="0"/>
    <n v="0"/>
  </r>
  <r>
    <n v="39"/>
    <x v="1266"/>
    <s v=""/>
    <x v="2811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3761"/>
    <n v="9.4535999999999998"/>
    <n v="9.4535999999999998"/>
    <n v="0"/>
    <n v="0"/>
    <n v="1"/>
    <n v="0"/>
    <n v="0"/>
    <x v="0"/>
    <x v="0"/>
    <m/>
    <m/>
    <m/>
    <m/>
    <m/>
    <m/>
    <m/>
    <m/>
    <m/>
    <m/>
    <m/>
    <m/>
    <m/>
    <m/>
    <m/>
    <n v="9.4535999999999998"/>
    <m/>
    <m/>
    <s v="584869,94"/>
    <s v="6334814,15"/>
    <n v="0"/>
    <n v="9.4535999999999998"/>
    <n v="0"/>
  </r>
  <r>
    <n v="40"/>
    <x v="1267"/>
    <s v=""/>
    <x v="2812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6582"/>
    <n v="21.956399999999999"/>
    <n v="21.956399999999999"/>
    <n v="0"/>
    <n v="0"/>
    <n v="1"/>
    <n v="0"/>
    <n v="0"/>
    <x v="0"/>
    <x v="0"/>
    <m/>
    <m/>
    <m/>
    <m/>
    <m/>
    <m/>
    <n v="21.214432799999997"/>
    <m/>
    <m/>
    <m/>
    <m/>
    <m/>
    <m/>
    <m/>
    <m/>
    <m/>
    <m/>
    <m/>
    <s v="556227"/>
    <s v="6089331,49"/>
    <n v="21.214432799999997"/>
    <n v="0"/>
    <n v="0"/>
  </r>
  <r>
    <n v="40"/>
    <x v="1267"/>
    <s v=""/>
    <x v="2813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6583"/>
    <n v="32.937840000000001"/>
    <n v="32.937840000000001"/>
    <n v="0"/>
    <n v="0"/>
    <n v="1"/>
    <n v="0"/>
    <n v="0"/>
    <x v="0"/>
    <x v="0"/>
    <m/>
    <m/>
    <m/>
    <m/>
    <m/>
    <m/>
    <n v="31.8216492"/>
    <m/>
    <m/>
    <m/>
    <m/>
    <m/>
    <m/>
    <m/>
    <m/>
    <m/>
    <m/>
    <m/>
    <s v="556227"/>
    <s v="6089331,49"/>
    <n v="31.8216492"/>
    <n v="0"/>
    <n v="0"/>
  </r>
  <r>
    <n v="40"/>
    <x v="1267"/>
    <s v=""/>
    <x v="2814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6584"/>
    <n v="0.15512400000000001"/>
    <n v="6.4890000000000003E-2"/>
    <n v="0"/>
    <n v="0"/>
    <n v="1"/>
    <n v="0"/>
    <n v="0"/>
    <x v="0"/>
    <x v="0"/>
    <m/>
    <m/>
    <m/>
    <n v="0.15510188"/>
    <m/>
    <m/>
    <m/>
    <m/>
    <m/>
    <m/>
    <m/>
    <m/>
    <m/>
    <m/>
    <m/>
    <m/>
    <m/>
    <m/>
    <s v="556227"/>
    <s v="6089331,49"/>
    <n v="0.15510188"/>
    <n v="0"/>
    <n v="0"/>
  </r>
  <r>
    <n v="40"/>
    <x v="1268"/>
    <s v=""/>
    <x v="2816"/>
    <n v="2017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6585"/>
    <n v="0.80640000000000001"/>
    <n v="0.80640000000000001"/>
    <n v="0.58679999999999999"/>
    <n v="0.58679999999999999"/>
    <n v="0.23832728294129915"/>
    <n v="0.76167271705870088"/>
    <n v="0"/>
    <x v="0"/>
    <x v="0"/>
    <m/>
    <m/>
    <m/>
    <m/>
    <m/>
    <m/>
    <n v="1.6917911999999999"/>
    <m/>
    <m/>
    <m/>
    <m/>
    <m/>
    <m/>
    <m/>
    <m/>
    <m/>
    <m/>
    <m/>
    <s v="556899,12"/>
    <s v="6089626,01"/>
    <n v="1.6917911999999999"/>
    <n v="0"/>
    <n v="0"/>
  </r>
  <r>
    <n v="40"/>
    <x v="1268"/>
    <s v=""/>
    <x v="2817"/>
    <n v="2017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6586"/>
    <n v="47.023200000000003"/>
    <n v="45.892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7.023199999999996"/>
    <s v="556899,12"/>
    <s v="6089626,01"/>
    <n v="0"/>
    <n v="0"/>
    <n v="47.023199999999996"/>
  </r>
  <r>
    <n v="41"/>
    <x v="1269"/>
    <s v=""/>
    <x v="2818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6587"/>
    <n v="42.207999999999998"/>
    <n v="42.207999999999998"/>
    <n v="0"/>
    <n v="0"/>
    <n v="1"/>
    <n v="0"/>
    <n v="0"/>
    <x v="0"/>
    <x v="0"/>
    <m/>
    <m/>
    <m/>
    <m/>
    <m/>
    <m/>
    <m/>
    <m/>
    <m/>
    <n v="45.384999999999998"/>
    <m/>
    <m/>
    <m/>
    <m/>
    <m/>
    <m/>
    <m/>
    <m/>
    <s v="584969,2"/>
    <s v="6254127,23"/>
    <n v="0"/>
    <n v="45.384999999999998"/>
    <n v="0"/>
  </r>
  <r>
    <n v="41"/>
    <x v="1269"/>
    <s v=""/>
    <x v="2819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84969,2"/>
    <s v="6254127,23"/>
    <n v="0"/>
    <n v="0"/>
    <n v="0"/>
  </r>
  <r>
    <n v="41"/>
    <x v="1269"/>
    <s v=""/>
    <x v="2820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6588"/>
    <n v="110.875"/>
    <n v="110.875"/>
    <n v="0"/>
    <n v="0"/>
    <n v="1"/>
    <n v="0"/>
    <n v="0"/>
    <x v="0"/>
    <x v="0"/>
    <m/>
    <m/>
    <m/>
    <m/>
    <m/>
    <m/>
    <m/>
    <m/>
    <m/>
    <n v="116.7105"/>
    <m/>
    <m/>
    <m/>
    <m/>
    <m/>
    <m/>
    <m/>
    <m/>
    <s v="584969,2"/>
    <s v="6254127,23"/>
    <n v="0"/>
    <n v="116.7105"/>
    <n v="0"/>
  </r>
  <r>
    <n v="42"/>
    <x v="1270"/>
    <s v=""/>
    <x v="2823"/>
    <n v="2017"/>
    <n v="27173012"/>
    <x v="750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6589"/>
    <n v="38.708640000000003"/>
    <n v="38.708640000000003"/>
    <n v="0"/>
    <n v="0"/>
    <n v="1"/>
    <n v="0"/>
    <n v="0"/>
    <x v="0"/>
    <x v="0"/>
    <m/>
    <m/>
    <m/>
    <m/>
    <m/>
    <m/>
    <m/>
    <m/>
    <m/>
    <m/>
    <m/>
    <m/>
    <n v="46.982949999999995"/>
    <m/>
    <m/>
    <m/>
    <m/>
    <m/>
    <s v="492683,81"/>
    <s v="6274495,25"/>
    <n v="0"/>
    <n v="46.982949999999995"/>
    <n v="0"/>
  </r>
  <r>
    <n v="42"/>
    <x v="1270"/>
    <s v=""/>
    <x v="2824"/>
    <n v="2017"/>
    <n v="27173012"/>
    <x v="750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6590"/>
    <n v="2.8799999999999999E-2"/>
    <n v="2.8799999999999999E-2"/>
    <n v="0"/>
    <n v="0"/>
    <n v="1"/>
    <n v="0"/>
    <n v="0"/>
    <x v="0"/>
    <x v="0"/>
    <m/>
    <m/>
    <m/>
    <n v="2.989E-2"/>
    <m/>
    <m/>
    <m/>
    <m/>
    <m/>
    <m/>
    <m/>
    <m/>
    <m/>
    <m/>
    <m/>
    <m/>
    <m/>
    <m/>
    <s v="492683,81"/>
    <s v="6274495,25"/>
    <n v="2.989E-2"/>
    <n v="0"/>
    <n v="0"/>
  </r>
  <r>
    <n v="43"/>
    <x v="1271"/>
    <s v=""/>
    <x v="2825"/>
    <n v="2017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6591"/>
    <n v="35.805599999999998"/>
    <n v="35.805599999999998"/>
    <n v="0"/>
    <n v="0"/>
    <n v="1"/>
    <n v="0"/>
    <n v="0"/>
    <x v="0"/>
    <x v="0"/>
    <m/>
    <m/>
    <m/>
    <n v="0.28799999999999998"/>
    <m/>
    <m/>
    <m/>
    <m/>
    <m/>
    <m/>
    <m/>
    <m/>
    <n v="35.517600000000002"/>
    <m/>
    <m/>
    <m/>
    <m/>
    <m/>
    <s v="463640,63"/>
    <s v="6296382,99"/>
    <n v="0.28799999999999998"/>
    <n v="35.517600000000002"/>
    <n v="0"/>
  </r>
  <r>
    <n v="44"/>
    <x v="1272"/>
    <s v=""/>
    <x v="2826"/>
    <n v="2017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6592"/>
    <n v="1.4137200000000001"/>
    <n v="1.02132"/>
    <n v="0"/>
    <n v="0"/>
    <n v="1"/>
    <n v="0"/>
    <n v="0"/>
    <x v="0"/>
    <x v="0"/>
    <m/>
    <m/>
    <m/>
    <m/>
    <m/>
    <m/>
    <n v="1.3614876"/>
    <m/>
    <m/>
    <m/>
    <m/>
    <m/>
    <m/>
    <m/>
    <m/>
    <m/>
    <m/>
    <m/>
    <s v="571780,94"/>
    <s v="6378451,4"/>
    <n v="1.3614876"/>
    <n v="0"/>
    <n v="0"/>
  </r>
  <r>
    <n v="44"/>
    <x v="1272"/>
    <s v=""/>
    <x v="2827"/>
    <n v="2017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6593"/>
    <n v="0.31535999999999997"/>
    <n v="0.11448"/>
    <n v="0.25740000000000002"/>
    <n v="0.25740000000000002"/>
    <n v="0.23712590411018233"/>
    <n v="0.76287409588981769"/>
    <n v="0"/>
    <x v="0"/>
    <x v="0"/>
    <m/>
    <m/>
    <m/>
    <m/>
    <m/>
    <m/>
    <n v="0.66496319999999998"/>
    <m/>
    <m/>
    <m/>
    <m/>
    <m/>
    <m/>
    <m/>
    <m/>
    <m/>
    <m/>
    <m/>
    <s v="571780,94"/>
    <s v="6378451,4"/>
    <n v="0.66496319999999998"/>
    <n v="0"/>
    <n v="0"/>
  </r>
  <r>
    <n v="45"/>
    <x v="1273"/>
    <s v=""/>
    <x v="2828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6594"/>
    <n v="0.94320000000000004"/>
    <n v="0.92879999999999996"/>
    <n v="0.7056"/>
    <n v="0.68759999999999999"/>
    <n v="0.25337413108146267"/>
    <n v="0.74662586891853733"/>
    <n v="0"/>
    <x v="0"/>
    <x v="0"/>
    <m/>
    <m/>
    <m/>
    <m/>
    <m/>
    <m/>
    <n v="1.8612792"/>
    <m/>
    <m/>
    <m/>
    <m/>
    <m/>
    <m/>
    <m/>
    <m/>
    <m/>
    <m/>
    <m/>
    <s v="480984,72"/>
    <s v="6147886,5"/>
    <n v="1.8612792"/>
    <n v="0"/>
    <n v="0"/>
  </r>
  <r>
    <n v="45"/>
    <x v="1273"/>
    <s v=""/>
    <x v="2829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6595"/>
    <n v="0.74160000000000004"/>
    <n v="0.72719999999999996"/>
    <n v="0.5796"/>
    <n v="0.56520000000000004"/>
    <n v="0.24788575114195915"/>
    <n v="0.75211424885804079"/>
    <n v="0"/>
    <x v="0"/>
    <x v="0"/>
    <m/>
    <m/>
    <m/>
    <m/>
    <m/>
    <m/>
    <n v="1.4958504000000001"/>
    <m/>
    <m/>
    <m/>
    <m/>
    <m/>
    <m/>
    <m/>
    <m/>
    <m/>
    <m/>
    <m/>
    <s v="480984,72"/>
    <s v="6147886,5"/>
    <n v="1.4958504000000001"/>
    <n v="0"/>
    <n v="0"/>
  </r>
  <r>
    <n v="45"/>
    <x v="1273"/>
    <s v=""/>
    <x v="2830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6596"/>
    <n v="1.0007999999999999"/>
    <n v="0.98280000000000001"/>
    <n v="0.76680000000000004"/>
    <n v="0.74880000000000002"/>
    <n v="0.25037872033057196"/>
    <n v="0.74962127966942804"/>
    <n v="0"/>
    <x v="0"/>
    <x v="0"/>
    <m/>
    <m/>
    <m/>
    <m/>
    <m/>
    <m/>
    <n v="1.9985724"/>
    <m/>
    <m/>
    <m/>
    <m/>
    <m/>
    <m/>
    <m/>
    <m/>
    <m/>
    <m/>
    <m/>
    <s v="480984,72"/>
    <s v="6147886,5"/>
    <n v="1.9985724"/>
    <n v="0"/>
    <n v="0"/>
  </r>
  <r>
    <n v="45"/>
    <x v="1273"/>
    <s v=""/>
    <x v="2831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6597"/>
    <n v="0.56520000000000004"/>
    <n v="0.5544"/>
    <n v="0"/>
    <n v="0"/>
    <n v="1"/>
    <n v="0"/>
    <n v="0"/>
    <x v="0"/>
    <x v="0"/>
    <m/>
    <m/>
    <m/>
    <m/>
    <m/>
    <m/>
    <n v="0.57142800000000005"/>
    <m/>
    <m/>
    <m/>
    <m/>
    <m/>
    <m/>
    <n v="0"/>
    <m/>
    <m/>
    <m/>
    <m/>
    <s v="480984,72"/>
    <s v="6147886,5"/>
    <n v="0.57142800000000005"/>
    <n v="0"/>
    <n v="0"/>
  </r>
  <r>
    <n v="45"/>
    <x v="1273"/>
    <s v=""/>
    <x v="2832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6598"/>
    <n v="232.88399999999999"/>
    <n v="228.9024"/>
    <n v="0"/>
    <n v="0"/>
    <n v="1"/>
    <n v="0"/>
    <n v="0"/>
    <x v="0"/>
    <x v="0"/>
    <m/>
    <m/>
    <m/>
    <m/>
    <m/>
    <m/>
    <n v="228.29823720000002"/>
    <m/>
    <m/>
    <m/>
    <m/>
    <m/>
    <m/>
    <n v="0"/>
    <m/>
    <m/>
    <m/>
    <m/>
    <s v="480984,72"/>
    <s v="6147886,5"/>
    <n v="228.29823720000002"/>
    <n v="0"/>
    <n v="0"/>
  </r>
  <r>
    <n v="45"/>
    <x v="1273"/>
    <s v=""/>
    <x v="2833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6599"/>
    <n v="0.73799999999999999"/>
    <n v="0.72360000000000002"/>
    <n v="0.67320000000000002"/>
    <n v="0.6552"/>
    <n v="0.23008992587737215"/>
    <n v="0.76991007412262791"/>
    <n v="0"/>
    <x v="0"/>
    <x v="0"/>
    <m/>
    <m/>
    <m/>
    <m/>
    <m/>
    <m/>
    <n v="1.6037208000000001"/>
    <m/>
    <m/>
    <m/>
    <m/>
    <m/>
    <m/>
    <m/>
    <m/>
    <m/>
    <m/>
    <m/>
    <s v="480984,72"/>
    <s v="6147886,5"/>
    <n v="1.6037208000000001"/>
    <n v="0"/>
    <n v="0"/>
  </r>
  <r>
    <n v="45"/>
    <x v="1273"/>
    <s v=""/>
    <x v="2834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2"/>
    <x v="5"/>
    <s v="kvt"/>
    <d v="2012-01-01T00:00:00"/>
    <d v="2018-02-01T00:00:00"/>
    <n v="0.24"/>
    <n v="0"/>
    <n v="0"/>
    <x v="4610"/>
    <n v="0"/>
    <n v="0"/>
    <n v="0"/>
    <n v="0"/>
    <n v="1"/>
    <n v="0"/>
    <n v="0"/>
    <x v="0"/>
    <x v="0"/>
    <m/>
    <m/>
    <m/>
    <n v="7.1740000000000009E-4"/>
    <m/>
    <m/>
    <m/>
    <m/>
    <m/>
    <m/>
    <m/>
    <m/>
    <m/>
    <m/>
    <m/>
    <m/>
    <m/>
    <m/>
    <s v="480984,72"/>
    <s v="6147886,5"/>
    <n v="7.1740000000000009E-4"/>
    <n v="0"/>
    <n v="0"/>
  </r>
  <r>
    <n v="46"/>
    <x v="1274"/>
    <s v=""/>
    <x v="2836"/>
    <n v="2017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6600"/>
    <n v="8.82"/>
    <n v="8.82"/>
    <n v="0"/>
    <n v="0"/>
    <n v="1"/>
    <n v="0"/>
    <n v="0"/>
    <x v="0"/>
    <x v="0"/>
    <m/>
    <m/>
    <m/>
    <m/>
    <m/>
    <m/>
    <m/>
    <m/>
    <m/>
    <m/>
    <m/>
    <n v="8.82"/>
    <m/>
    <m/>
    <m/>
    <m/>
    <m/>
    <m/>
    <s v="571583,11"/>
    <s v="6377858,27"/>
    <n v="0"/>
    <n v="8.82"/>
    <n v="0"/>
  </r>
  <r>
    <n v="47"/>
    <x v="1275"/>
    <s v=""/>
    <x v="2837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3"/>
    <x v="0"/>
    <s v="fvv"/>
    <d v="1987-09-14T00:00:00"/>
    <d v="2018-01-25T00:00:00"/>
    <n v="11.63"/>
    <n v="0"/>
    <n v="11.63"/>
    <x v="6601"/>
    <n v="0.21240000000000001"/>
    <n v="0.21240000000000001"/>
    <n v="0"/>
    <n v="0"/>
    <n v="1"/>
    <n v="0"/>
    <n v="0"/>
    <x v="0"/>
    <x v="0"/>
    <m/>
    <m/>
    <m/>
    <m/>
    <m/>
    <m/>
    <n v="0.20892959999999999"/>
    <m/>
    <m/>
    <m/>
    <m/>
    <m/>
    <m/>
    <m/>
    <m/>
    <m/>
    <m/>
    <m/>
    <s v="540470,06"/>
    <s v="6248205,09"/>
    <n v="0.20892959999999999"/>
    <n v="0"/>
    <n v="0"/>
  </r>
  <r>
    <n v="47"/>
    <x v="1275"/>
    <s v=""/>
    <x v="2838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6"/>
    <x v="0"/>
    <s v="fvv"/>
    <d v="1987-09-14T00:00:00"/>
    <m/>
    <n v="7.33"/>
    <n v="0"/>
    <n v="7.33"/>
    <x v="6602"/>
    <n v="5.31792"/>
    <n v="5.31792"/>
    <n v="0"/>
    <n v="0"/>
    <n v="1"/>
    <n v="0"/>
    <n v="0"/>
    <x v="0"/>
    <x v="0"/>
    <m/>
    <m/>
    <m/>
    <m/>
    <m/>
    <m/>
    <n v="5.2296551999999998"/>
    <m/>
    <m/>
    <m/>
    <m/>
    <m/>
    <m/>
    <m/>
    <m/>
    <m/>
    <m/>
    <m/>
    <s v="540470,06"/>
    <s v="6248205,09"/>
    <n v="5.2296551999999998"/>
    <n v="0"/>
    <n v="0"/>
  </r>
  <r>
    <n v="47"/>
    <x v="1275"/>
    <s v=""/>
    <x v="2839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76"/>
    <x v="0"/>
    <s v="fvv"/>
    <d v="1994-02-24T00:00:00"/>
    <m/>
    <n v="9"/>
    <n v="0"/>
    <n v="9"/>
    <x v="6603"/>
    <n v="42.480359999999997"/>
    <n v="42.480359999999997"/>
    <n v="0"/>
    <n v="0"/>
    <n v="1"/>
    <n v="0"/>
    <n v="0"/>
    <x v="0"/>
    <x v="0"/>
    <m/>
    <m/>
    <m/>
    <m/>
    <m/>
    <m/>
    <n v="41.775188399999998"/>
    <m/>
    <m/>
    <m/>
    <m/>
    <m/>
    <m/>
    <m/>
    <m/>
    <m/>
    <m/>
    <m/>
    <s v="540470,06"/>
    <s v="6248205,09"/>
    <n v="41.775188399999998"/>
    <n v="0"/>
    <n v="0"/>
  </r>
  <r>
    <n v="47"/>
    <x v="1275"/>
    <s v=""/>
    <x v="2840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2"/>
    <x v="4"/>
    <s v="fvv"/>
    <d v="2010-11-01T00:00:00"/>
    <m/>
    <n v="9.5000000000000001E-2"/>
    <n v="0"/>
    <n v="0.5"/>
    <x v="6604"/>
    <n v="2.4004799999999999"/>
    <n v="2.400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48060000000000003"/>
    <s v="540470,06"/>
    <s v="6248205,09"/>
    <n v="0"/>
    <n v="0"/>
    <n v="0.48060000000000003"/>
  </r>
  <r>
    <n v="47"/>
    <x v="1276"/>
    <s v=""/>
    <x v="2841"/>
    <n v="2017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6605"/>
    <n v="5.6298959999999996"/>
    <n v="5.6298959999999996"/>
    <n v="0"/>
    <n v="0"/>
    <n v="1"/>
    <n v="0"/>
    <n v="0"/>
    <x v="0"/>
    <x v="0"/>
    <m/>
    <m/>
    <m/>
    <m/>
    <m/>
    <m/>
    <n v="5.3284571999999999"/>
    <m/>
    <m/>
    <m/>
    <m/>
    <m/>
    <m/>
    <m/>
    <m/>
    <m/>
    <m/>
    <m/>
    <s v="548973,31"/>
    <s v="6249691,49"/>
    <n v="5.3284571999999999"/>
    <n v="0"/>
    <n v="0"/>
  </r>
  <r>
    <n v="47"/>
    <x v="1276"/>
    <s v=""/>
    <x v="2842"/>
    <n v="2017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6606"/>
    <n v="39.057912000000002"/>
    <n v="39.057912000000002"/>
    <n v="32.065289999999997"/>
    <n v="32.065289999999997"/>
    <n v="0.25871196522153012"/>
    <n v="0.74128803477846983"/>
    <n v="0"/>
    <x v="0"/>
    <x v="0"/>
    <m/>
    <m/>
    <m/>
    <m/>
    <m/>
    <m/>
    <n v="75.485321999999996"/>
    <m/>
    <m/>
    <m/>
    <m/>
    <m/>
    <m/>
    <m/>
    <m/>
    <m/>
    <m/>
    <m/>
    <s v="548973,31"/>
    <s v="6249691,49"/>
    <n v="75.485321999999996"/>
    <n v="0"/>
    <n v="0"/>
  </r>
  <r>
    <n v="47"/>
    <x v="1277"/>
    <s v=""/>
    <x v="2843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6607"/>
    <n v="75.811679999999996"/>
    <n v="75.811679999999996"/>
    <n v="57.292920000000002"/>
    <n v="57.292920000000002"/>
    <n v="0.28168894262953392"/>
    <n v="0.71831105737046608"/>
    <n v="0"/>
    <x v="0"/>
    <x v="0"/>
    <m/>
    <m/>
    <m/>
    <m/>
    <m/>
    <m/>
    <n v="134.56630440000001"/>
    <m/>
    <m/>
    <m/>
    <m/>
    <m/>
    <m/>
    <m/>
    <m/>
    <m/>
    <m/>
    <m/>
    <s v="541392"/>
    <s v="6249020,6"/>
    <n v="134.56630440000001"/>
    <n v="0"/>
    <n v="0"/>
  </r>
  <r>
    <n v="47"/>
    <x v="1277"/>
    <s v=""/>
    <x v="2844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6608"/>
    <n v="20.07432"/>
    <n v="20.07432"/>
    <n v="15.328440000000001"/>
    <n v="15.328440000000001"/>
    <n v="0.26640982164655047"/>
    <n v="0.73359017835344953"/>
    <n v="0"/>
    <x v="0"/>
    <x v="0"/>
    <m/>
    <m/>
    <m/>
    <m/>
    <m/>
    <m/>
    <n v="37.675637999999999"/>
    <m/>
    <m/>
    <m/>
    <m/>
    <m/>
    <m/>
    <m/>
    <m/>
    <m/>
    <m/>
    <m/>
    <s v="541392"/>
    <s v="6249020,6"/>
    <n v="37.675637999999999"/>
    <n v="0"/>
    <n v="0"/>
  </r>
  <r>
    <n v="47"/>
    <x v="1277"/>
    <s v=""/>
    <x v="2845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6609"/>
    <n v="29.094840000000001"/>
    <n v="29.094840000000001"/>
    <n v="22.995719999999999"/>
    <n v="22.995719999999999"/>
    <n v="0.26074936591177039"/>
    <n v="0.73925063408822966"/>
    <n v="0"/>
    <x v="0"/>
    <x v="0"/>
    <m/>
    <m/>
    <m/>
    <m/>
    <m/>
    <m/>
    <n v="55.790816400000004"/>
    <m/>
    <m/>
    <m/>
    <m/>
    <m/>
    <m/>
    <m/>
    <m/>
    <m/>
    <m/>
    <m/>
    <s v="541392"/>
    <s v="6249020,6"/>
    <n v="55.790816400000004"/>
    <n v="0"/>
    <n v="0"/>
  </r>
  <r>
    <n v="47"/>
    <x v="1277"/>
    <s v=""/>
    <x v="2846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6610"/>
    <n v="80.904600000000002"/>
    <n v="80.904600000000002"/>
    <n v="57.544919999999998"/>
    <n v="57.544919999999998"/>
    <n v="0.28338020462639513"/>
    <n v="0.71661979537360487"/>
    <n v="0"/>
    <x v="0"/>
    <x v="0"/>
    <m/>
    <m/>
    <m/>
    <m/>
    <m/>
    <m/>
    <n v="142.74920879999999"/>
    <m/>
    <m/>
    <m/>
    <m/>
    <m/>
    <m/>
    <m/>
    <m/>
    <m/>
    <m/>
    <m/>
    <s v="541392"/>
    <s v="6249020,6"/>
    <n v="142.74920879999999"/>
    <n v="0"/>
    <n v="0"/>
  </r>
  <r>
    <n v="47"/>
    <x v="1277"/>
    <s v=""/>
    <x v="2847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6611"/>
    <n v="10.156319999999999"/>
    <n v="10.15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8226800000000001"/>
    <s v="541392"/>
    <s v="6249020,6"/>
    <n v="0"/>
    <n v="0"/>
    <n v="1.8226800000000001"/>
  </r>
  <r>
    <n v="47"/>
    <x v="1278"/>
    <s v=""/>
    <x v="2848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6612"/>
    <n v="16.725456000000001"/>
    <n v="16.725348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47"/>
    <x v="1278"/>
    <s v=""/>
    <x v="2849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6612"/>
    <n v="16.725456000000001"/>
    <n v="16.72545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47"/>
    <x v="1278"/>
    <s v=""/>
    <x v="2850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6612"/>
    <n v="16.725456000000001"/>
    <n v="16.72545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55"/>
    <x v="8"/>
    <s v=""/>
    <x v="2851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6613"/>
    <n v="31.8888"/>
    <n v="31.8888"/>
    <n v="0"/>
    <n v="0"/>
    <n v="1"/>
    <n v="0"/>
    <n v="0"/>
    <x v="0"/>
    <x v="0"/>
    <m/>
    <m/>
    <m/>
    <m/>
    <m/>
    <m/>
    <n v="30.319106399999999"/>
    <m/>
    <m/>
    <m/>
    <m/>
    <m/>
    <m/>
    <m/>
    <m/>
    <m/>
    <m/>
    <m/>
    <s v="568632,93"/>
    <s v="6156806,72"/>
    <n v="30.319106399999999"/>
    <n v="0"/>
    <n v="0"/>
  </r>
  <r>
    <n v="55"/>
    <x v="8"/>
    <s v=""/>
    <x v="2852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23"/>
    <n v="5.04E-2"/>
    <n v="5.04E-2"/>
    <n v="4.1399999999999999E-2"/>
    <n v="4.1399999999999999E-2"/>
    <n v="0.23305754856752844"/>
    <n v="0.76694245143247153"/>
    <n v="0"/>
    <x v="0"/>
    <x v="0"/>
    <m/>
    <m/>
    <m/>
    <m/>
    <m/>
    <m/>
    <n v="0.1081278"/>
    <m/>
    <m/>
    <m/>
    <m/>
    <m/>
    <m/>
    <m/>
    <m/>
    <m/>
    <m/>
    <m/>
    <s v="568632,93"/>
    <s v="6156806,72"/>
    <n v="0.1081278"/>
    <n v="0"/>
    <n v="0"/>
  </r>
  <r>
    <n v="55"/>
    <x v="8"/>
    <s v=""/>
    <x v="2853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m/>
    <x v="1314"/>
    <m/>
    <x v="3003"/>
    <m/>
    <m/>
    <x v="751"/>
    <x v="1310"/>
    <x v="1265"/>
    <m/>
    <m/>
    <m/>
    <m/>
    <x v="373"/>
    <m/>
    <m/>
    <m/>
    <m/>
    <m/>
    <x v="1518"/>
    <x v="20"/>
    <m/>
    <m/>
    <m/>
    <m/>
    <m/>
    <m/>
    <x v="6614"/>
    <m/>
    <m/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 rowHeaderCaption="Værk_ID">
  <location ref="A8:A10" firstHeaderRow="1" firstDataRow="1" firstDataCol="1" rowPageCount="1" colPageCount="1"/>
  <pivotFields count="62">
    <pivotField showAll="0"/>
    <pivotField axis="axisRow" showAll="0">
      <items count="1316">
        <item x="1220"/>
        <item x="977"/>
        <item x="1221"/>
        <item x="1222"/>
        <item x="1223"/>
        <item x="1224"/>
        <item x="1123"/>
        <item x="1225"/>
        <item x="1226"/>
        <item x="1227"/>
        <item x="1228"/>
        <item x="1229"/>
        <item x="1230"/>
        <item x="1234"/>
        <item x="1235"/>
        <item x="1237"/>
        <item x="1238"/>
        <item x="1242"/>
        <item x="1243"/>
        <item x="966"/>
        <item x="1244"/>
        <item x="1248"/>
        <item x="1249"/>
        <item x="1251"/>
        <item x="1252"/>
        <item x="1253"/>
        <item x="1254"/>
        <item x="1255"/>
        <item x="1130"/>
        <item x="1131"/>
        <item x="1132"/>
        <item x="1260"/>
        <item x="635"/>
        <item x="1261"/>
        <item x="1262"/>
        <item x="1263"/>
        <item x="1266"/>
        <item x="1267"/>
        <item x="1269"/>
        <item x="1270"/>
        <item x="1271"/>
        <item x="1272"/>
        <item x="1273"/>
        <item x="1274"/>
        <item x="1275"/>
        <item x="8"/>
        <item x="9"/>
        <item x="10"/>
        <item x="11"/>
        <item x="1239"/>
        <item x="12"/>
        <item x="1"/>
        <item x="3"/>
        <item x="4"/>
        <item x="6"/>
        <item x="1010"/>
        <item x="1011"/>
        <item x="953"/>
        <item x="18"/>
        <item x="19"/>
        <item x="20"/>
        <item x="800"/>
        <item x="27"/>
        <item x="29"/>
        <item x="183"/>
        <item x="961"/>
        <item x="30"/>
        <item x="32"/>
        <item x="33"/>
        <item x="1022"/>
        <item x="35"/>
        <item x="964"/>
        <item x="36"/>
        <item x="37"/>
        <item x="941"/>
        <item x="1240"/>
        <item x="38"/>
        <item x="979"/>
        <item x="980"/>
        <item x="981"/>
        <item x="982"/>
        <item x="983"/>
        <item x="984"/>
        <item x="985"/>
        <item x="986"/>
        <item x="45"/>
        <item x="46"/>
        <item x="47"/>
        <item x="48"/>
        <item x="49"/>
        <item x="50"/>
        <item x="51"/>
        <item x="52"/>
        <item x="54"/>
        <item x="57"/>
        <item x="58"/>
        <item x="59"/>
        <item x="61"/>
        <item x="496"/>
        <item x="62"/>
        <item x="21"/>
        <item x="900"/>
        <item x="901"/>
        <item x="856"/>
        <item x="1025"/>
        <item x="1026"/>
        <item x="63"/>
        <item x="64"/>
        <item x="124"/>
        <item x="66"/>
        <item x="67"/>
        <item x="70"/>
        <item x="71"/>
        <item x="73"/>
        <item x="74"/>
        <item x="1156"/>
        <item x="1157"/>
        <item x="75"/>
        <item x="76"/>
        <item x="77"/>
        <item x="79"/>
        <item x="125"/>
        <item x="80"/>
        <item x="82"/>
        <item x="83"/>
        <item x="88"/>
        <item x="89"/>
        <item x="1004"/>
        <item x="94"/>
        <item x="95"/>
        <item x="96"/>
        <item x="99"/>
        <item x="100"/>
        <item x="103"/>
        <item x="105"/>
        <item x="106"/>
        <item x="1133"/>
        <item x="110"/>
        <item x="111"/>
        <item x="112"/>
        <item x="113"/>
        <item x="116"/>
        <item x="118"/>
        <item x="119"/>
        <item x="120"/>
        <item x="121"/>
        <item x="0"/>
        <item x="123"/>
        <item x="1049"/>
        <item x="126"/>
        <item x="127"/>
        <item x="130"/>
        <item x="132"/>
        <item x="1134"/>
        <item x="134"/>
        <item x="139"/>
        <item x="1007"/>
        <item x="1008"/>
        <item x="140"/>
        <item x="141"/>
        <item x="142"/>
        <item x="143"/>
        <item x="144"/>
        <item x="145"/>
        <item x="146"/>
        <item x="147"/>
        <item x="1095"/>
        <item x="148"/>
        <item x="932"/>
        <item x="933"/>
        <item x="934"/>
        <item x="935"/>
        <item x="157"/>
        <item x="160"/>
        <item x="161"/>
        <item x="162"/>
        <item x="163"/>
        <item x="164"/>
        <item x="165"/>
        <item x="166"/>
        <item x="167"/>
        <item x="170"/>
        <item x="171"/>
        <item x="172"/>
        <item x="173"/>
        <item x="174"/>
        <item x="175"/>
        <item x="176"/>
        <item x="177"/>
        <item x="180"/>
        <item x="1063"/>
        <item x="182"/>
        <item x="184"/>
        <item x="185"/>
        <item x="188"/>
        <item x="189"/>
        <item x="417"/>
        <item x="191"/>
        <item x="196"/>
        <item x="197"/>
        <item x="203"/>
        <item x="205"/>
        <item x="206"/>
        <item x="381"/>
        <item x="382"/>
        <item x="207"/>
        <item x="208"/>
        <item x="209"/>
        <item x="212"/>
        <item x="216"/>
        <item x="217"/>
        <item x="1113"/>
        <item x="355"/>
        <item x="729"/>
        <item x="223"/>
        <item x="224"/>
        <item x="341"/>
        <item x="497"/>
        <item x="1069"/>
        <item x="229"/>
        <item x="230"/>
        <item x="287"/>
        <item x="730"/>
        <item x="236"/>
        <item x="237"/>
        <item x="239"/>
        <item x="1070"/>
        <item x="1066"/>
        <item x="1052"/>
        <item x="1042"/>
        <item x="190"/>
        <item x="1071"/>
        <item x="857"/>
        <item x="97"/>
        <item x="1072"/>
        <item x="397"/>
        <item x="1073"/>
        <item x="1074"/>
        <item x="1090"/>
        <item x="240"/>
        <item x="241"/>
        <item x="1075"/>
        <item x="793"/>
        <item x="350"/>
        <item x="389"/>
        <item x="570"/>
        <item x="571"/>
        <item x="572"/>
        <item x="244"/>
        <item x="245"/>
        <item x="246"/>
        <item x="247"/>
        <item x="249"/>
        <item x="1029"/>
        <item x="968"/>
        <item x="1108"/>
        <item x="250"/>
        <item x="954"/>
        <item x="251"/>
        <item x="252"/>
        <item x="253"/>
        <item x="158"/>
        <item x="578"/>
        <item x="579"/>
        <item x="580"/>
        <item x="581"/>
        <item x="582"/>
        <item x="824"/>
        <item x="583"/>
        <item x="584"/>
        <item x="585"/>
        <item x="254"/>
        <item x="256"/>
        <item x="398"/>
        <item x="399"/>
        <item x="258"/>
        <item x="1089"/>
        <item x="1076"/>
        <item x="1077"/>
        <item x="939"/>
        <item x="259"/>
        <item x="955"/>
        <item x="1148"/>
        <item x="261"/>
        <item x="263"/>
        <item x="264"/>
        <item x="858"/>
        <item x="942"/>
        <item x="586"/>
        <item x="268"/>
        <item x="270"/>
        <item x="275"/>
        <item x="276"/>
        <item x="280"/>
        <item x="281"/>
        <item x="1207"/>
        <item x="282"/>
        <item x="956"/>
        <item x="283"/>
        <item x="284"/>
        <item x="285"/>
        <item x="286"/>
        <item x="970"/>
        <item x="1027"/>
        <item x="288"/>
        <item x="289"/>
        <item x="290"/>
        <item x="291"/>
        <item x="1001"/>
        <item x="1002"/>
        <item x="296"/>
        <item x="298"/>
        <item x="299"/>
        <item x="300"/>
        <item x="301"/>
        <item x="302"/>
        <item x="304"/>
        <item x="308"/>
        <item x="309"/>
        <item x="225"/>
        <item x="311"/>
        <item x="316"/>
        <item x="313"/>
        <item x="314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9"/>
        <item x="1158"/>
        <item x="340"/>
        <item x="342"/>
        <item x="343"/>
        <item x="271"/>
        <item x="346"/>
        <item x="347"/>
        <item x="348"/>
        <item x="349"/>
        <item x="351"/>
        <item x="1058"/>
        <item x="1098"/>
        <item x="1099"/>
        <item x="1038"/>
        <item x="1039"/>
        <item x="354"/>
        <item x="356"/>
        <item x="359"/>
        <item x="362"/>
        <item x="363"/>
        <item x="364"/>
        <item x="365"/>
        <item x="486"/>
        <item x="366"/>
        <item x="367"/>
        <item x="368"/>
        <item x="369"/>
        <item x="372"/>
        <item x="374"/>
        <item x="925"/>
        <item x="926"/>
        <item x="927"/>
        <item x="375"/>
        <item x="376"/>
        <item x="378"/>
        <item x="380"/>
        <item x="383"/>
        <item x="384"/>
        <item x="386"/>
        <item x="387"/>
        <item x="388"/>
        <item x="392"/>
        <item x="393"/>
        <item x="395"/>
        <item x="396"/>
        <item x="400"/>
        <item x="401"/>
        <item x="402"/>
        <item x="403"/>
        <item x="406"/>
        <item x="407"/>
        <item x="604"/>
        <item x="605"/>
        <item x="606"/>
        <item x="607"/>
        <item x="532"/>
        <item x="409"/>
        <item x="410"/>
        <item x="411"/>
        <item x="413"/>
        <item x="415"/>
        <item x="418"/>
        <item x="419"/>
        <item x="420"/>
        <item x="421"/>
        <item x="422"/>
        <item x="424"/>
        <item x="641"/>
        <item x="1135"/>
        <item x="425"/>
        <item x="426"/>
        <item x="427"/>
        <item x="428"/>
        <item x="429"/>
        <item x="433"/>
        <item x="971"/>
        <item x="434"/>
        <item x="435"/>
        <item x="436"/>
        <item x="437"/>
        <item x="442"/>
        <item x="273"/>
        <item x="974"/>
        <item x="975"/>
        <item x="107"/>
        <item x="443"/>
        <item x="444"/>
        <item x="445"/>
        <item x="448"/>
        <item x="449"/>
        <item x="450"/>
        <item x="451"/>
        <item x="452"/>
        <item x="454"/>
        <item x="455"/>
        <item x="357"/>
        <item x="1149"/>
        <item x="456"/>
        <item x="1055"/>
        <item x="457"/>
        <item x="460"/>
        <item x="462"/>
        <item x="463"/>
        <item x="464"/>
        <item x="465"/>
        <item x="1276"/>
        <item x="466"/>
        <item x="467"/>
        <item x="987"/>
        <item x="988"/>
        <item x="468"/>
        <item x="469"/>
        <item x="473"/>
        <item x="474"/>
        <item x="475"/>
        <item x="1032"/>
        <item x="1033"/>
        <item x="476"/>
        <item x="1114"/>
        <item x="478"/>
        <item x="480"/>
        <item x="481"/>
        <item x="999"/>
        <item x="1000"/>
        <item x="483"/>
        <item x="485"/>
        <item x="487"/>
        <item x="488"/>
        <item x="489"/>
        <item x="490"/>
        <item x="491"/>
        <item x="1137"/>
        <item x="1138"/>
        <item x="1139"/>
        <item x="1140"/>
        <item x="1141"/>
        <item x="1142"/>
        <item x="305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23"/>
        <item x="524"/>
        <item x="526"/>
        <item x="528"/>
        <item x="529"/>
        <item x="530"/>
        <item x="533"/>
        <item x="534"/>
        <item x="510"/>
        <item x="535"/>
        <item x="902"/>
        <item x="1136"/>
        <item x="102"/>
        <item x="943"/>
        <item x="536"/>
        <item x="537"/>
        <item x="1159"/>
        <item x="22"/>
        <item x="538"/>
        <item x="539"/>
        <item x="540"/>
        <item x="1105"/>
        <item x="541"/>
        <item x="542"/>
        <item x="543"/>
        <item x="1150"/>
        <item x="544"/>
        <item x="149"/>
        <item x="545"/>
        <item x="479"/>
        <item x="546"/>
        <item x="1081"/>
        <item x="1082"/>
        <item x="548"/>
        <item x="549"/>
        <item x="265"/>
        <item x="477"/>
        <item x="550"/>
        <item x="551"/>
        <item x="552"/>
        <item x="446"/>
        <item x="447"/>
        <item x="561"/>
        <item x="562"/>
        <item x="563"/>
        <item x="564"/>
        <item x="104"/>
        <item x="1079"/>
        <item x="292"/>
        <item x="565"/>
        <item x="352"/>
        <item x="612"/>
        <item x="1143"/>
        <item x="613"/>
        <item x="614"/>
        <item x="615"/>
        <item x="616"/>
        <item x="617"/>
        <item x="618"/>
        <item x="1151"/>
        <item x="1171"/>
        <item x="621"/>
        <item x="1064"/>
        <item x="622"/>
        <item x="623"/>
        <item x="624"/>
        <item x="625"/>
        <item x="626"/>
        <item x="627"/>
        <item x="628"/>
        <item x="631"/>
        <item x="632"/>
        <item x="633"/>
        <item x="1152"/>
        <item x="634"/>
        <item x="637"/>
        <item x="638"/>
        <item x="639"/>
        <item x="640"/>
        <item x="471"/>
        <item x="642"/>
        <item x="643"/>
        <item x="759"/>
        <item x="644"/>
        <item x="645"/>
        <item x="646"/>
        <item x="859"/>
        <item x="832"/>
        <item x="647"/>
        <item x="648"/>
        <item x="649"/>
        <item x="650"/>
        <item x="1120"/>
        <item x="1307"/>
        <item x="1103"/>
        <item x="860"/>
        <item x="861"/>
        <item x="608"/>
        <item x="1190"/>
        <item x="1160"/>
        <item x="657"/>
        <item x="862"/>
        <item x="863"/>
        <item x="671"/>
        <item x="864"/>
        <item x="1047"/>
        <item x="1085"/>
        <item x="654"/>
        <item x="865"/>
        <item x="866"/>
        <item x="1068"/>
        <item x="1110"/>
        <item x="1036"/>
        <item x="1006"/>
        <item x="919"/>
        <item x="658"/>
        <item x="867"/>
        <item x="1191"/>
        <item x="868"/>
        <item x="659"/>
        <item x="1009"/>
        <item x="1119"/>
        <item x="1017"/>
        <item x="869"/>
        <item x="870"/>
        <item x="871"/>
        <item x="1117"/>
        <item x="872"/>
        <item x="873"/>
        <item x="874"/>
        <item x="875"/>
        <item x="876"/>
        <item x="877"/>
        <item x="878"/>
        <item x="879"/>
        <item x="1192"/>
        <item x="880"/>
        <item x="663"/>
        <item x="1061"/>
        <item x="794"/>
        <item x="665"/>
        <item x="667"/>
        <item x="931"/>
        <item x="17"/>
        <item x="511"/>
        <item x="65"/>
        <item x="84"/>
        <item x="85"/>
        <item x="86"/>
        <item x="215"/>
        <item x="969"/>
        <item x="1231"/>
        <item x="72"/>
        <item x="293"/>
        <item x="344"/>
        <item x="1040"/>
        <item x="360"/>
        <item x="672"/>
        <item x="371"/>
        <item x="385"/>
        <item x="472"/>
        <item x="1144"/>
        <item x="1145"/>
        <item x="512"/>
        <item x="513"/>
        <item x="909"/>
        <item x="377"/>
        <item x="957"/>
        <item x="967"/>
        <item x="1277"/>
        <item x="90"/>
        <item x="117"/>
        <item x="1078"/>
        <item x="194"/>
        <item x="836"/>
        <item x="837"/>
        <item x="838"/>
        <item x="312"/>
        <item x="416"/>
        <item x="492"/>
        <item x="1048"/>
        <item x="28"/>
        <item x="920"/>
        <item x="674"/>
        <item x="792"/>
        <item x="231"/>
        <item x="881"/>
        <item x="882"/>
        <item x="660"/>
        <item x="928"/>
        <item x="630"/>
        <item x="150"/>
        <item x="810"/>
        <item x="620"/>
        <item x="629"/>
        <item x="883"/>
        <item x="651"/>
        <item x="652"/>
        <item x="653"/>
        <item x="1086"/>
        <item x="81"/>
        <item x="1153"/>
        <item x="609"/>
        <item x="676"/>
        <item x="193"/>
        <item x="310"/>
        <item x="133"/>
        <item x="405"/>
        <item x="573"/>
        <item x="1012"/>
        <item x="1043"/>
        <item x="677"/>
        <item x="668"/>
        <item x="669"/>
        <item x="670"/>
        <item x="91"/>
        <item x="678"/>
        <item x="679"/>
        <item x="958"/>
        <item x="680"/>
        <item x="1028"/>
        <item x="218"/>
        <item x="681"/>
        <item x="682"/>
        <item x="661"/>
        <item x="683"/>
        <item x="684"/>
        <item x="795"/>
        <item x="685"/>
        <item x="687"/>
        <item x="688"/>
        <item x="686"/>
        <item x="689"/>
        <item x="796"/>
        <item x="797"/>
        <item x="690"/>
        <item x="691"/>
        <item x="1093"/>
        <item x="1097"/>
        <item x="855"/>
        <item x="692"/>
        <item x="213"/>
        <item x="693"/>
        <item x="915"/>
        <item x="694"/>
        <item x="696"/>
        <item x="1094"/>
        <item x="569"/>
        <item x="576"/>
        <item x="577"/>
        <item x="791"/>
        <item x="603"/>
        <item x="940"/>
        <item x="1016"/>
        <item x="697"/>
        <item x="995"/>
        <item x="698"/>
        <item x="699"/>
        <item x="703"/>
        <item x="704"/>
        <item x="705"/>
        <item x="701"/>
        <item x="702"/>
        <item x="700"/>
        <item x="1035"/>
        <item x="1161"/>
        <item x="1037"/>
        <item x="1056"/>
        <item x="1014"/>
        <item x="1172"/>
        <item x="294"/>
        <item x="1003"/>
        <item x="707"/>
        <item x="1018"/>
        <item x="811"/>
        <item x="923"/>
        <item x="708"/>
        <item x="709"/>
        <item x="710"/>
        <item x="1186"/>
        <item x="711"/>
        <item x="1245"/>
        <item x="662"/>
        <item x="695"/>
        <item x="69"/>
        <item x="337"/>
        <item x="151"/>
        <item x="152"/>
        <item x="153"/>
        <item x="1259"/>
        <item x="493"/>
        <item x="553"/>
        <item x="128"/>
        <item x="713"/>
        <item x="714"/>
        <item x="715"/>
        <item x="716"/>
        <item x="717"/>
        <item x="248"/>
        <item x="718"/>
        <item x="719"/>
        <item x="721"/>
        <item x="722"/>
        <item x="723"/>
        <item x="724"/>
        <item x="1211"/>
        <item x="884"/>
        <item x="885"/>
        <item x="886"/>
        <item x="887"/>
        <item x="888"/>
        <item x="737"/>
        <item x="1155"/>
        <item x="232"/>
        <item x="725"/>
        <item x="789"/>
        <item x="1019"/>
        <item x="727"/>
        <item x="731"/>
        <item x="93"/>
        <item x="728"/>
        <item x="23"/>
        <item x="458"/>
        <item x="1096"/>
        <item x="732"/>
        <item x="910"/>
        <item x="889"/>
        <item x="890"/>
        <item x="894"/>
        <item x="733"/>
        <item x="266"/>
        <item x="1044"/>
        <item x="1118"/>
        <item x="734"/>
        <item x="574"/>
        <item x="736"/>
        <item x="738"/>
        <item x="739"/>
        <item x="740"/>
        <item x="741"/>
        <item x="391"/>
        <item x="742"/>
        <item x="743"/>
        <item x="744"/>
        <item x="745"/>
        <item x="277"/>
        <item x="1121"/>
        <item x="916"/>
        <item x="746"/>
        <item x="431"/>
        <item x="114"/>
        <item x="735"/>
        <item x="989"/>
        <item x="748"/>
        <item x="1065"/>
        <item x="98"/>
        <item x="1060"/>
        <item x="1265"/>
        <item x="712"/>
        <item x="924"/>
        <item x="749"/>
        <item x="750"/>
        <item x="751"/>
        <item x="219"/>
        <item x="610"/>
        <item x="611"/>
        <item x="186"/>
        <item x="233"/>
        <item x="379"/>
        <item x="753"/>
        <item x="754"/>
        <item x="755"/>
        <item x="666"/>
        <item x="756"/>
        <item x="757"/>
        <item x="220"/>
        <item x="554"/>
        <item x="1173"/>
        <item x="1195"/>
        <item x="555"/>
        <item x="891"/>
        <item x="1045"/>
        <item x="345"/>
        <item x="904"/>
        <item x="1041"/>
        <item x="1015"/>
        <item x="1034"/>
        <item x="556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1197"/>
        <item x="776"/>
        <item x="557"/>
        <item x="777"/>
        <item x="1162"/>
        <item x="783"/>
        <item x="784"/>
        <item x="785"/>
        <item x="24"/>
        <item x="154"/>
        <item x="786"/>
        <item x="525"/>
        <item x="1205"/>
        <item x="787"/>
        <item x="1185"/>
        <item x="788"/>
        <item x="1062"/>
        <item x="778"/>
        <item x="779"/>
        <item x="558"/>
        <item x="803"/>
        <item x="799"/>
        <item x="804"/>
        <item x="805"/>
        <item x="806"/>
        <item x="807"/>
        <item x="1198"/>
        <item x="808"/>
        <item x="809"/>
        <item x="812"/>
        <item x="892"/>
        <item x="1288"/>
        <item x="815"/>
        <item x="816"/>
        <item x="813"/>
        <item x="821"/>
        <item x="720"/>
        <item x="814"/>
        <item x="780"/>
        <item x="822"/>
        <item x="820"/>
        <item x="817"/>
        <item x="819"/>
        <item x="1208"/>
        <item x="818"/>
        <item x="587"/>
        <item x="588"/>
        <item x="589"/>
        <item x="590"/>
        <item x="591"/>
        <item x="1146"/>
        <item x="155"/>
        <item x="559"/>
        <item x="560"/>
        <item x="655"/>
        <item x="178"/>
        <item x="823"/>
        <item x="825"/>
        <item x="826"/>
        <item x="827"/>
        <item x="828"/>
        <item x="636"/>
        <item x="893"/>
        <item x="39"/>
        <item x="566"/>
        <item x="1100"/>
        <item x="514"/>
        <item x="515"/>
        <item x="801"/>
        <item x="1080"/>
        <item x="1067"/>
        <item x="56"/>
        <item x="833"/>
        <item x="60"/>
        <item x="664"/>
        <item x="831"/>
        <item x="338"/>
        <item x="830"/>
        <item x="567"/>
        <item x="568"/>
        <item x="834"/>
        <item x="978"/>
        <item x="432"/>
        <item x="260"/>
        <item x="547"/>
        <item x="835"/>
        <item x="802"/>
        <item x="7"/>
        <item x="13"/>
        <item x="14"/>
        <item x="31"/>
        <item x="843"/>
        <item x="575"/>
        <item x="68"/>
        <item x="169"/>
        <item x="226"/>
        <item x="227"/>
        <item x="1051"/>
        <item x="242"/>
        <item x="839"/>
        <item x="840"/>
        <item x="841"/>
        <item x="842"/>
        <item x="1088"/>
        <item x="414"/>
        <item x="844"/>
        <item x="852"/>
        <item x="358"/>
        <item x="361"/>
        <item x="15"/>
        <item x="16"/>
        <item x="845"/>
        <item x="1057"/>
        <item x="851"/>
        <item x="853"/>
        <item x="1256"/>
        <item x="179"/>
        <item x="972"/>
        <item x="25"/>
        <item x="228"/>
        <item x="854"/>
        <item x="895"/>
        <item x="896"/>
        <item x="897"/>
        <item x="898"/>
        <item x="752"/>
        <item x="527"/>
        <item x="846"/>
        <item x="55"/>
        <item x="936"/>
        <item x="976"/>
        <item x="847"/>
        <item x="1232"/>
        <item x="905"/>
        <item x="906"/>
        <item x="907"/>
        <item x="908"/>
        <item x="848"/>
        <item x="430"/>
        <item x="911"/>
        <item x="412"/>
        <item x="592"/>
        <item x="912"/>
        <item x="952"/>
        <item x="306"/>
        <item x="913"/>
        <item x="470"/>
        <item x="257"/>
        <item x="914"/>
        <item x="959"/>
        <item x="1236"/>
        <item x="918"/>
        <item x="675"/>
        <item x="781"/>
        <item x="921"/>
        <item x="922"/>
        <item x="849"/>
        <item x="1264"/>
        <item x="1050"/>
        <item x="390"/>
        <item x="1087"/>
        <item x="963"/>
        <item x="1246"/>
        <item x="108"/>
        <item x="516"/>
        <item x="517"/>
        <item x="518"/>
        <item x="156"/>
        <item x="1170"/>
        <item x="948"/>
        <item x="1106"/>
        <item x="949"/>
        <item x="850"/>
        <item x="950"/>
        <item x="951"/>
        <item x="782"/>
        <item x="221"/>
        <item x="764"/>
        <item x="962"/>
        <item x="168"/>
        <item x="423"/>
        <item x="210"/>
        <item x="593"/>
        <item x="594"/>
        <item x="595"/>
        <item x="596"/>
        <item x="597"/>
        <item x="519"/>
        <item x="238"/>
        <item x="461"/>
        <item x="1020"/>
        <item x="1021"/>
        <item x="5"/>
        <item x="758"/>
        <item x="1024"/>
        <item x="917"/>
        <item x="438"/>
        <item x="937"/>
        <item x="899"/>
        <item x="1030"/>
        <item x="944"/>
        <item x="945"/>
        <item x="1031"/>
        <item x="192"/>
        <item x="1257"/>
        <item x="2"/>
        <item x="204"/>
        <item x="946"/>
        <item x="198"/>
        <item x="199"/>
        <item x="1053"/>
        <item x="1112"/>
        <item x="1054"/>
        <item x="482"/>
        <item x="222"/>
        <item x="1059"/>
        <item x="214"/>
        <item x="303"/>
        <item x="960"/>
        <item x="790"/>
        <item x="1268"/>
        <item x="990"/>
        <item x="373"/>
        <item x="973"/>
        <item x="78"/>
        <item x="278"/>
        <item x="673"/>
        <item x="1083"/>
        <item x="706"/>
        <item x="1084"/>
        <item x="726"/>
        <item x="1308"/>
        <item x="1104"/>
        <item x="200"/>
        <item x="1116"/>
        <item x="439"/>
        <item x="440"/>
        <item x="938"/>
        <item x="279"/>
        <item x="1115"/>
        <item x="1147"/>
        <item x="1101"/>
        <item x="929"/>
        <item x="201"/>
        <item x="947"/>
        <item x="1278"/>
        <item x="1092"/>
        <item x="829"/>
        <item x="26"/>
        <item x="115"/>
        <item x="1258"/>
        <item x="211"/>
        <item x="53"/>
        <item x="996"/>
        <item x="1109"/>
        <item x="34"/>
        <item x="109"/>
        <item x="1111"/>
        <item x="234"/>
        <item x="235"/>
        <item x="404"/>
        <item x="1122"/>
        <item x="1107"/>
        <item x="1124"/>
        <item x="272"/>
        <item x="1125"/>
        <item x="656"/>
        <item x="40"/>
        <item x="41"/>
        <item x="42"/>
        <item x="43"/>
        <item x="44"/>
        <item x="1126"/>
        <item x="1127"/>
        <item x="1128"/>
        <item x="1129"/>
        <item x="243"/>
        <item x="87"/>
        <item x="1247"/>
        <item x="1165"/>
        <item x="1154"/>
        <item x="484"/>
        <item x="92"/>
        <item x="274"/>
        <item x="494"/>
        <item x="495"/>
        <item x="997"/>
        <item x="1241"/>
        <item x="441"/>
        <item x="129"/>
        <item x="1163"/>
        <item x="1164"/>
        <item x="1166"/>
        <item x="1168"/>
        <item x="1169"/>
        <item x="187"/>
        <item x="195"/>
        <item x="1174"/>
        <item x="1175"/>
        <item x="1176"/>
        <item x="1177"/>
        <item x="1178"/>
        <item x="269"/>
        <item x="998"/>
        <item x="1005"/>
        <item x="1179"/>
        <item x="1180"/>
        <item x="1181"/>
        <item x="255"/>
        <item x="1183"/>
        <item x="1184"/>
        <item x="1182"/>
        <item x="459"/>
        <item x="122"/>
        <item x="965"/>
        <item x="991"/>
        <item x="992"/>
        <item x="993"/>
        <item x="1023"/>
        <item x="903"/>
        <item x="135"/>
        <item x="136"/>
        <item x="137"/>
        <item x="1102"/>
        <item x="181"/>
        <item x="619"/>
        <item x="101"/>
        <item x="1233"/>
        <item x="370"/>
        <item x="1187"/>
        <item x="930"/>
        <item x="394"/>
        <item x="453"/>
        <item x="1188"/>
        <item x="1250"/>
        <item x="520"/>
        <item x="521"/>
        <item x="522"/>
        <item x="1189"/>
        <item x="159"/>
        <item x="297"/>
        <item x="262"/>
        <item x="202"/>
        <item x="798"/>
        <item x="1167"/>
        <item x="1046"/>
        <item x="1194"/>
        <item x="1196"/>
        <item x="994"/>
        <item x="1199"/>
        <item x="1200"/>
        <item x="1201"/>
        <item x="1202"/>
        <item x="1203"/>
        <item x="307"/>
        <item x="1204"/>
        <item x="598"/>
        <item x="599"/>
        <item x="600"/>
        <item x="601"/>
        <item x="602"/>
        <item x="408"/>
        <item x="138"/>
        <item x="747"/>
        <item x="1193"/>
        <item x="1206"/>
        <item x="1209"/>
        <item x="1210"/>
        <item x="1212"/>
        <item x="1283"/>
        <item x="1213"/>
        <item x="531"/>
        <item x="131"/>
        <item x="1286"/>
        <item x="267"/>
        <item x="1214"/>
        <item x="1284"/>
        <item x="1215"/>
        <item x="1216"/>
        <item x="1294"/>
        <item x="1295"/>
        <item x="1217"/>
        <item x="1296"/>
        <item x="1218"/>
        <item x="1219"/>
        <item x="1292"/>
        <item x="1310"/>
        <item x="1290"/>
        <item x="1287"/>
        <item x="1280"/>
        <item x="1289"/>
        <item x="1300"/>
        <item x="1303"/>
        <item x="1285"/>
        <item x="1309"/>
        <item x="1091"/>
        <item x="1279"/>
        <item x="1298"/>
        <item x="1281"/>
        <item x="1282"/>
        <item x="1293"/>
        <item x="1291"/>
        <item x="1013"/>
        <item x="295"/>
        <item x="353"/>
        <item x="1301"/>
        <item x="1311"/>
        <item x="1299"/>
        <item x="1312"/>
        <item x="1297"/>
        <item x="1302"/>
        <item x="1305"/>
        <item x="1306"/>
        <item x="1313"/>
        <item x="1304"/>
        <item x="1314"/>
        <item t="default"/>
      </items>
    </pivotField>
    <pivotField showAll="0"/>
    <pivotField showAll="0"/>
    <pivotField showAll="0"/>
    <pivotField showAll="0"/>
    <pivotField showAll="0">
      <items count="753">
        <item x="431"/>
        <item x="655"/>
        <item x="391"/>
        <item x="298"/>
        <item x="291"/>
        <item x="658"/>
        <item x="739"/>
        <item x="659"/>
        <item x="619"/>
        <item x="720"/>
        <item x="660"/>
        <item x="310"/>
        <item x="19"/>
        <item x="661"/>
        <item x="662"/>
        <item x="126"/>
        <item x="669"/>
        <item x="679"/>
        <item x="680"/>
        <item x="746"/>
        <item x="439"/>
        <item x="681"/>
        <item x="93"/>
        <item x="609"/>
        <item x="412"/>
        <item x="428"/>
        <item x="383"/>
        <item x="552"/>
        <item x="544"/>
        <item x="506"/>
        <item x="742"/>
        <item x="268"/>
        <item x="682"/>
        <item x="683"/>
        <item x="656"/>
        <item x="684"/>
        <item x="626"/>
        <item x="14"/>
        <item x="450"/>
        <item x="750"/>
        <item x="685"/>
        <item x="323"/>
        <item x="740"/>
        <item x="427"/>
        <item x="646"/>
        <item x="686"/>
        <item x="337"/>
        <item x="580"/>
        <item x="87"/>
        <item x="718"/>
        <item x="451"/>
        <item x="687"/>
        <item x="523"/>
        <item x="605"/>
        <item x="573"/>
        <item x="464"/>
        <item x="631"/>
        <item x="242"/>
        <item x="614"/>
        <item x="350"/>
        <item x="482"/>
        <item x="6"/>
        <item x="303"/>
        <item x="7"/>
        <item x="701"/>
        <item x="678"/>
        <item x="226"/>
        <item x="490"/>
        <item x="0"/>
        <item x="408"/>
        <item x="688"/>
        <item x="388"/>
        <item x="88"/>
        <item x="711"/>
        <item x="640"/>
        <item x="641"/>
        <item x="384"/>
        <item x="1"/>
        <item x="2"/>
        <item x="3"/>
        <item x="4"/>
        <item x="89"/>
        <item x="279"/>
        <item x="5"/>
        <item x="515"/>
        <item x="330"/>
        <item x="90"/>
        <item x="258"/>
        <item x="8"/>
        <item x="423"/>
        <item x="9"/>
        <item x="472"/>
        <item x="589"/>
        <item x="293"/>
        <item x="368"/>
        <item x="11"/>
        <item x="448"/>
        <item x="426"/>
        <item x="647"/>
        <item x="281"/>
        <item x="10"/>
        <item x="627"/>
        <item x="559"/>
        <item x="447"/>
        <item x="367"/>
        <item x="638"/>
        <item x="621"/>
        <item x="229"/>
        <item x="13"/>
        <item x="556"/>
        <item x="483"/>
        <item x="649"/>
        <item x="393"/>
        <item x="401"/>
        <item x="633"/>
        <item x="390"/>
        <item x="538"/>
        <item x="507"/>
        <item x="475"/>
        <item x="235"/>
        <item x="304"/>
        <item x="15"/>
        <item x="622"/>
        <item x="497"/>
        <item x="12"/>
        <item x="691"/>
        <item x="16"/>
        <item x="724"/>
        <item x="338"/>
        <item x="459"/>
        <item x="500"/>
        <item x="737"/>
        <item x="547"/>
        <item x="734"/>
        <item x="452"/>
        <item x="731"/>
        <item x="726"/>
        <item x="616"/>
        <item x="370"/>
        <item x="663"/>
        <item x="356"/>
        <item x="692"/>
        <item x="17"/>
        <item x="530"/>
        <item x="374"/>
        <item x="625"/>
        <item x="18"/>
        <item x="328"/>
        <item x="494"/>
        <item x="453"/>
        <item x="666"/>
        <item x="575"/>
        <item x="248"/>
        <item x="336"/>
        <item x="570"/>
        <item x="455"/>
        <item x="434"/>
        <item x="387"/>
        <item x="64"/>
        <item x="344"/>
        <item x="326"/>
        <item x="495"/>
        <item x="22"/>
        <item x="23"/>
        <item x="20"/>
        <item x="713"/>
        <item x="24"/>
        <item x="25"/>
        <item x="534"/>
        <item x="444"/>
        <item x="320"/>
        <item x="722"/>
        <item x="723"/>
        <item x="265"/>
        <item x="436"/>
        <item x="26"/>
        <item x="27"/>
        <item x="28"/>
        <item x="32"/>
        <item x="339"/>
        <item x="243"/>
        <item x="433"/>
        <item x="138"/>
        <item x="583"/>
        <item x="73"/>
        <item x="567"/>
        <item x="236"/>
        <item x="275"/>
        <item x="29"/>
        <item x="416"/>
        <item x="664"/>
        <item x="471"/>
        <item x="386"/>
        <item x="546"/>
        <item x="710"/>
        <item x="529"/>
        <item x="545"/>
        <item x="536"/>
        <item x="290"/>
        <item x="615"/>
        <item x="540"/>
        <item x="535"/>
        <item x="513"/>
        <item x="403"/>
        <item x="109"/>
        <item x="21"/>
        <item x="557"/>
        <item x="30"/>
        <item x="160"/>
        <item x="606"/>
        <item x="466"/>
        <item x="331"/>
        <item x="654"/>
        <item x="224"/>
        <item x="31"/>
        <item x="309"/>
        <item x="563"/>
        <item x="491"/>
        <item x="520"/>
        <item x="299"/>
        <item x="628"/>
        <item x="36"/>
        <item x="37"/>
        <item x="340"/>
        <item x="379"/>
        <item x="296"/>
        <item x="318"/>
        <item x="312"/>
        <item x="343"/>
        <item x="325"/>
        <item x="351"/>
        <item x="377"/>
        <item x="441"/>
        <item x="321"/>
        <item x="311"/>
        <item x="314"/>
        <item x="555"/>
        <item x="365"/>
        <item x="744"/>
        <item x="653"/>
        <item x="521"/>
        <item x="324"/>
        <item x="267"/>
        <item x="33"/>
        <item x="394"/>
        <item x="38"/>
        <item x="693"/>
        <item x="39"/>
        <item x="300"/>
        <item x="46"/>
        <item x="446"/>
        <item x="34"/>
        <item x="40"/>
        <item x="35"/>
        <item x="41"/>
        <item x="255"/>
        <item x="749"/>
        <item x="665"/>
        <item x="624"/>
        <item x="42"/>
        <item x="327"/>
        <item x="571"/>
        <item x="43"/>
        <item x="395"/>
        <item x="651"/>
        <item x="637"/>
        <item x="479"/>
        <item x="44"/>
        <item x="45"/>
        <item x="560"/>
        <item x="297"/>
        <item x="47"/>
        <item x="425"/>
        <item x="639"/>
        <item x="511"/>
        <item x="247"/>
        <item x="690"/>
        <item x="510"/>
        <item x="332"/>
        <item x="294"/>
        <item x="48"/>
        <item x="429"/>
        <item x="430"/>
        <item x="55"/>
        <item x="266"/>
        <item x="56"/>
        <item x="694"/>
        <item x="57"/>
        <item x="442"/>
        <item x="286"/>
        <item x="58"/>
        <item x="715"/>
        <item x="467"/>
        <item x="526"/>
        <item x="539"/>
        <item x="240"/>
        <item x="59"/>
        <item x="60"/>
        <item x="456"/>
        <item x="463"/>
        <item x="595"/>
        <item x="61"/>
        <item x="232"/>
        <item x="233"/>
        <item x="714"/>
        <item x="49"/>
        <item x="263"/>
        <item x="457"/>
        <item x="62"/>
        <item x="63"/>
        <item x="372"/>
        <item x="92"/>
        <item x="542"/>
        <item x="359"/>
        <item x="417"/>
        <item x="449"/>
        <item x="421"/>
        <item x="727"/>
        <item x="512"/>
        <item x="462"/>
        <item x="574"/>
        <item x="537"/>
        <item x="581"/>
        <item x="487"/>
        <item x="50"/>
        <item x="51"/>
        <item x="65"/>
        <item x="695"/>
        <item x="66"/>
        <item x="569"/>
        <item x="480"/>
        <item x="67"/>
        <item x="317"/>
        <item x="68"/>
        <item x="566"/>
        <item x="445"/>
        <item x="543"/>
        <item x="52"/>
        <item x="69"/>
        <item x="71"/>
        <item x="53"/>
        <item x="392"/>
        <item x="72"/>
        <item x="550"/>
        <item x="717"/>
        <item x="74"/>
        <item x="76"/>
        <item x="333"/>
        <item x="77"/>
        <item x="234"/>
        <item x="78"/>
        <item x="493"/>
        <item x="308"/>
        <item x="54"/>
        <item x="79"/>
        <item x="80"/>
        <item x="353"/>
        <item x="82"/>
        <item x="83"/>
        <item x="84"/>
        <item x="85"/>
        <item x="516"/>
        <item x="81"/>
        <item x="91"/>
        <item x="86"/>
        <item x="244"/>
        <item x="95"/>
        <item x="97"/>
        <item x="354"/>
        <item x="531"/>
        <item x="100"/>
        <item x="102"/>
        <item x="103"/>
        <item x="707"/>
        <item x="489"/>
        <item x="607"/>
        <item x="316"/>
        <item x="104"/>
        <item x="424"/>
        <item x="592"/>
        <item x="404"/>
        <item x="105"/>
        <item x="96"/>
        <item x="238"/>
        <item x="645"/>
        <item x="284"/>
        <item x="648"/>
        <item x="578"/>
        <item x="106"/>
        <item x="634"/>
        <item x="496"/>
        <item x="696"/>
        <item x="107"/>
        <item x="399"/>
        <item x="502"/>
        <item x="108"/>
        <item x="486"/>
        <item x="335"/>
        <item x="568"/>
        <item x="110"/>
        <item x="632"/>
        <item x="748"/>
        <item x="415"/>
        <item x="319"/>
        <item x="111"/>
        <item x="708"/>
        <item x="398"/>
        <item x="292"/>
        <item x="410"/>
        <item x="488"/>
        <item x="112"/>
        <item x="114"/>
        <item x="461"/>
        <item x="230"/>
        <item x="652"/>
        <item x="741"/>
        <item x="115"/>
        <item x="454"/>
        <item x="116"/>
        <item x="241"/>
        <item x="375"/>
        <item x="576"/>
        <item x="381"/>
        <item x="689"/>
        <item x="261"/>
        <item x="503"/>
        <item x="477"/>
        <item x="400"/>
        <item x="704"/>
        <item x="113"/>
        <item x="613"/>
        <item x="117"/>
        <item x="118"/>
        <item x="667"/>
        <item x="119"/>
        <item x="227"/>
        <item x="596"/>
        <item x="364"/>
        <item x="120"/>
        <item x="122"/>
        <item x="271"/>
        <item x="123"/>
        <item x="577"/>
        <item x="501"/>
        <item x="382"/>
        <item x="121"/>
        <item x="642"/>
        <item x="228"/>
        <item x="644"/>
        <item x="432"/>
        <item x="94"/>
        <item x="514"/>
        <item x="250"/>
        <item x="146"/>
        <item x="322"/>
        <item x="348"/>
        <item x="524"/>
        <item x="237"/>
        <item x="124"/>
        <item x="469"/>
        <item x="125"/>
        <item x="610"/>
        <item x="127"/>
        <item x="128"/>
        <item x="590"/>
        <item x="411"/>
        <item x="562"/>
        <item x="729"/>
        <item x="129"/>
        <item x="380"/>
        <item x="561"/>
        <item x="75"/>
        <item x="617"/>
        <item x="528"/>
        <item x="346"/>
        <item x="484"/>
        <item x="278"/>
        <item x="618"/>
        <item x="378"/>
        <item x="598"/>
        <item x="735"/>
        <item x="736"/>
        <item x="745"/>
        <item x="438"/>
        <item x="239"/>
        <item x="130"/>
        <item x="131"/>
        <item x="668"/>
        <item x="586"/>
        <item x="274"/>
        <item x="132"/>
        <item x="709"/>
        <item x="135"/>
        <item x="136"/>
        <item x="134"/>
        <item x="360"/>
        <item x="137"/>
        <item x="579"/>
        <item x="554"/>
        <item x="347"/>
        <item x="643"/>
        <item x="373"/>
        <item x="422"/>
        <item x="270"/>
        <item x="139"/>
        <item x="670"/>
        <item x="341"/>
        <item x="700"/>
        <item x="315"/>
        <item x="418"/>
        <item x="435"/>
        <item x="282"/>
        <item x="604"/>
        <item x="140"/>
        <item x="256"/>
        <item x="389"/>
        <item x="273"/>
        <item x="272"/>
        <item x="517"/>
        <item x="603"/>
        <item x="703"/>
        <item x="553"/>
        <item x="499"/>
        <item x="414"/>
        <item x="478"/>
        <item x="629"/>
        <item x="476"/>
        <item x="329"/>
        <item x="612"/>
        <item x="98"/>
        <item x="630"/>
        <item x="601"/>
        <item x="142"/>
        <item x="143"/>
        <item x="144"/>
        <item x="533"/>
        <item x="437"/>
        <item x="572"/>
        <item x="548"/>
        <item x="246"/>
        <item x="396"/>
        <item x="565"/>
        <item x="705"/>
        <item x="145"/>
        <item x="269"/>
        <item x="458"/>
        <item x="147"/>
        <item x="283"/>
        <item x="148"/>
        <item x="342"/>
        <item x="149"/>
        <item x="150"/>
        <item x="151"/>
        <item x="302"/>
        <item x="152"/>
        <item x="519"/>
        <item x="153"/>
        <item x="541"/>
        <item x="155"/>
        <item x="156"/>
        <item x="725"/>
        <item x="362"/>
        <item x="671"/>
        <item x="257"/>
        <item x="405"/>
        <item x="157"/>
        <item x="699"/>
        <item x="253"/>
        <item x="608"/>
        <item x="738"/>
        <item x="706"/>
        <item x="158"/>
        <item x="366"/>
        <item x="492"/>
        <item x="485"/>
        <item x="159"/>
        <item x="588"/>
        <item x="170"/>
        <item x="161"/>
        <item x="162"/>
        <item x="620"/>
        <item x="594"/>
        <item x="163"/>
        <item x="635"/>
        <item x="164"/>
        <item x="460"/>
        <item x="165"/>
        <item x="728"/>
        <item x="443"/>
        <item x="470"/>
        <item x="252"/>
        <item x="611"/>
        <item x="166"/>
        <item x="167"/>
        <item x="419"/>
        <item x="306"/>
        <item x="371"/>
        <item x="169"/>
        <item x="564"/>
        <item x="168"/>
        <item x="602"/>
        <item x="171"/>
        <item x="172"/>
        <item x="334"/>
        <item x="173"/>
        <item x="295"/>
        <item x="712"/>
        <item x="481"/>
        <item x="245"/>
        <item x="174"/>
        <item x="175"/>
        <item x="385"/>
        <item x="636"/>
        <item x="154"/>
        <item x="176"/>
        <item x="177"/>
        <item x="178"/>
        <item x="719"/>
        <item x="179"/>
        <item x="180"/>
        <item x="498"/>
        <item x="181"/>
        <item x="182"/>
        <item x="313"/>
        <item x="345"/>
        <item x="183"/>
        <item x="184"/>
        <item x="185"/>
        <item x="276"/>
        <item x="260"/>
        <item x="186"/>
        <item x="358"/>
        <item x="697"/>
        <item x="187"/>
        <item x="305"/>
        <item x="582"/>
        <item x="702"/>
        <item x="188"/>
        <item x="413"/>
        <item x="504"/>
        <item x="730"/>
        <item x="231"/>
        <item x="584"/>
        <item x="189"/>
        <item x="190"/>
        <item x="355"/>
        <item x="259"/>
        <item x="191"/>
        <item x="376"/>
        <item x="262"/>
        <item x="192"/>
        <item x="672"/>
        <item x="193"/>
        <item x="194"/>
        <item x="195"/>
        <item x="473"/>
        <item x="196"/>
        <item x="673"/>
        <item x="409"/>
        <item x="593"/>
        <item x="251"/>
        <item x="349"/>
        <item x="99"/>
        <item x="357"/>
        <item x="277"/>
        <item x="518"/>
        <item x="198"/>
        <item x="525"/>
        <item x="199"/>
        <item x="650"/>
        <item x="197"/>
        <item x="363"/>
        <item x="406"/>
        <item x="225"/>
        <item x="200"/>
        <item x="201"/>
        <item x="420"/>
        <item x="202"/>
        <item x="207"/>
        <item x="203"/>
        <item x="301"/>
        <item x="587"/>
        <item x="307"/>
        <item x="361"/>
        <item x="204"/>
        <item x="698"/>
        <item x="674"/>
        <item x="675"/>
        <item x="733"/>
        <item x="206"/>
        <item x="141"/>
        <item x="716"/>
        <item x="289"/>
        <item x="249"/>
        <item x="205"/>
        <item x="208"/>
        <item x="70"/>
        <item x="743"/>
        <item x="721"/>
        <item x="532"/>
        <item x="407"/>
        <item x="101"/>
        <item x="402"/>
        <item x="209"/>
        <item x="210"/>
        <item x="254"/>
        <item x="211"/>
        <item x="509"/>
        <item x="549"/>
        <item x="522"/>
        <item x="285"/>
        <item x="212"/>
        <item x="468"/>
        <item x="213"/>
        <item x="288"/>
        <item x="474"/>
        <item x="216"/>
        <item x="676"/>
        <item x="222"/>
        <item x="264"/>
        <item x="217"/>
        <item x="747"/>
        <item x="218"/>
        <item x="558"/>
        <item x="219"/>
        <item x="465"/>
        <item x="440"/>
        <item x="220"/>
        <item x="221"/>
        <item x="369"/>
        <item x="352"/>
        <item x="223"/>
        <item x="527"/>
        <item x="505"/>
        <item x="732"/>
        <item x="551"/>
        <item x="677"/>
        <item x="214"/>
        <item x="657"/>
        <item x="287"/>
        <item x="280"/>
        <item x="600"/>
        <item x="585"/>
        <item x="591"/>
        <item x="599"/>
        <item x="133"/>
        <item x="397"/>
        <item x="215"/>
        <item x="623"/>
        <item x="508"/>
        <item x="597"/>
        <item x="751"/>
        <item t="default"/>
      </items>
    </pivotField>
    <pivotField showAll="0">
      <items count="1312">
        <item x="819"/>
        <item x="987"/>
        <item x="663"/>
        <item x="664"/>
        <item x="740"/>
        <item x="494"/>
        <item x="235"/>
        <item x="503"/>
        <item x="518"/>
        <item x="514"/>
        <item x="502"/>
        <item x="513"/>
        <item x="504"/>
        <item x="517"/>
        <item x="498"/>
        <item x="499"/>
        <item x="515"/>
        <item x="497"/>
        <item x="512"/>
        <item x="516"/>
        <item x="496"/>
        <item x="501"/>
        <item x="505"/>
        <item x="506"/>
        <item x="500"/>
        <item x="507"/>
        <item x="495"/>
        <item x="1022"/>
        <item x="1223"/>
        <item x="1289"/>
        <item x="1179"/>
        <item x="1178"/>
        <item x="824"/>
        <item x="1224"/>
        <item x="679"/>
        <item x="1225"/>
        <item x="1227"/>
        <item x="1226"/>
        <item x="1087"/>
        <item x="1248"/>
        <item x="1250"/>
        <item x="672"/>
        <item x="984"/>
        <item x="1192"/>
        <item x="1242"/>
        <item x="1259"/>
        <item x="1260"/>
        <item x="1186"/>
        <item x="756"/>
        <item x="828"/>
        <item x="1262"/>
        <item x="222"/>
        <item x="796"/>
        <item x="795"/>
        <item x="794"/>
        <item x="792"/>
        <item x="793"/>
        <item x="1284"/>
        <item x="1162"/>
        <item x="816"/>
        <item x="758"/>
        <item x="1060"/>
        <item x="1070"/>
        <item x="1218"/>
        <item x="976"/>
        <item x="975"/>
        <item x="628"/>
        <item x="1263"/>
        <item x="1265"/>
        <item x="1264"/>
        <item x="1220"/>
        <item x="1219"/>
        <item x="1266"/>
        <item x="31"/>
        <item x="1068"/>
        <item x="1222"/>
        <item x="807"/>
        <item x="551"/>
        <item x="841"/>
        <item x="1279"/>
        <item x="1267"/>
        <item x="692"/>
        <item x="815"/>
        <item x="1268"/>
        <item x="315"/>
        <item x="706"/>
        <item x="316"/>
        <item x="1108"/>
        <item x="206"/>
        <item x="207"/>
        <item x="208"/>
        <item x="209"/>
        <item x="842"/>
        <item x="1269"/>
        <item x="1019"/>
        <item x="236"/>
        <item x="1014"/>
        <item x="1193"/>
        <item x="1163"/>
        <item x="874"/>
        <item x="1292"/>
        <item x="1274"/>
        <item x="1272"/>
        <item x="561"/>
        <item x="42"/>
        <item x="1307"/>
        <item x="858"/>
        <item x="721"/>
        <item x="8"/>
        <item x="1011"/>
        <item x="317"/>
        <item x="657"/>
        <item x="1140"/>
        <item x="535"/>
        <item x="896"/>
        <item x="1258"/>
        <item x="12"/>
        <item x="788"/>
        <item x="787"/>
        <item x="1270"/>
        <item x="763"/>
        <item x="212"/>
        <item x="210"/>
        <item x="211"/>
        <item x="817"/>
        <item x="759"/>
        <item x="1202"/>
        <item x="1203"/>
        <item x="2"/>
        <item x="1"/>
        <item x="3"/>
        <item x="420"/>
        <item x="4"/>
        <item x="5"/>
        <item x="16"/>
        <item x="6"/>
        <item x="748"/>
        <item x="761"/>
        <item x="213"/>
        <item x="641"/>
        <item x="14"/>
        <item x="13"/>
        <item x="7"/>
        <item x="1286"/>
        <item x="1010"/>
        <item x="1008"/>
        <item x="1009"/>
        <item x="699"/>
        <item x="214"/>
        <item x="826"/>
        <item x="606"/>
        <item x="618"/>
        <item x="951"/>
        <item x="17"/>
        <item x="997"/>
        <item x="18"/>
        <item x="907"/>
        <item x="1119"/>
        <item x="596"/>
        <item x="597"/>
        <item x="598"/>
        <item x="599"/>
        <item x="594"/>
        <item x="1006"/>
        <item x="592"/>
        <item x="595"/>
        <item x="591"/>
        <item x="593"/>
        <item x="1005"/>
        <item x="418"/>
        <item x="600"/>
        <item x="319"/>
        <item x="742"/>
        <item x="601"/>
        <item x="27"/>
        <item x="28"/>
        <item x="1170"/>
        <item x="839"/>
        <item x="988"/>
        <item x="1209"/>
        <item x="590"/>
        <item x="643"/>
        <item x="26"/>
        <item x="25"/>
        <item x="19"/>
        <item x="20"/>
        <item x="24"/>
        <item x="790"/>
        <item x="1187"/>
        <item x="1078"/>
        <item x="1077"/>
        <item x="1113"/>
        <item x="322"/>
        <item x="1079"/>
        <item x="1157"/>
        <item x="741"/>
        <item x="1200"/>
        <item x="538"/>
        <item x="293"/>
        <item x="30"/>
        <item x="1161"/>
        <item x="1015"/>
        <item x="920"/>
        <item x="1195"/>
        <item x="911"/>
        <item x="1181"/>
        <item x="519"/>
        <item x="544"/>
        <item x="659"/>
        <item x="272"/>
        <item x="34"/>
        <item x="33"/>
        <item x="32"/>
        <item x="1182"/>
        <item x="1065"/>
        <item x="1064"/>
        <item x="1020"/>
        <item x="959"/>
        <item x="29"/>
        <item x="655"/>
        <item x="35"/>
        <item x="320"/>
        <item x="707"/>
        <item x="575"/>
        <item x="962"/>
        <item x="1304"/>
        <item x="1055"/>
        <item x="843"/>
        <item x="185"/>
        <item x="860"/>
        <item x="861"/>
        <item x="872"/>
        <item x="745"/>
        <item x="744"/>
        <item x="1230"/>
        <item x="1229"/>
        <item x="1228"/>
        <item x="996"/>
        <item x="36"/>
        <item x="669"/>
        <item x="1185"/>
        <item x="37"/>
        <item x="877"/>
        <item x="697"/>
        <item x="1141"/>
        <item x="949"/>
        <item x="933"/>
        <item x="303"/>
        <item x="878"/>
        <item x="845"/>
        <item x="844"/>
        <item x="848"/>
        <item x="846"/>
        <item x="847"/>
        <item x="1103"/>
        <item x="705"/>
        <item x="727"/>
        <item x="1275"/>
        <item x="762"/>
        <item x="850"/>
        <item x="823"/>
        <item x="822"/>
        <item x="1237"/>
        <item x="1238"/>
        <item x="673"/>
        <item x="891"/>
        <item x="38"/>
        <item x="862"/>
        <item x="1045"/>
        <item x="1046"/>
        <item x="1076"/>
        <item x="871"/>
        <item x="695"/>
        <item x="1033"/>
        <item x="51"/>
        <item x="1150"/>
        <item x="52"/>
        <item x="53"/>
        <item x="46"/>
        <item x="45"/>
        <item x="54"/>
        <item x="55"/>
        <item x="56"/>
        <item x="220"/>
        <item x="625"/>
        <item x="689"/>
        <item x="825"/>
        <item x="57"/>
        <item x="58"/>
        <item x="59"/>
        <item x="64"/>
        <item x="63"/>
        <item x="708"/>
        <item x="562"/>
        <item x="127"/>
        <item x="1199"/>
        <item x="821"/>
        <item x="1111"/>
        <item x="1089"/>
        <item x="181"/>
        <item x="184"/>
        <item x="1088"/>
        <item x="183"/>
        <item x="182"/>
        <item x="545"/>
        <item x="60"/>
        <item x="802"/>
        <item x="219"/>
        <item x="1231"/>
        <item x="873"/>
        <item x="936"/>
        <item x="91"/>
        <item x="652"/>
        <item x="218"/>
        <item x="1183"/>
        <item x="782"/>
        <item x="253"/>
        <item x="863"/>
        <item x="875"/>
        <item x="864"/>
        <item x="1233"/>
        <item x="1066"/>
        <item x="47"/>
        <item x="49"/>
        <item x="48"/>
        <item x="50"/>
        <item x="585"/>
        <item x="61"/>
        <item x="602"/>
        <item x="21"/>
        <item x="1189"/>
        <item x="930"/>
        <item x="375"/>
        <item x="900"/>
        <item x="1158"/>
        <item x="854"/>
        <item x="700"/>
        <item x="1216"/>
        <item x="769"/>
        <item x="533"/>
        <item x="62"/>
        <item x="85"/>
        <item x="678"/>
        <item x="946"/>
        <item x="252"/>
        <item x="704"/>
        <item x="1100"/>
        <item x="665"/>
        <item x="1190"/>
        <item x="122"/>
        <item x="71"/>
        <item x="70"/>
        <item x="72"/>
        <item x="73"/>
        <item x="653"/>
        <item x="709"/>
        <item x="717"/>
        <item x="661"/>
        <item x="718"/>
        <item x="712"/>
        <item x="752"/>
        <item x="913"/>
        <item x="690"/>
        <item x="755"/>
        <item x="680"/>
        <item x="683"/>
        <item x="1063"/>
        <item x="739"/>
        <item x="1215"/>
        <item x="720"/>
        <item x="693"/>
        <item x="627"/>
        <item x="1144"/>
        <item x="66"/>
        <item x="65"/>
        <item x="730"/>
        <item x="74"/>
        <item x="879"/>
        <item x="75"/>
        <item x="667"/>
        <item x="798"/>
        <item x="894"/>
        <item x="779"/>
        <item x="90"/>
        <item x="88"/>
        <item x="837"/>
        <item x="68"/>
        <item x="416"/>
        <item x="77"/>
        <item x="76"/>
        <item x="69"/>
        <item x="78"/>
        <item x="123"/>
        <item x="554"/>
        <item x="981"/>
        <item x="611"/>
        <item x="23"/>
        <item x="1167"/>
        <item x="548"/>
        <item x="799"/>
        <item x="79"/>
        <item x="760"/>
        <item x="696"/>
        <item x="1095"/>
        <item x="770"/>
        <item x="80"/>
        <item x="1213"/>
        <item x="916"/>
        <item x="86"/>
        <item x="81"/>
        <item x="339"/>
        <item x="1276"/>
        <item x="1294"/>
        <item x="82"/>
        <item x="83"/>
        <item x="1062"/>
        <item x="1148"/>
        <item x="662"/>
        <item x="92"/>
        <item x="813"/>
        <item x="1201"/>
        <item x="1003"/>
        <item x="999"/>
        <item x="1000"/>
        <item x="701"/>
        <item x="766"/>
        <item x="94"/>
        <item x="93"/>
        <item x="1043"/>
        <item x="1074"/>
        <item x="110"/>
        <item x="111"/>
        <item x="109"/>
        <item x="626"/>
        <item x="115"/>
        <item x="114"/>
        <item x="1295"/>
        <item x="117"/>
        <item x="573"/>
        <item x="831"/>
        <item x="648"/>
        <item x="0"/>
        <item x="121"/>
        <item x="902"/>
        <item x="1023"/>
        <item x="1024"/>
        <item x="1299"/>
        <item x="1047"/>
        <item x="559"/>
        <item x="125"/>
        <item x="124"/>
        <item x="232"/>
        <item x="128"/>
        <item x="129"/>
        <item x="851"/>
        <item x="131"/>
        <item x="130"/>
        <item x="541"/>
        <item x="885"/>
        <item x="789"/>
        <item x="542"/>
        <item x="943"/>
        <item x="942"/>
        <item x="97"/>
        <item x="95"/>
        <item x="96"/>
        <item x="887"/>
        <item x="1132"/>
        <item x="10"/>
        <item x="623"/>
        <item x="852"/>
        <item x="240"/>
        <item x="198"/>
        <item x="777"/>
        <item x="978"/>
        <item x="132"/>
        <item x="118"/>
        <item x="137"/>
        <item x="747"/>
        <item x="897"/>
        <item x="199"/>
        <item x="666"/>
        <item x="221"/>
        <item x="1050"/>
        <item x="1034"/>
        <item x="733"/>
        <item x="803"/>
        <item x="840"/>
        <item x="1004"/>
        <item x="1073"/>
        <item x="749"/>
        <item x="445"/>
        <item x="1102"/>
        <item x="1044"/>
        <item x="1040"/>
        <item x="1109"/>
        <item x="1305"/>
        <item x="956"/>
        <item x="98"/>
        <item x="100"/>
        <item x="99"/>
        <item x="101"/>
        <item x="157"/>
        <item x="155"/>
        <item x="417"/>
        <item x="980"/>
        <item x="158"/>
        <item x="1092"/>
        <item x="884"/>
        <item x="1165"/>
        <item x="917"/>
        <item x="161"/>
        <item x="159"/>
        <item x="164"/>
        <item x="160"/>
        <item x="162"/>
        <item x="163"/>
        <item x="686"/>
        <item x="165"/>
        <item x="166"/>
        <item x="834"/>
        <item x="836"/>
        <item x="835"/>
        <item x="1051"/>
        <item x="1054"/>
        <item x="102"/>
        <item x="167"/>
        <item x="774"/>
        <item x="1126"/>
        <item x="1164"/>
        <item x="179"/>
        <item x="178"/>
        <item x="767"/>
        <item x="116"/>
        <item x="180"/>
        <item x="1131"/>
        <item x="1058"/>
        <item x="1151"/>
        <item x="186"/>
        <item x="668"/>
        <item x="187"/>
        <item x="857"/>
        <item x="415"/>
        <item x="188"/>
        <item x="1080"/>
        <item x="702"/>
        <item x="190"/>
        <item x="189"/>
        <item x="543"/>
        <item x="191"/>
        <item x="948"/>
        <item x="677"/>
        <item x="108"/>
        <item x="192"/>
        <item x="193"/>
        <item x="194"/>
        <item x="800"/>
        <item x="833"/>
        <item x="753"/>
        <item x="726"/>
        <item x="725"/>
        <item x="608"/>
        <item x="22"/>
        <item x="196"/>
        <item x="197"/>
        <item x="201"/>
        <item x="202"/>
        <item x="1143"/>
        <item x="919"/>
        <item x="203"/>
        <item x="204"/>
        <item x="379"/>
        <item x="380"/>
        <item x="1271"/>
        <item x="205"/>
        <item x="784"/>
        <item x="563"/>
        <item x="228"/>
        <item x="882"/>
        <item x="728"/>
        <item x="237"/>
        <item x="908"/>
        <item x="239"/>
        <item x="1235"/>
        <item x="1234"/>
        <item x="1236"/>
        <item x="1300"/>
        <item x="1293"/>
        <item x="243"/>
        <item x="244"/>
        <item x="870"/>
        <item x="938"/>
        <item x="133"/>
        <item x="1160"/>
        <item x="245"/>
        <item x="246"/>
        <item x="812"/>
        <item x="765"/>
        <item x="1122"/>
        <item x="783"/>
        <item x="247"/>
        <item x="234"/>
        <item x="1207"/>
        <item x="1027"/>
        <item x="646"/>
        <item x="1210"/>
        <item x="233"/>
        <item x="1106"/>
        <item x="713"/>
        <item x="248"/>
        <item x="67"/>
        <item x="1196"/>
        <item x="952"/>
        <item x="932"/>
        <item x="250"/>
        <item x="249"/>
        <item x="966"/>
        <item x="967"/>
        <item x="251"/>
        <item x="941"/>
        <item x="264"/>
        <item x="806"/>
        <item x="444"/>
        <item x="156"/>
        <item x="350"/>
        <item x="113"/>
        <item x="929"/>
        <item x="1169"/>
        <item x="579"/>
        <item x="578"/>
        <item x="583"/>
        <item x="580"/>
        <item x="582"/>
        <item x="576"/>
        <item x="577"/>
        <item x="581"/>
        <item x="1090"/>
        <item x="509"/>
        <item x="254"/>
        <item x="255"/>
        <item x="1194"/>
        <item x="801"/>
        <item x="325"/>
        <item x="1166"/>
        <item x="918"/>
        <item x="934"/>
        <item x="681"/>
        <item x="617"/>
        <item x="688"/>
        <item x="963"/>
        <item x="87"/>
        <item x="89"/>
        <item x="256"/>
        <item x="1290"/>
        <item x="1069"/>
        <item x="773"/>
        <item x="469"/>
        <item x="656"/>
        <item x="257"/>
        <item x="892"/>
        <item x="126"/>
        <item x="955"/>
        <item x="953"/>
        <item x="957"/>
        <item x="11"/>
        <item x="1146"/>
        <item x="259"/>
        <item x="260"/>
        <item x="539"/>
        <item x="687"/>
        <item x="1214"/>
        <item x="838"/>
        <item x="261"/>
        <item x="849"/>
        <item x="262"/>
        <item x="265"/>
        <item x="890"/>
        <item x="560"/>
        <item x="750"/>
        <item x="43"/>
        <item x="39"/>
        <item x="856"/>
        <item x="1104"/>
        <item x="1137"/>
        <item x="958"/>
        <item x="940"/>
        <item x="621"/>
        <item x="971"/>
        <item x="970"/>
        <item x="968"/>
        <item x="969"/>
        <item x="865"/>
        <item x="584"/>
        <item x="775"/>
        <item x="1188"/>
        <item x="866"/>
        <item x="44"/>
        <item x="1285"/>
        <item x="1138"/>
        <item x="258"/>
        <item x="1171"/>
        <item x="1168"/>
        <item x="267"/>
        <item x="266"/>
        <item x="268"/>
        <item x="1308"/>
        <item x="685"/>
        <item x="1239"/>
        <item x="1240"/>
        <item x="271"/>
        <item x="536"/>
        <item x="1127"/>
        <item x="738"/>
        <item x="273"/>
        <item x="1124"/>
        <item x="722"/>
        <item x="278"/>
        <item x="886"/>
        <item x="901"/>
        <item x="631"/>
        <item x="279"/>
        <item x="1105"/>
        <item x="964"/>
        <item x="965"/>
        <item x="1013"/>
        <item x="757"/>
        <item x="993"/>
        <item x="274"/>
        <item x="276"/>
        <item x="277"/>
        <item x="275"/>
        <item x="830"/>
        <item x="1071"/>
        <item x="1120"/>
        <item x="1204"/>
        <item x="537"/>
        <item x="1042"/>
        <item x="1306"/>
        <item x="555"/>
        <item x="1206"/>
        <item x="1007"/>
        <item x="226"/>
        <item x="223"/>
        <item x="225"/>
        <item x="224"/>
        <item x="827"/>
        <item x="895"/>
        <item x="992"/>
        <item x="691"/>
        <item x="719"/>
        <item x="1021"/>
        <item x="546"/>
        <item x="280"/>
        <item x="805"/>
        <item x="904"/>
        <item x="954"/>
        <item x="281"/>
        <item x="282"/>
        <item x="811"/>
        <item x="1296"/>
        <item x="283"/>
        <item x="284"/>
        <item x="791"/>
        <item x="1082"/>
        <item x="241"/>
        <item x="859"/>
        <item x="1028"/>
        <item x="939"/>
        <item x="285"/>
        <item x="112"/>
        <item x="1081"/>
        <item x="231"/>
        <item x="1176"/>
        <item x="1026"/>
        <item x="9"/>
        <item x="716"/>
        <item x="557"/>
        <item x="640"/>
        <item x="639"/>
        <item x="1177"/>
        <item x="1134"/>
        <item x="1278"/>
        <item x="989"/>
        <item x="314"/>
        <item x="605"/>
        <item x="603"/>
        <item x="604"/>
        <item x="289"/>
        <item x="291"/>
        <item x="287"/>
        <item x="288"/>
        <item x="286"/>
        <item x="292"/>
        <item x="1001"/>
        <item x="294"/>
        <item x="1241"/>
        <item x="1243"/>
        <item x="1244"/>
        <item x="654"/>
        <item x="1116"/>
        <item x="635"/>
        <item x="103"/>
        <item x="327"/>
        <item x="217"/>
        <item x="215"/>
        <item x="298"/>
        <item x="297"/>
        <item x="299"/>
        <item x="301"/>
        <item x="300"/>
        <item x="296"/>
        <item x="302"/>
        <item x="1291"/>
        <item x="310"/>
        <item x="309"/>
        <item x="311"/>
        <item x="263"/>
        <item x="307"/>
        <item x="306"/>
        <item x="1145"/>
        <item x="308"/>
        <item x="734"/>
        <item x="990"/>
        <item x="312"/>
        <item x="313"/>
        <item x="335"/>
        <item x="318"/>
        <item x="321"/>
        <item x="323"/>
        <item x="324"/>
        <item x="326"/>
        <item x="328"/>
        <item x="331"/>
        <item x="1245"/>
        <item x="1205"/>
        <item x="883"/>
        <item x="810"/>
        <item x="227"/>
        <item x="334"/>
        <item x="630"/>
        <item x="337"/>
        <item x="1297"/>
        <item x="1309"/>
        <item x="1247"/>
        <item x="1246"/>
        <item x="888"/>
        <item x="710"/>
        <item x="684"/>
        <item x="804"/>
        <item x="15"/>
        <item x="644"/>
        <item x="1155"/>
        <item x="329"/>
        <item x="135"/>
        <item x="338"/>
        <item x="612"/>
        <item x="764"/>
        <item x="1117"/>
        <item x="269"/>
        <item x="633"/>
        <item x="634"/>
        <item x="632"/>
        <item x="40"/>
        <item x="1154"/>
        <item x="1061"/>
        <item x="961"/>
        <item x="915"/>
        <item x="912"/>
        <item x="906"/>
        <item x="905"/>
        <item x="698"/>
        <item x="694"/>
        <item x="1156"/>
        <item x="1152"/>
        <item x="344"/>
        <item x="345"/>
        <item x="349"/>
        <item x="346"/>
        <item x="347"/>
        <item x="1032"/>
        <item x="351"/>
        <item x="348"/>
        <item x="1099"/>
        <item x="1097"/>
        <item x="1096"/>
        <item x="1098"/>
        <item x="1056"/>
        <item x="523"/>
        <item x="565"/>
        <item x="566"/>
        <item x="771"/>
        <item x="1086"/>
        <item x="1037"/>
        <item x="1036"/>
        <item x="1038"/>
        <item x="1191"/>
        <item x="352"/>
        <item x="552"/>
        <item x="629"/>
        <item x="853"/>
        <item x="353"/>
        <item x="354"/>
        <item x="356"/>
        <item x="645"/>
        <item x="359"/>
        <item x="357"/>
        <item x="358"/>
        <item x="711"/>
        <item x="360"/>
        <item x="361"/>
        <item x="362"/>
        <item x="363"/>
        <item x="670"/>
        <item x="671"/>
        <item x="364"/>
        <item x="365"/>
        <item x="818"/>
        <item x="1049"/>
        <item x="867"/>
        <item x="41"/>
        <item x="369"/>
        <item x="370"/>
        <item x="922"/>
        <item x="330"/>
        <item x="1016"/>
        <item x="736"/>
        <item x="1039"/>
        <item x="136"/>
        <item x="991"/>
        <item x="229"/>
        <item x="613"/>
        <item x="614"/>
        <item x="616"/>
        <item x="615"/>
        <item x="475"/>
        <item x="1217"/>
        <item x="372"/>
        <item x="925"/>
        <item x="926"/>
        <item x="923"/>
        <item x="924"/>
        <item x="1281"/>
        <item x="373"/>
        <item x="809"/>
        <item x="402"/>
        <item x="374"/>
        <item x="377"/>
        <item x="1159"/>
        <item x="376"/>
        <item x="378"/>
        <item x="1180"/>
        <item x="381"/>
        <item x="383"/>
        <item x="382"/>
        <item x="1048"/>
        <item x="1197"/>
        <item x="386"/>
        <item x="384"/>
        <item x="385"/>
        <item x="388"/>
        <item x="387"/>
        <item x="832"/>
        <item x="106"/>
        <item x="778"/>
        <item x="893"/>
        <item x="389"/>
        <item x="390"/>
        <item x="675"/>
        <item x="397"/>
        <item x="398"/>
        <item x="396"/>
        <item x="401"/>
        <item x="395"/>
        <item x="399"/>
        <item x="400"/>
        <item x="746"/>
        <item x="393"/>
        <item x="394"/>
        <item x="1072"/>
        <item x="1041"/>
        <item x="1085"/>
        <item x="1084"/>
        <item x="391"/>
        <item x="216"/>
        <item x="1118"/>
        <item x="1153"/>
        <item x="855"/>
        <item x="403"/>
        <item x="404"/>
        <item x="703"/>
        <item x="947"/>
        <item x="935"/>
        <item x="405"/>
        <item x="1280"/>
        <item x="928"/>
        <item x="392"/>
        <item x="1282"/>
        <item x="120"/>
        <item x="1298"/>
        <item x="305"/>
        <item x="482"/>
        <item x="406"/>
        <item x="295"/>
        <item x="200"/>
        <item x="660"/>
        <item x="607"/>
        <item x="564"/>
        <item x="1101"/>
        <item x="407"/>
        <item x="408"/>
        <item x="1053"/>
        <item x="1083"/>
        <item x="1198"/>
        <item x="366"/>
        <item x="367"/>
        <item x="1018"/>
        <item x="368"/>
        <item x="1052"/>
        <item x="1172"/>
        <item x="1175"/>
        <item x="1174"/>
        <item x="409"/>
        <item x="410"/>
        <item x="553"/>
        <item x="1107"/>
        <item x="1125"/>
        <item x="412"/>
        <item x="411"/>
        <item x="547"/>
        <item x="413"/>
        <item x="414"/>
        <item x="808"/>
        <item x="1067"/>
        <item x="422"/>
        <item x="1133"/>
        <item x="960"/>
        <item x="424"/>
        <item x="423"/>
        <item x="1277"/>
        <item x="134"/>
        <item x="1288"/>
        <item x="1075"/>
        <item x="230"/>
        <item x="425"/>
        <item x="682"/>
        <item x="1208"/>
        <item x="715"/>
        <item x="714"/>
        <item x="426"/>
        <item x="428"/>
        <item x="427"/>
        <item x="429"/>
        <item x="1139"/>
        <item x="430"/>
        <item x="637"/>
        <item x="1035"/>
        <item x="620"/>
        <item x="419"/>
        <item x="1302"/>
        <item x="332"/>
        <item x="336"/>
        <item x="431"/>
        <item x="982"/>
        <item x="880"/>
        <item x="732"/>
        <item x="371"/>
        <item x="1110"/>
        <item x="439"/>
        <item x="434"/>
        <item x="438"/>
        <item x="433"/>
        <item x="437"/>
        <item x="436"/>
        <item x="674"/>
        <item x="1002"/>
        <item x="435"/>
        <item x="432"/>
        <item x="440"/>
        <item x="84"/>
        <item x="1029"/>
        <item x="567"/>
        <item x="972"/>
        <item x="973"/>
        <item x="979"/>
        <item x="1232"/>
        <item x="105"/>
        <item x="540"/>
        <item x="1114"/>
        <item x="442"/>
        <item x="441"/>
        <item x="443"/>
        <item x="446"/>
        <item x="729"/>
        <item x="619"/>
        <item x="447"/>
        <item x="751"/>
        <item x="622"/>
        <item x="448"/>
        <item x="797"/>
        <item x="1261"/>
        <item x="556"/>
        <item x="1249"/>
        <item x="983"/>
        <item x="1184"/>
        <item x="1173"/>
        <item x="195"/>
        <item x="449"/>
        <item x="450"/>
        <item x="451"/>
        <item x="452"/>
        <item x="1017"/>
        <item x="909"/>
        <item x="453"/>
        <item x="550"/>
        <item x="119"/>
        <item x="950"/>
        <item x="1123"/>
        <item x="238"/>
        <item x="731"/>
        <item x="876"/>
        <item x="355"/>
        <item x="814"/>
        <item x="638"/>
        <item x="1147"/>
        <item x="457"/>
        <item x="456"/>
        <item x="455"/>
        <item x="768"/>
        <item x="458"/>
        <item x="459"/>
        <item x="820"/>
        <item x="1212"/>
        <item x="454"/>
        <item x="776"/>
        <item x="737"/>
        <item x="1091"/>
        <item x="785"/>
        <item x="534"/>
        <item x="460"/>
        <item x="461"/>
        <item x="462"/>
        <item x="290"/>
        <item x="931"/>
        <item x="463"/>
        <item x="1273"/>
        <item x="1012"/>
        <item x="1142"/>
        <item x="754"/>
        <item x="464"/>
        <item x="465"/>
        <item x="1211"/>
        <item x="1301"/>
        <item x="927"/>
        <item x="898"/>
        <item x="998"/>
        <item x="985"/>
        <item x="986"/>
        <item x="899"/>
        <item x="1283"/>
        <item x="1287"/>
        <item x="676"/>
        <item x="735"/>
        <item x="466"/>
        <item x="468"/>
        <item x="467"/>
        <item x="1251"/>
        <item x="1303"/>
        <item x="1255"/>
        <item x="1252"/>
        <item x="1253"/>
        <item x="1254"/>
        <item x="586"/>
        <item x="587"/>
        <item x="588"/>
        <item x="589"/>
        <item x="107"/>
        <item x="421"/>
        <item x="470"/>
        <item x="471"/>
        <item x="343"/>
        <item x="342"/>
        <item x="340"/>
        <item x="341"/>
        <item x="1093"/>
        <item x="1094"/>
        <item x="143"/>
        <item x="149"/>
        <item x="146"/>
        <item x="148"/>
        <item x="154"/>
        <item x="147"/>
        <item x="138"/>
        <item x="144"/>
        <item x="153"/>
        <item x="145"/>
        <item x="140"/>
        <item x="139"/>
        <item x="152"/>
        <item x="142"/>
        <item x="141"/>
        <item x="150"/>
        <item x="151"/>
        <item x="651"/>
        <item x="574"/>
        <item x="1135"/>
        <item x="921"/>
        <item x="472"/>
        <item x="977"/>
        <item x="473"/>
        <item x="177"/>
        <item x="170"/>
        <item x="168"/>
        <item x="169"/>
        <item x="175"/>
        <item x="176"/>
        <item x="171"/>
        <item x="172"/>
        <item x="174"/>
        <item x="173"/>
        <item x="658"/>
        <item x="568"/>
        <item x="570"/>
        <item x="569"/>
        <item x="571"/>
        <item x="572"/>
        <item x="914"/>
        <item x="994"/>
        <item x="1030"/>
        <item x="1031"/>
        <item x="609"/>
        <item x="786"/>
        <item x="242"/>
        <item x="781"/>
        <item x="270"/>
        <item x="474"/>
        <item x="868"/>
        <item x="1112"/>
        <item x="477"/>
        <item x="476"/>
        <item x="1136"/>
        <item x="610"/>
        <item x="478"/>
        <item x="479"/>
        <item x="480"/>
        <item x="558"/>
        <item x="333"/>
        <item x="1057"/>
        <item x="647"/>
        <item x="481"/>
        <item x="903"/>
        <item x="483"/>
        <item x="650"/>
        <item x="1149"/>
        <item x="780"/>
        <item x="910"/>
        <item x="521"/>
        <item x="522"/>
        <item x="1256"/>
        <item x="624"/>
        <item x="937"/>
        <item x="524"/>
        <item x="525"/>
        <item x="869"/>
        <item x="526"/>
        <item x="881"/>
        <item x="527"/>
        <item x="829"/>
        <item x="549"/>
        <item x="528"/>
        <item x="529"/>
        <item x="530"/>
        <item x="743"/>
        <item x="531"/>
        <item x="723"/>
        <item x="724"/>
        <item x="636"/>
        <item x="889"/>
        <item x="532"/>
        <item x="945"/>
        <item x="1025"/>
        <item x="974"/>
        <item x="1059"/>
        <item x="1257"/>
        <item x="508"/>
        <item x="511"/>
        <item x="510"/>
        <item x="104"/>
        <item x="485"/>
        <item x="484"/>
        <item x="486"/>
        <item x="488"/>
        <item x="492"/>
        <item x="487"/>
        <item x="491"/>
        <item x="493"/>
        <item x="490"/>
        <item x="489"/>
        <item x="995"/>
        <item x="1221"/>
        <item x="649"/>
        <item x="944"/>
        <item x="1121"/>
        <item x="1115"/>
        <item x="304"/>
        <item x="772"/>
        <item x="520"/>
        <item x="642"/>
        <item x="1128"/>
        <item x="1130"/>
        <item x="1129"/>
        <item x="1310"/>
        <item t="default"/>
      </items>
    </pivotField>
    <pivotField showAll="0">
      <items count="1267">
        <item x="511"/>
        <item x="426"/>
        <item x="1249"/>
        <item x="581"/>
        <item x="174"/>
        <item x="1141"/>
        <item x="1193"/>
        <item x="944"/>
        <item x="1165"/>
        <item x="624"/>
        <item x="1171"/>
        <item x="1067"/>
        <item x="1217"/>
        <item x="752"/>
        <item x="747"/>
        <item x="530"/>
        <item x="776"/>
        <item x="1034"/>
        <item x="1049"/>
        <item x="163"/>
        <item x="1226"/>
        <item x="1204"/>
        <item x="95"/>
        <item x="91"/>
        <item x="903"/>
        <item x="816"/>
        <item x="262"/>
        <item x="1044"/>
        <item x="394"/>
        <item x="667"/>
        <item x="605"/>
        <item x="436"/>
        <item x="787"/>
        <item x="425"/>
        <item x="1065"/>
        <item x="372"/>
        <item x="358"/>
        <item x="658"/>
        <item x="346"/>
        <item x="824"/>
        <item x="443"/>
        <item x="736"/>
        <item x="719"/>
        <item x="1227"/>
        <item x="720"/>
        <item x="205"/>
        <item x="5"/>
        <item x="450"/>
        <item x="463"/>
        <item x="195"/>
        <item x="24"/>
        <item x="694"/>
        <item x="926"/>
        <item x="316"/>
        <item x="1203"/>
        <item x="1199"/>
        <item x="815"/>
        <item x="173"/>
        <item x="232"/>
        <item x="545"/>
        <item x="854"/>
        <item x="41"/>
        <item x="886"/>
        <item x="1112"/>
        <item x="1209"/>
        <item x="713"/>
        <item x="125"/>
        <item x="557"/>
        <item x="800"/>
        <item x="498"/>
        <item x="906"/>
        <item x="669"/>
        <item x="269"/>
        <item x="1149"/>
        <item x="791"/>
        <item x="1119"/>
        <item x="636"/>
        <item x="838"/>
        <item x="1052"/>
        <item x="1160"/>
        <item x="980"/>
        <item x="427"/>
        <item x="1223"/>
        <item x="442"/>
        <item x="1020"/>
        <item x="158"/>
        <item x="260"/>
        <item x="1106"/>
        <item x="323"/>
        <item x="1016"/>
        <item x="480"/>
        <item x="1250"/>
        <item x="775"/>
        <item x="723"/>
        <item x="801"/>
        <item x="363"/>
        <item x="839"/>
        <item x="512"/>
        <item x="1251"/>
        <item x="87"/>
        <item x="67"/>
        <item x="318"/>
        <item x="963"/>
        <item x="343"/>
        <item x="805"/>
        <item x="1103"/>
        <item x="683"/>
        <item x="922"/>
        <item x="1033"/>
        <item x="813"/>
        <item x="356"/>
        <item x="1054"/>
        <item x="1055"/>
        <item x="819"/>
        <item x="610"/>
        <item x="668"/>
        <item x="7"/>
        <item x="161"/>
        <item x="809"/>
        <item x="735"/>
        <item x="1248"/>
        <item x="373"/>
        <item x="1126"/>
        <item x="456"/>
        <item x="1197"/>
        <item x="123"/>
        <item x="920"/>
        <item x="781"/>
        <item x="958"/>
        <item x="136"/>
        <item x="501"/>
        <item x="12"/>
        <item x="0"/>
        <item x="607"/>
        <item x="929"/>
        <item x="864"/>
        <item x="975"/>
        <item x="432"/>
        <item x="6"/>
        <item x="282"/>
        <item x="334"/>
        <item x="524"/>
        <item x="10"/>
        <item x="257"/>
        <item x="1120"/>
        <item x="1243"/>
        <item x="942"/>
        <item x="210"/>
        <item x="910"/>
        <item x="337"/>
        <item x="172"/>
        <item x="591"/>
        <item x="1137"/>
        <item x="159"/>
        <item x="1051"/>
        <item x="1050"/>
        <item x="218"/>
        <item x="1087"/>
        <item x="1082"/>
        <item x="1142"/>
        <item x="905"/>
        <item x="452"/>
        <item x="821"/>
        <item x="279"/>
        <item x="586"/>
        <item x="47"/>
        <item x="256"/>
        <item x="380"/>
        <item x="14"/>
        <item x="679"/>
        <item x="1236"/>
        <item x="579"/>
        <item x="1245"/>
        <item x="231"/>
        <item x="949"/>
        <item x="883"/>
        <item x="587"/>
        <item x="600"/>
        <item x="80"/>
        <item x="115"/>
        <item x="1097"/>
        <item x="695"/>
        <item x="1169"/>
        <item x="565"/>
        <item x="500"/>
        <item x="925"/>
        <item x="840"/>
        <item x="841"/>
        <item x="490"/>
        <item x="1180"/>
        <item x="584"/>
        <item x="663"/>
        <item x="187"/>
        <item x="623"/>
        <item x="240"/>
        <item x="657"/>
        <item x="299"/>
        <item x="885"/>
        <item x="376"/>
        <item x="685"/>
        <item x="304"/>
        <item x="589"/>
        <item x="366"/>
        <item x="1060"/>
        <item x="429"/>
        <item x="1114"/>
        <item x="1256"/>
        <item x="1089"/>
        <item x="1225"/>
        <item x="1027"/>
        <item x="455"/>
        <item x="70"/>
        <item x="97"/>
        <item x="84"/>
        <item x="1039"/>
        <item x="1040"/>
        <item x="251"/>
        <item x="77"/>
        <item x="319"/>
        <item x="899"/>
        <item x="3"/>
        <item x="661"/>
        <item x="57"/>
        <item x="704"/>
        <item x="145"/>
        <item x="842"/>
        <item x="1244"/>
        <item x="192"/>
        <item x="826"/>
        <item x="986"/>
        <item x="119"/>
        <item x="882"/>
        <item x="1253"/>
        <item x="1181"/>
        <item x="99"/>
        <item x="558"/>
        <item x="274"/>
        <item x="730"/>
        <item x="1107"/>
        <item x="129"/>
        <item x="69"/>
        <item x="150"/>
        <item x="632"/>
        <item x="215"/>
        <item x="112"/>
        <item x="419"/>
        <item x="1036"/>
        <item x="439"/>
        <item x="853"/>
        <item x="833"/>
        <item x="1092"/>
        <item x="53"/>
        <item x="1195"/>
        <item x="1231"/>
        <item x="424"/>
        <item x="1140"/>
        <item x="43"/>
        <item x="1155"/>
        <item x="908"/>
        <item x="359"/>
        <item x="1205"/>
        <item x="898"/>
        <item x="638"/>
        <item x="188"/>
        <item x="602"/>
        <item x="1085"/>
        <item x="506"/>
        <item x="1146"/>
        <item x="692"/>
        <item x="8"/>
        <item x="227"/>
        <item x="105"/>
        <item x="255"/>
        <item x="1011"/>
        <item x="398"/>
        <item x="296"/>
        <item x="900"/>
        <item x="734"/>
        <item x="365"/>
        <item x="856"/>
        <item x="1129"/>
        <item x="1185"/>
        <item x="1164"/>
        <item x="890"/>
        <item x="681"/>
        <item x="1254"/>
        <item x="166"/>
        <item x="287"/>
        <item x="1110"/>
        <item x="396"/>
        <item x="510"/>
        <item x="567"/>
        <item x="766"/>
        <item x="1206"/>
        <item x="415"/>
        <item x="1099"/>
        <item x="894"/>
        <item x="56"/>
        <item x="121"/>
        <item x="585"/>
        <item x="575"/>
        <item x="665"/>
        <item x="750"/>
        <item x="811"/>
        <item x="183"/>
        <item x="249"/>
        <item x="1008"/>
        <item x="127"/>
        <item x="684"/>
        <item x="717"/>
        <item x="1187"/>
        <item x="228"/>
        <item x="157"/>
        <item x="1079"/>
        <item x="788"/>
        <item x="235"/>
        <item x="1166"/>
        <item x="160"/>
        <item x="246"/>
        <item x="17"/>
        <item x="225"/>
        <item x="454"/>
        <item x="1153"/>
        <item x="88"/>
        <item x="1229"/>
        <item x="360"/>
        <item x="548"/>
        <item x="807"/>
        <item x="690"/>
        <item x="1238"/>
        <item x="1135"/>
        <item x="560"/>
        <item x="777"/>
        <item x="22"/>
        <item x="120"/>
        <item x="753"/>
        <item x="1025"/>
        <item x="464"/>
        <item x="741"/>
        <item x="797"/>
        <item x="298"/>
        <item x="1015"/>
        <item x="983"/>
        <item x="999"/>
        <item x="998"/>
        <item x="68"/>
        <item x="744"/>
        <item x="19"/>
        <item x="997"/>
        <item x="810"/>
        <item x="917"/>
        <item x="290"/>
        <item x="1133"/>
        <item x="559"/>
        <item x="234"/>
        <item x="957"/>
        <item x="1042"/>
        <item x="1144"/>
        <item x="613"/>
        <item x="148"/>
        <item x="874"/>
        <item x="940"/>
        <item x="1207"/>
        <item x="954"/>
        <item x="420"/>
        <item x="1018"/>
        <item x="629"/>
        <item x="945"/>
        <item x="601"/>
        <item x="405"/>
        <item x="804"/>
        <item x="59"/>
        <item x="608"/>
        <item x="1263"/>
        <item x="1001"/>
        <item x="329"/>
        <item x="956"/>
        <item x="336"/>
        <item x="527"/>
        <item x="893"/>
        <item x="814"/>
        <item x="476"/>
        <item x="876"/>
        <item x="170"/>
        <item x="1109"/>
        <item x="798"/>
        <item x="555"/>
        <item x="226"/>
        <item x="149"/>
        <item x="537"/>
        <item x="834"/>
        <item x="1017"/>
        <item x="244"/>
        <item x="1234"/>
        <item x="294"/>
        <item x="154"/>
        <item x="156"/>
        <item x="699"/>
        <item x="421"/>
        <item x="1131"/>
        <item x="1063"/>
        <item x="1132"/>
        <item x="554"/>
        <item x="831"/>
        <item x="943"/>
        <item x="206"/>
        <item x="286"/>
        <item x="763"/>
        <item x="1028"/>
        <item x="285"/>
        <item x="252"/>
        <item x="169"/>
        <item x="355"/>
        <item x="1095"/>
        <item x="754"/>
        <item x="118"/>
        <item x="308"/>
        <item x="901"/>
        <item x="408"/>
        <item x="167"/>
        <item x="793"/>
        <item x="737"/>
        <item x="687"/>
        <item x="1216"/>
        <item x="259"/>
        <item x="656"/>
        <item x="196"/>
        <item x="117"/>
        <item x="483"/>
        <item x="746"/>
        <item x="98"/>
        <item x="496"/>
        <item x="1100"/>
        <item x="1130"/>
        <item x="714"/>
        <item x="487"/>
        <item x="534"/>
        <item x="507"/>
        <item x="726"/>
        <item x="1240"/>
        <item x="955"/>
        <item x="130"/>
        <item x="446"/>
        <item x="186"/>
        <item x="892"/>
        <item x="697"/>
        <item x="1198"/>
        <item x="378"/>
        <item x="385"/>
        <item x="327"/>
        <item x="208"/>
        <item x="320"/>
        <item x="201"/>
        <item x="641"/>
        <item x="990"/>
        <item x="528"/>
        <item x="110"/>
        <item x="542"/>
        <item x="529"/>
        <item x="224"/>
        <item x="634"/>
        <item x="625"/>
        <item x="190"/>
        <item x="397"/>
        <item x="403"/>
        <item x="49"/>
        <item x="1257"/>
        <item x="535"/>
        <item x="458"/>
        <item x="382"/>
        <item x="245"/>
        <item x="133"/>
        <item x="103"/>
        <item x="263"/>
        <item x="520"/>
        <item x="411"/>
        <item x="536"/>
        <item x="1096"/>
        <item x="989"/>
        <item x="61"/>
        <item x="66"/>
        <item x="732"/>
        <item x="354"/>
        <item x="561"/>
        <item x="933"/>
        <item x="543"/>
        <item x="189"/>
        <item x="104"/>
        <item x="919"/>
        <item x="521"/>
        <item x="731"/>
        <item x="769"/>
        <item x="850"/>
        <item x="126"/>
        <item x="349"/>
        <item x="243"/>
        <item x="1076"/>
        <item x="52"/>
        <item x="1077"/>
        <item x="466"/>
        <item x="275"/>
        <item x="515"/>
        <item x="451"/>
        <item x="740"/>
        <item x="497"/>
        <item x="303"/>
        <item x="947"/>
        <item x="35"/>
        <item x="1246"/>
        <item x="673"/>
        <item x="1069"/>
        <item x="1032"/>
        <item x="361"/>
        <item x="1233"/>
        <item x="1232"/>
        <item x="518"/>
        <item x="493"/>
        <item x="200"/>
        <item x="339"/>
        <item x="82"/>
        <item x="1072"/>
        <item x="767"/>
        <item x="300"/>
        <item x="250"/>
        <item x="1210"/>
        <item x="724"/>
        <item x="342"/>
        <item x="595"/>
        <item x="904"/>
        <item x="902"/>
        <item x="1161"/>
        <item x="995"/>
        <item x="907"/>
        <item x="786"/>
        <item x="347"/>
        <item x="682"/>
        <item x="784"/>
        <item x="1179"/>
        <item x="333"/>
        <item x="618"/>
        <item x="822"/>
        <item x="13"/>
        <item x="771"/>
        <item x="265"/>
        <item x="562"/>
        <item x="691"/>
        <item x="858"/>
        <item x="375"/>
        <item x="593"/>
        <item x="1083"/>
        <item x="176"/>
        <item x="909"/>
        <item x="1073"/>
        <item x="295"/>
        <item x="522"/>
        <item x="869"/>
        <item x="1045"/>
        <item x="335"/>
        <item x="481"/>
        <item x="280"/>
        <item x="350"/>
        <item x="433"/>
        <item x="54"/>
        <item x="324"/>
        <item x="367"/>
        <item x="716"/>
        <item x="851"/>
        <item x="928"/>
        <item x="571"/>
        <item x="1118"/>
        <item x="465"/>
        <item x="696"/>
        <item x="502"/>
        <item x="604"/>
        <item x="738"/>
        <item x="27"/>
        <item x="348"/>
        <item x="859"/>
        <item x="911"/>
        <item x="479"/>
        <item x="870"/>
        <item x="873"/>
        <item x="912"/>
        <item x="914"/>
        <item x="1021"/>
        <item x="141"/>
        <item x="1162"/>
        <item x="827"/>
        <item x="315"/>
        <item x="599"/>
        <item x="142"/>
        <item x="1086"/>
        <item x="58"/>
        <item x="340"/>
        <item x="1183"/>
        <item x="1147"/>
        <item x="1043"/>
        <item x="936"/>
        <item x="25"/>
        <item x="1148"/>
        <item x="310"/>
        <item x="407"/>
        <item x="494"/>
        <item x="431"/>
        <item x="1071"/>
        <item x="230"/>
        <item x="42"/>
        <item x="147"/>
        <item x="267"/>
        <item x="268"/>
        <item x="871"/>
        <item x="65"/>
        <item x="867"/>
        <item x="620"/>
        <item x="994"/>
        <item x="1201"/>
        <item x="742"/>
        <item x="2"/>
        <item x="1264"/>
        <item x="930"/>
        <item x="292"/>
        <item x="1213"/>
        <item x="931"/>
        <item x="580"/>
        <item x="185"/>
        <item x="485"/>
        <item x="1104"/>
        <item x="1163"/>
        <item x="612"/>
        <item x="1048"/>
        <item x="517"/>
        <item x="468"/>
        <item x="1192"/>
        <item x="1259"/>
        <item x="847"/>
        <item x="640"/>
        <item x="182"/>
        <item x="540"/>
        <item x="368"/>
        <item x="759"/>
        <item x="509"/>
        <item x="508"/>
        <item x="1010"/>
        <item x="489"/>
        <item x="857"/>
        <item x="288"/>
        <item x="293"/>
        <item x="253"/>
        <item x="993"/>
        <item x="532"/>
        <item x="768"/>
        <item x="739"/>
        <item x="34"/>
        <item x="491"/>
        <item x="488"/>
        <item x="844"/>
        <item x="1154"/>
        <item x="846"/>
        <item x="1113"/>
        <item x="168"/>
        <item x="817"/>
        <item x="855"/>
        <item x="551"/>
        <item x="645"/>
        <item x="1005"/>
        <item x="572"/>
        <item x="124"/>
        <item x="102"/>
        <item x="393"/>
        <item x="678"/>
        <item x="835"/>
        <item x="626"/>
        <item x="1200"/>
        <item x="1170"/>
        <item x="725"/>
        <item x="134"/>
        <item x="1262"/>
        <item x="984"/>
        <item x="241"/>
        <item x="962"/>
        <item x="198"/>
        <item x="866"/>
        <item x="128"/>
        <item x="162"/>
        <item x="616"/>
        <item x="1024"/>
        <item x="1102"/>
        <item x="745"/>
        <item x="18"/>
        <item x="383"/>
        <item x="1196"/>
        <item x="895"/>
        <item x="799"/>
        <item x="1004"/>
        <item x="79"/>
        <item x="73"/>
        <item x="93"/>
        <item x="1159"/>
        <item x="1046"/>
        <item x="1184"/>
        <item x="137"/>
        <item x="132"/>
        <item x="434"/>
        <item x="345"/>
        <item x="974"/>
        <item x="921"/>
        <item x="927"/>
        <item x="1222"/>
        <item x="214"/>
        <item x="1035"/>
        <item x="619"/>
        <item x="780"/>
        <item x="283"/>
        <item x="1084"/>
        <item x="770"/>
        <item x="639"/>
        <item x="351"/>
        <item x="1224"/>
        <item x="381"/>
        <item x="934"/>
        <item x="199"/>
        <item x="404"/>
        <item x="774"/>
        <item x="317"/>
        <item x="29"/>
        <item x="357"/>
        <item x="440"/>
        <item x="614"/>
        <item x="209"/>
        <item x="153"/>
        <item x="1175"/>
        <item x="1108"/>
        <item x="722"/>
        <item x="806"/>
        <item x="1023"/>
        <item x="242"/>
        <item x="865"/>
        <item x="913"/>
        <item x="473"/>
        <item x="1014"/>
        <item x="977"/>
        <item x="113"/>
        <item x="370"/>
        <item x="952"/>
        <item x="1101"/>
        <item x="1006"/>
        <item x="670"/>
        <item x="924"/>
        <item x="114"/>
        <item x="578"/>
        <item x="880"/>
        <item x="877"/>
        <item x="135"/>
        <item x="331"/>
        <item x="233"/>
        <item x="395"/>
        <item x="728"/>
        <item x="987"/>
        <item x="152"/>
        <item x="539"/>
        <item x="247"/>
        <item x="213"/>
        <item x="409"/>
        <item x="785"/>
        <item x="60"/>
        <item x="238"/>
        <item x="967"/>
        <item x="761"/>
        <item x="194"/>
        <item x="179"/>
        <item x="281"/>
        <item x="514"/>
        <item x="503"/>
        <item x="653"/>
        <item x="544"/>
        <item x="935"/>
        <item x="391"/>
        <item x="812"/>
        <item x="923"/>
        <item x="765"/>
        <item x="191"/>
        <item x="891"/>
        <item x="462"/>
        <item x="96"/>
        <item x="992"/>
        <item x="1061"/>
        <item x="16"/>
        <item x="386"/>
        <item x="1134"/>
        <item x="1116"/>
        <item x="976"/>
        <item x="1081"/>
        <item x="1075"/>
        <item x="603"/>
        <item x="606"/>
        <item x="790"/>
        <item x="131"/>
        <item x="783"/>
        <item x="171"/>
        <item x="915"/>
        <item x="1080"/>
        <item x="1000"/>
        <item x="475"/>
        <item x="36"/>
        <item x="444"/>
        <item x="94"/>
        <item x="1068"/>
        <item x="236"/>
        <item x="388"/>
        <item x="278"/>
        <item x="872"/>
        <item x="721"/>
        <item x="75"/>
        <item x="932"/>
        <item x="705"/>
        <item x="649"/>
        <item x="254"/>
        <item x="863"/>
        <item x="229"/>
        <item x="972"/>
        <item x="1053"/>
        <item x="1242"/>
        <item x="180"/>
        <item x="582"/>
        <item x="832"/>
        <item x="138"/>
        <item x="248"/>
        <item x="596"/>
        <item x="583"/>
        <item x="1031"/>
        <item x="1145"/>
        <item x="617"/>
        <item x="1124"/>
        <item x="284"/>
        <item x="868"/>
        <item x="664"/>
        <item x="689"/>
        <item x="680"/>
        <item x="309"/>
        <item x="20"/>
        <item x="830"/>
        <item x="569"/>
        <item x="111"/>
        <item x="389"/>
        <item x="15"/>
        <item x="311"/>
        <item x="796"/>
        <item x="1138"/>
        <item x="212"/>
        <item x="221"/>
        <item x="222"/>
        <item x="823"/>
        <item x="751"/>
        <item x="261"/>
        <item x="808"/>
        <item x="789"/>
        <item x="412"/>
        <item x="413"/>
        <item x="28"/>
        <item x="86"/>
        <item x="177"/>
        <item x="1230"/>
        <item x="1057"/>
        <item x="31"/>
        <item x="1123"/>
        <item x="686"/>
        <item x="644"/>
        <item x="648"/>
        <item x="643"/>
        <item x="9"/>
        <item x="302"/>
        <item x="441"/>
        <item x="556"/>
        <item x="633"/>
        <item x="700"/>
        <item x="305"/>
        <item x="203"/>
        <item x="1156"/>
        <item x="676"/>
        <item x="513"/>
        <item x="399"/>
        <item x="1157"/>
        <item x="795"/>
        <item x="523"/>
        <item x="1182"/>
        <item x="211"/>
        <item x="46"/>
        <item x="760"/>
        <item x="504"/>
        <item x="72"/>
        <item x="1041"/>
        <item x="566"/>
        <item x="802"/>
        <item x="1070"/>
        <item x="875"/>
        <item x="918"/>
        <item x="307"/>
        <item x="1090"/>
        <item x="792"/>
        <item x="706"/>
        <item x="1189"/>
        <item x="1188"/>
        <item x="406"/>
        <item x="1239"/>
        <item x="916"/>
        <item x="38"/>
        <item x="1013"/>
        <item x="1125"/>
        <item x="672"/>
        <item x="1143"/>
        <item x="1260"/>
        <item x="122"/>
        <item x="330"/>
        <item x="671"/>
        <item x="328"/>
        <item x="325"/>
        <item x="63"/>
        <item x="550"/>
        <item x="948"/>
        <item x="55"/>
        <item x="371"/>
        <item x="344"/>
        <item x="568"/>
        <item x="708"/>
        <item x="400"/>
        <item x="338"/>
        <item x="264"/>
        <item x="472"/>
        <item x="144"/>
        <item x="647"/>
        <item x="939"/>
        <item x="289"/>
        <item x="621"/>
        <item x="101"/>
        <item x="651"/>
        <item x="1218"/>
        <item x="155"/>
        <item x="402"/>
        <item x="576"/>
        <item x="707"/>
        <item x="1059"/>
        <item x="758"/>
        <item x="1117"/>
        <item x="1247"/>
        <item x="1074"/>
        <item x="862"/>
        <item x="108"/>
        <item x="637"/>
        <item x="71"/>
        <item x="848"/>
        <item x="74"/>
        <item x="950"/>
        <item x="410"/>
        <item x="1228"/>
        <item x="258"/>
        <item x="392"/>
        <item x="1093"/>
        <item x="276"/>
        <item x="277"/>
        <item x="961"/>
        <item x="1019"/>
        <item x="146"/>
        <item x="979"/>
        <item x="237"/>
        <item x="531"/>
        <item x="312"/>
        <item x="486"/>
        <item x="881"/>
        <item x="223"/>
        <item x="1038"/>
        <item x="106"/>
        <item x="570"/>
        <item x="762"/>
        <item x="884"/>
        <item x="364"/>
        <item x="996"/>
        <item x="1058"/>
        <item x="482"/>
        <item x="836"/>
        <item x="178"/>
        <item x="326"/>
        <item x="630"/>
        <item x="757"/>
        <item x="703"/>
        <item x="1009"/>
        <item x="1127"/>
        <item x="712"/>
        <item x="592"/>
        <item x="1121"/>
        <item x="650"/>
        <item x="711"/>
        <item x="1258"/>
        <item x="710"/>
        <item x="1237"/>
        <item x="377"/>
        <item x="505"/>
        <item x="590"/>
        <item x="291"/>
        <item x="1261"/>
        <item x="39"/>
        <item x="573"/>
        <item x="1056"/>
        <item x="843"/>
        <item x="852"/>
        <item x="773"/>
        <item x="352"/>
        <item x="1064"/>
        <item x="459"/>
        <item x="1002"/>
        <item x="1208"/>
        <item x="519"/>
        <item x="461"/>
        <item x="448"/>
        <item x="428"/>
        <item x="1202"/>
        <item x="314"/>
        <item x="45"/>
        <item x="1029"/>
        <item x="484"/>
        <item x="1255"/>
        <item x="828"/>
        <item x="953"/>
        <item x="1136"/>
        <item x="1139"/>
        <item x="546"/>
        <item x="499"/>
        <item x="966"/>
        <item x="1094"/>
        <item x="577"/>
        <item x="969"/>
        <item x="353"/>
        <item x="985"/>
        <item x="1012"/>
        <item x="417"/>
        <item x="709"/>
        <item x="21"/>
        <item x="938"/>
        <item x="971"/>
        <item x="430"/>
        <item x="64"/>
        <item x="654"/>
        <item x="11"/>
        <item x="1105"/>
        <item x="1214"/>
        <item x="778"/>
        <item x="1168"/>
        <item x="362"/>
        <item x="889"/>
        <item x="946"/>
        <item x="89"/>
        <item x="960"/>
        <item x="204"/>
        <item x="1219"/>
        <item x="1172"/>
        <item x="897"/>
        <item x="981"/>
        <item x="81"/>
        <item x="1191"/>
        <item x="1"/>
        <item x="273"/>
        <item x="272"/>
        <item x="474"/>
        <item x="756"/>
        <item x="1241"/>
        <item x="779"/>
        <item x="33"/>
        <item x="457"/>
        <item x="477"/>
        <item x="1037"/>
        <item x="40"/>
        <item x="973"/>
        <item x="1152"/>
        <item x="564"/>
        <item x="1007"/>
        <item x="588"/>
        <item x="727"/>
        <item x="1003"/>
        <item x="1091"/>
        <item x="837"/>
        <item x="422"/>
        <item x="896"/>
        <item x="1111"/>
        <item x="1194"/>
        <item x="107"/>
        <item x="861"/>
        <item x="369"/>
        <item x="547"/>
        <item x="384"/>
        <item x="445"/>
        <item x="470"/>
        <item x="729"/>
        <item x="32"/>
        <item x="628"/>
        <item x="749"/>
        <item x="526"/>
        <item x="597"/>
        <item x="92"/>
        <item x="478"/>
        <item x="1221"/>
        <item x="26"/>
        <item x="574"/>
        <item x="1252"/>
        <item x="1150"/>
        <item x="306"/>
        <item x="116"/>
        <item x="964"/>
        <item x="1174"/>
        <item x="379"/>
        <item x="197"/>
        <item x="764"/>
        <item x="1215"/>
        <item x="635"/>
        <item x="743"/>
        <item x="677"/>
        <item x="887"/>
        <item x="888"/>
        <item x="401"/>
        <item x="1212"/>
        <item x="23"/>
        <item x="390"/>
        <item x="418"/>
        <item x="652"/>
        <item x="715"/>
        <item x="825"/>
        <item x="1190"/>
        <item x="701"/>
        <item x="1178"/>
        <item x="175"/>
        <item x="495"/>
        <item x="674"/>
        <item x="718"/>
        <item x="449"/>
        <item x="951"/>
        <item x="1047"/>
        <item x="991"/>
        <item x="76"/>
        <item x="733"/>
        <item x="533"/>
        <item x="755"/>
        <item x="803"/>
        <item x="1176"/>
        <item x="845"/>
        <item x="90"/>
        <item x="937"/>
        <item x="552"/>
        <item x="1030"/>
        <item x="321"/>
        <item x="30"/>
        <item x="1062"/>
        <item x="598"/>
        <item x="1211"/>
        <item x="460"/>
        <item x="970"/>
        <item x="968"/>
        <item x="1235"/>
        <item x="37"/>
        <item x="622"/>
        <item x="164"/>
        <item x="216"/>
        <item x="860"/>
        <item x="631"/>
        <item x="217"/>
        <item x="829"/>
        <item x="219"/>
        <item x="44"/>
        <item x="1026"/>
        <item x="594"/>
        <item x="220"/>
        <item x="109"/>
        <item x="374"/>
        <item x="879"/>
        <item x="48"/>
        <item x="266"/>
        <item x="414"/>
        <item x="553"/>
        <item x="471"/>
        <item x="469"/>
        <item x="538"/>
        <item x="62"/>
        <item x="642"/>
        <item x="1128"/>
        <item x="270"/>
        <item x="202"/>
        <item x="435"/>
        <item x="662"/>
        <item x="181"/>
        <item x="659"/>
        <item x="438"/>
        <item x="416"/>
        <item x="541"/>
        <item x="1088"/>
        <item x="660"/>
        <item x="516"/>
        <item x="1066"/>
        <item x="693"/>
        <item x="563"/>
        <item x="820"/>
        <item x="666"/>
        <item x="271"/>
        <item x="207"/>
        <item x="646"/>
        <item x="748"/>
        <item x="83"/>
        <item x="151"/>
        <item x="988"/>
        <item x="1173"/>
        <item x="688"/>
        <item x="1186"/>
        <item x="1022"/>
        <item x="467"/>
        <item x="1122"/>
        <item x="1177"/>
        <item x="1115"/>
        <item x="341"/>
        <item x="322"/>
        <item x="50"/>
        <item x="878"/>
        <item x="611"/>
        <item x="492"/>
        <item x="702"/>
        <item x="332"/>
        <item x="965"/>
        <item x="1158"/>
        <item x="794"/>
        <item x="615"/>
        <item x="698"/>
        <item x="143"/>
        <item x="437"/>
        <item x="1167"/>
        <item x="818"/>
        <item x="423"/>
        <item x="655"/>
        <item x="941"/>
        <item x="627"/>
        <item x="447"/>
        <item x="184"/>
        <item x="4"/>
        <item x="525"/>
        <item x="675"/>
        <item x="453"/>
        <item x="78"/>
        <item x="549"/>
        <item x="313"/>
        <item x="139"/>
        <item x="51"/>
        <item x="609"/>
        <item x="959"/>
        <item x="1151"/>
        <item x="1220"/>
        <item x="1098"/>
        <item x="1078"/>
        <item x="301"/>
        <item x="849"/>
        <item x="85"/>
        <item x="297"/>
        <item x="978"/>
        <item x="239"/>
        <item x="772"/>
        <item x="140"/>
        <item x="982"/>
        <item x="387"/>
        <item x="782"/>
        <item x="100"/>
        <item x="165"/>
        <item x="193"/>
        <item x="1265"/>
        <item t="default"/>
      </items>
    </pivotField>
    <pivotField showAll="0"/>
    <pivotField showAll="0"/>
    <pivotField showAll="0"/>
    <pivotField showAll="0"/>
    <pivotField axis="axisPage" showAll="0">
      <items count="375">
        <item x="345"/>
        <item x="352"/>
        <item x="353"/>
        <item x="363"/>
        <item x="364"/>
        <item x="228"/>
        <item x="333"/>
        <item x="349"/>
        <item x="304"/>
        <item x="250"/>
        <item x="365"/>
        <item x="366"/>
        <item x="350"/>
        <item x="367"/>
        <item x="216"/>
        <item x="303"/>
        <item x="160"/>
        <item x="368"/>
        <item x="85"/>
        <item x="369"/>
        <item x="371"/>
        <item x="226"/>
        <item x="275"/>
        <item x="285"/>
        <item x="6"/>
        <item x="0"/>
        <item x="370"/>
        <item x="86"/>
        <item x="1"/>
        <item x="2"/>
        <item x="3"/>
        <item x="4"/>
        <item x="87"/>
        <item x="320"/>
        <item x="278"/>
        <item x="88"/>
        <item x="342"/>
        <item x="240"/>
        <item x="8"/>
        <item x="9"/>
        <item x="10"/>
        <item x="12"/>
        <item x="13"/>
        <item x="49"/>
        <item x="321"/>
        <item x="11"/>
        <item x="14"/>
        <item x="314"/>
        <item x="343"/>
        <item x="354"/>
        <item x="15"/>
        <item x="274"/>
        <item x="16"/>
        <item x="356"/>
        <item x="284"/>
        <item x="337"/>
        <item x="22"/>
        <item x="61"/>
        <item x="23"/>
        <item x="247"/>
        <item x="24"/>
        <item x="227"/>
        <item x="21"/>
        <item x="27"/>
        <item x="355"/>
        <item x="28"/>
        <item x="147"/>
        <item x="302"/>
        <item x="322"/>
        <item x="279"/>
        <item x="236"/>
        <item x="202"/>
        <item x="29"/>
        <item x="346"/>
        <item x="30"/>
        <item x="33"/>
        <item x="249"/>
        <item x="340"/>
        <item x="35"/>
        <item x="36"/>
        <item x="268"/>
        <item x="31"/>
        <item x="32"/>
        <item x="37"/>
        <item x="219"/>
        <item x="234"/>
        <item x="283"/>
        <item x="81"/>
        <item x="213"/>
        <item x="38"/>
        <item x="39"/>
        <item x="40"/>
        <item x="328"/>
        <item x="41"/>
        <item x="43"/>
        <item x="319"/>
        <item x="280"/>
        <item x="295"/>
        <item x="44"/>
        <item x="51"/>
        <item x="248"/>
        <item x="52"/>
        <item x="53"/>
        <item x="262"/>
        <item x="54"/>
        <item x="324"/>
        <item x="224"/>
        <item x="46"/>
        <item x="55"/>
        <item x="246"/>
        <item x="26"/>
        <item x="209"/>
        <item x="193"/>
        <item x="210"/>
        <item x="312"/>
        <item x="45"/>
        <item x="64"/>
        <item x="158"/>
        <item x="245"/>
        <item x="305"/>
        <item x="56"/>
        <item x="57"/>
        <item x="267"/>
        <item x="91"/>
        <item x="291"/>
        <item x="58"/>
        <item x="19"/>
        <item x="47"/>
        <item x="65"/>
        <item x="67"/>
        <item x="68"/>
        <item x="63"/>
        <item x="48"/>
        <item x="70"/>
        <item x="72"/>
        <item x="327"/>
        <item x="276"/>
        <item x="73"/>
        <item x="338"/>
        <item x="298"/>
        <item x="74"/>
        <item x="269"/>
        <item x="307"/>
        <item x="76"/>
        <item x="281"/>
        <item x="77"/>
        <item x="211"/>
        <item x="78"/>
        <item x="272"/>
        <item x="50"/>
        <item x="79"/>
        <item x="80"/>
        <item x="287"/>
        <item x="62"/>
        <item x="231"/>
        <item x="82"/>
        <item x="83"/>
        <item x="84"/>
        <item x="97"/>
        <item x="98"/>
        <item x="92"/>
        <item x="323"/>
        <item x="260"/>
        <item x="330"/>
        <item x="237"/>
        <item x="99"/>
        <item x="100"/>
        <item x="315"/>
        <item x="101"/>
        <item x="311"/>
        <item x="132"/>
        <item x="332"/>
        <item x="103"/>
        <item x="155"/>
        <item x="104"/>
        <item x="329"/>
        <item x="105"/>
        <item x="294"/>
        <item x="106"/>
        <item x="207"/>
        <item x="107"/>
        <item x="108"/>
        <item x="225"/>
        <item x="243"/>
        <item x="109"/>
        <item x="110"/>
        <item x="111"/>
        <item x="205"/>
        <item x="96"/>
        <item x="112"/>
        <item x="253"/>
        <item x="114"/>
        <item x="142"/>
        <item x="113"/>
        <item x="348"/>
        <item x="206"/>
        <item x="288"/>
        <item x="220"/>
        <item x="115"/>
        <item x="116"/>
        <item x="117"/>
        <item x="118"/>
        <item x="266"/>
        <item x="316"/>
        <item x="273"/>
        <item x="310"/>
        <item x="119"/>
        <item x="347"/>
        <item x="7"/>
        <item x="222"/>
        <item x="17"/>
        <item x="18"/>
        <item x="102"/>
        <item x="93"/>
        <item x="121"/>
        <item x="357"/>
        <item x="255"/>
        <item x="89"/>
        <item x="124"/>
        <item x="123"/>
        <item x="125"/>
        <item x="358"/>
        <item x="301"/>
        <item x="252"/>
        <item x="126"/>
        <item x="344"/>
        <item x="259"/>
        <item x="341"/>
        <item x="127"/>
        <item x="235"/>
        <item x="128"/>
        <item x="254"/>
        <item x="277"/>
        <item x="129"/>
        <item x="130"/>
        <item x="131"/>
        <item x="326"/>
        <item x="133"/>
        <item x="217"/>
        <item x="251"/>
        <item x="134"/>
        <item x="135"/>
        <item x="136"/>
        <item x="137"/>
        <item x="138"/>
        <item x="270"/>
        <item x="139"/>
        <item x="140"/>
        <item x="204"/>
        <item x="192"/>
        <item x="143"/>
        <item x="293"/>
        <item x="297"/>
        <item x="145"/>
        <item x="296"/>
        <item x="60"/>
        <item x="146"/>
        <item x="59"/>
        <item x="25"/>
        <item x="148"/>
        <item x="71"/>
        <item x="149"/>
        <item x="150"/>
        <item x="151"/>
        <item x="152"/>
        <item x="271"/>
        <item x="154"/>
        <item x="331"/>
        <item x="153"/>
        <item x="90"/>
        <item x="339"/>
        <item x="306"/>
        <item x="156"/>
        <item x="157"/>
        <item x="282"/>
        <item x="191"/>
        <item x="230"/>
        <item x="159"/>
        <item x="141"/>
        <item x="42"/>
        <item x="161"/>
        <item x="218"/>
        <item x="162"/>
        <item x="212"/>
        <item x="325"/>
        <item x="5"/>
        <item x="163"/>
        <item x="195"/>
        <item x="313"/>
        <item x="300"/>
        <item x="164"/>
        <item x="256"/>
        <item x="165"/>
        <item x="166"/>
        <item x="242"/>
        <item x="167"/>
        <item x="317"/>
        <item x="290"/>
        <item x="359"/>
        <item x="144"/>
        <item x="168"/>
        <item x="169"/>
        <item x="263"/>
        <item x="208"/>
        <item x="170"/>
        <item x="171"/>
        <item x="241"/>
        <item x="172"/>
        <item x="244"/>
        <item x="173"/>
        <item x="221"/>
        <item x="360"/>
        <item x="174"/>
        <item x="175"/>
        <item x="215"/>
        <item x="361"/>
        <item x="94"/>
        <item x="289"/>
        <item x="258"/>
        <item x="20"/>
        <item x="177"/>
        <item x="178"/>
        <item x="176"/>
        <item x="203"/>
        <item x="179"/>
        <item x="180"/>
        <item x="120"/>
        <item x="181"/>
        <item x="372"/>
        <item x="182"/>
        <item x="334"/>
        <item x="292"/>
        <item x="183"/>
        <item x="184"/>
        <item x="265"/>
        <item x="185"/>
        <item x="186"/>
        <item x="229"/>
        <item x="299"/>
        <item x="232"/>
        <item x="95"/>
        <item x="187"/>
        <item x="188"/>
        <item x="233"/>
        <item x="189"/>
        <item x="223"/>
        <item x="318"/>
        <item x="261"/>
        <item x="190"/>
        <item x="257"/>
        <item x="264"/>
        <item x="336"/>
        <item x="194"/>
        <item x="286"/>
        <item x="75"/>
        <item x="238"/>
        <item x="196"/>
        <item x="308"/>
        <item x="197"/>
        <item x="214"/>
        <item x="198"/>
        <item x="199"/>
        <item x="239"/>
        <item x="362"/>
        <item x="200"/>
        <item x="201"/>
        <item x="66"/>
        <item x="351"/>
        <item x="309"/>
        <item x="34"/>
        <item x="122"/>
        <item x="69"/>
        <item x="335"/>
        <item x="373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22">
        <item x="18"/>
        <item x="11"/>
        <item x="14"/>
        <item x="15"/>
        <item x="8"/>
        <item x="2"/>
        <item x="1"/>
        <item x="7"/>
        <item x="12"/>
        <item x="0"/>
        <item x="9"/>
        <item x="17"/>
        <item x="5"/>
        <item x="19"/>
        <item x="6"/>
        <item x="3"/>
        <item x="16"/>
        <item x="13"/>
        <item x="4"/>
        <item x="10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6616">
        <item x="21"/>
        <item x="811"/>
        <item x="5391"/>
        <item x="3890"/>
        <item x="4703"/>
        <item x="6045"/>
        <item x="17"/>
        <item x="4688"/>
        <item x="2404"/>
        <item x="4700"/>
        <item x="2178"/>
        <item x="3500"/>
        <item x="4680"/>
        <item x="594"/>
        <item x="251"/>
        <item x="2271"/>
        <item x="920"/>
        <item x="1468"/>
        <item x="5276"/>
        <item x="4684"/>
        <item x="586"/>
        <item x="385"/>
        <item x="4326"/>
        <item x="2488"/>
        <item x="4391"/>
        <item x="1713"/>
        <item x="4316"/>
        <item x="713"/>
        <item x="122"/>
        <item x="3713"/>
        <item x="3043"/>
        <item x="365"/>
        <item x="5030"/>
        <item x="1404"/>
        <item x="6485"/>
        <item x="910"/>
        <item x="5084"/>
        <item x="1770"/>
        <item x="884"/>
        <item x="388"/>
        <item x="4610"/>
        <item x="425"/>
        <item x="5332"/>
        <item x="3596"/>
        <item x="1370"/>
        <item x="137"/>
        <item x="3297"/>
        <item x="6303"/>
        <item x="2544"/>
        <item x="424"/>
        <item x="6467"/>
        <item x="5273"/>
        <item x="3104"/>
        <item x="379"/>
        <item x="3077"/>
        <item x="5666"/>
        <item x="681"/>
        <item x="5305"/>
        <item x="1082"/>
        <item x="4685"/>
        <item x="2474"/>
        <item x="3421"/>
        <item x="3661"/>
        <item x="4676"/>
        <item x="5215"/>
        <item x="230"/>
        <item x="4679"/>
        <item x="5392"/>
        <item x="4217"/>
        <item x="3183"/>
        <item x="648"/>
        <item x="2379"/>
        <item x="6166"/>
        <item x="798"/>
        <item x="5244"/>
        <item x="2905"/>
        <item x="5138"/>
        <item x="4865"/>
        <item x="761"/>
        <item x="468"/>
        <item x="1982"/>
        <item x="1251"/>
        <item x="827"/>
        <item x="1644"/>
        <item x="1491"/>
        <item x="954"/>
        <item x="3749"/>
        <item x="2468"/>
        <item x="5479"/>
        <item x="3266"/>
        <item x="423"/>
        <item x="1299"/>
        <item x="235"/>
        <item x="965"/>
        <item x="2769"/>
        <item x="3016"/>
        <item x="4213"/>
        <item x="4686"/>
        <item x="247"/>
        <item x="2626"/>
        <item x="3954"/>
        <item x="229"/>
        <item x="6036"/>
        <item x="154"/>
        <item x="3002"/>
        <item x="5136"/>
        <item x="687"/>
        <item x="2351"/>
        <item x="4754"/>
        <item x="4588"/>
        <item x="5447"/>
        <item x="6109"/>
        <item x="5634"/>
        <item x="1724"/>
        <item x="3101"/>
        <item x="553"/>
        <item x="537"/>
        <item x="4031"/>
        <item x="182"/>
        <item x="6214"/>
        <item x="6475"/>
        <item x="4916"/>
        <item x="4694"/>
        <item x="3567"/>
        <item x="5664"/>
        <item x="1164"/>
        <item x="1650"/>
        <item x="5540"/>
        <item x="3128"/>
        <item x="1894"/>
        <item x="3141"/>
        <item x="1152"/>
        <item x="5975"/>
        <item x="5650"/>
        <item x="1702"/>
        <item x="467"/>
        <item x="6171"/>
        <item x="3367"/>
        <item x="2469"/>
        <item x="726"/>
        <item x="3904"/>
        <item x="2865"/>
        <item x="1014"/>
        <item x="619"/>
        <item x="5989"/>
        <item x="2877"/>
        <item x="1281"/>
        <item x="5349"/>
        <item x="1385"/>
        <item x="5730"/>
        <item x="1141"/>
        <item x="1388"/>
        <item x="248"/>
        <item x="3368"/>
        <item x="2700"/>
        <item x="3602"/>
        <item x="2909"/>
        <item x="1000"/>
        <item x="2846"/>
        <item x="645"/>
        <item x="860"/>
        <item x="5087"/>
        <item x="2613"/>
        <item x="1731"/>
        <item x="4762"/>
        <item x="6280"/>
        <item x="4697"/>
        <item x="5117"/>
        <item x="2540"/>
        <item x="40"/>
        <item x="4122"/>
        <item x="3108"/>
        <item x="6305"/>
        <item x="1821"/>
        <item x="2869"/>
        <item x="2891"/>
        <item x="5651"/>
        <item x="4012"/>
        <item x="2872"/>
        <item x="5835"/>
        <item x="226"/>
        <item x="1051"/>
        <item x="4120"/>
        <item x="2609"/>
        <item x="4612"/>
        <item x="1378"/>
        <item x="4058"/>
        <item x="1545"/>
        <item x="5943"/>
        <item x="3369"/>
        <item x="1426"/>
        <item x="4552"/>
        <item x="3171"/>
        <item x="6324"/>
        <item x="538"/>
        <item x="2910"/>
        <item x="6093"/>
        <item x="292"/>
        <item x="933"/>
        <item x="5028"/>
        <item x="6454"/>
        <item x="5162"/>
        <item x="2407"/>
        <item x="3897"/>
        <item x="238"/>
        <item x="2931"/>
        <item x="5029"/>
        <item x="5088"/>
        <item x="2375"/>
        <item x="5386"/>
        <item x="4301"/>
        <item x="5350"/>
        <item x="3358"/>
        <item x="3213"/>
        <item x="99"/>
        <item x="5645"/>
        <item x="2310"/>
        <item x="4757"/>
        <item x="1637"/>
        <item x="1334"/>
        <item x="4768"/>
        <item x="5699"/>
        <item x="5405"/>
        <item x="3899"/>
        <item x="1872"/>
        <item x="5737"/>
        <item x="2816"/>
        <item x="6024"/>
        <item x="843"/>
        <item x="3633"/>
        <item x="999"/>
        <item x="4551"/>
        <item x="5059"/>
        <item x="4777"/>
        <item x="5588"/>
        <item x="3317"/>
        <item x="2809"/>
        <item x="4068"/>
        <item x="1441"/>
        <item x="304"/>
        <item x="1473"/>
        <item x="4150"/>
        <item x="1018"/>
        <item x="4755"/>
        <item x="4678"/>
        <item x="1450"/>
        <item x="3801"/>
        <item x="3248"/>
        <item x="4978"/>
        <item x="363"/>
        <item x="3457"/>
        <item x="5842"/>
        <item x="27"/>
        <item x="5067"/>
        <item x="2880"/>
        <item x="5302"/>
        <item x="6364"/>
        <item x="199"/>
        <item x="2857"/>
        <item x="4165"/>
        <item x="370"/>
        <item x="1548"/>
        <item x="4547"/>
        <item x="3155"/>
        <item x="237"/>
        <item x="670"/>
        <item x="2096"/>
        <item x="3625"/>
        <item x="1917"/>
        <item x="639"/>
        <item x="1546"/>
        <item x="4562"/>
        <item x="4067"/>
        <item x="5541"/>
        <item x="1213"/>
        <item x="653"/>
        <item x="293"/>
        <item x="3370"/>
        <item x="2475"/>
        <item x="3366"/>
        <item x="4556"/>
        <item x="109"/>
        <item x="5867"/>
        <item x="5379"/>
        <item x="1985"/>
        <item x="3689"/>
        <item x="351"/>
        <item x="682"/>
        <item x="590"/>
        <item x="4705"/>
        <item x="4672"/>
        <item x="2493"/>
        <item x="1547"/>
        <item x="1264"/>
        <item x="6238"/>
        <item x="3643"/>
        <item x="4088"/>
        <item x="136"/>
        <item x="6150"/>
        <item x="2459"/>
        <item x="536"/>
        <item x="4441"/>
        <item x="981"/>
        <item x="654"/>
        <item x="6328"/>
        <item x="659"/>
        <item x="1174"/>
        <item x="2956"/>
        <item x="4613"/>
        <item x="1867"/>
        <item x="6056"/>
        <item x="4751"/>
        <item x="668"/>
        <item x="2062"/>
        <item x="1871"/>
        <item x="1080"/>
        <item x="4286"/>
        <item x="5083"/>
        <item x="4750"/>
        <item x="2707"/>
        <item x="1044"/>
        <item x="855"/>
        <item x="5922"/>
        <item x="3429"/>
        <item x="3949"/>
        <item x="2021"/>
        <item x="5278"/>
        <item x="4421"/>
        <item x="554"/>
        <item x="1421"/>
        <item x="2286"/>
        <item x="5532"/>
        <item x="5027"/>
        <item x="676"/>
        <item x="4604"/>
        <item x="3259"/>
        <item x="1920"/>
        <item x="2345"/>
        <item x="1565"/>
        <item x="5491"/>
        <item x="4546"/>
        <item x="584"/>
        <item x="4771"/>
        <item x="4866"/>
        <item x="1725"/>
        <item x="2339"/>
        <item x="3773"/>
        <item x="1455"/>
        <item x="1714"/>
        <item x="1687"/>
        <item x="4898"/>
        <item x="2868"/>
        <item x="5037"/>
        <item x="35"/>
        <item x="2845"/>
        <item x="1555"/>
        <item x="869"/>
        <item x="1893"/>
        <item x="103"/>
        <item x="5550"/>
        <item x="6590"/>
        <item x="2444"/>
        <item x="3231"/>
        <item x="70"/>
        <item x="1556"/>
        <item x="5406"/>
        <item x="5808"/>
        <item x="1599"/>
        <item x="3648"/>
        <item x="1554"/>
        <item x="1584"/>
        <item x="3891"/>
        <item x="6082"/>
        <item x="1263"/>
        <item x="2401"/>
        <item x="1552"/>
        <item x="4642"/>
        <item x="4639"/>
        <item x="1410"/>
        <item x="1860"/>
        <item x="1700"/>
        <item x="857"/>
        <item x="317"/>
        <item x="686"/>
        <item x="1017"/>
        <item x="5933"/>
        <item x="4653"/>
        <item x="4309"/>
        <item x="2167"/>
        <item x="6368"/>
        <item x="581"/>
        <item x="6030"/>
        <item x="6338"/>
        <item x="651"/>
        <item x="1550"/>
        <item x="6026"/>
        <item x="84"/>
        <item x="5114"/>
        <item x="4154"/>
        <item x="3821"/>
        <item x="3912"/>
        <item x="1551"/>
        <item x="579"/>
        <item x="5378"/>
        <item x="4134"/>
        <item x="5815"/>
        <item x="473"/>
        <item x="1564"/>
        <item x="1162"/>
        <item x="3360"/>
        <item x="403"/>
        <item x="142"/>
        <item x="3879"/>
        <item x="4543"/>
        <item x="1827"/>
        <item x="2281"/>
        <item x="5051"/>
        <item x="2485"/>
        <item x="5078"/>
        <item x="3079"/>
        <item x="6152"/>
        <item x="3503"/>
        <item x="3828"/>
        <item x="3869"/>
        <item x="2484"/>
        <item x="2022"/>
        <item x="3832"/>
        <item x="5928"/>
        <item x="1072"/>
        <item x="4545"/>
        <item x="5635"/>
        <item x="6262"/>
        <item x="3776"/>
        <item x="3911"/>
        <item x="1553"/>
        <item x="36"/>
        <item x="5056"/>
        <item x="913"/>
        <item x="1237"/>
        <item x="1835"/>
        <item x="361"/>
        <item x="3907"/>
        <item x="1562"/>
        <item x="4960"/>
        <item x="166"/>
        <item x="4548"/>
        <item x="1903"/>
        <item x="3029"/>
        <item x="2225"/>
        <item x="2867"/>
        <item x="1640"/>
        <item x="2382"/>
        <item x="2019"/>
        <item x="236"/>
        <item x="998"/>
        <item x="816"/>
        <item x="2660"/>
        <item x="1904"/>
        <item x="5653"/>
        <item x="2873"/>
        <item x="6164"/>
        <item x="5275"/>
        <item x="650"/>
        <item x="3232"/>
        <item x="4176"/>
        <item x="1294"/>
        <item x="3657"/>
        <item x="4542"/>
        <item x="2818"/>
        <item x="1561"/>
        <item x="5918"/>
        <item x="6033"/>
        <item x="2209"/>
        <item x="2822"/>
        <item x="4544"/>
        <item x="1560"/>
        <item x="1630"/>
        <item x="5324"/>
        <item x="3381"/>
        <item x="5669"/>
        <item x="6323"/>
        <item x="3579"/>
        <item x="426"/>
        <item x="1202"/>
        <item x="5511"/>
        <item x="4438"/>
        <item x="1563"/>
        <item x="4665"/>
        <item x="924"/>
        <item x="5070"/>
        <item x="1520"/>
        <item x="2182"/>
        <item x="4395"/>
        <item x="5694"/>
        <item x="1695"/>
        <item x="5020"/>
        <item x="593"/>
        <item x="5096"/>
        <item x="1639"/>
        <item x="2817"/>
        <item x="5962"/>
        <item x="2482"/>
        <item x="3212"/>
        <item x="2847"/>
        <item x="439"/>
        <item x="1697"/>
        <item x="4025"/>
        <item x="194"/>
        <item x="1559"/>
        <item x="4549"/>
        <item x="5688"/>
        <item x="95"/>
        <item x="626"/>
        <item x="1464"/>
        <item x="1558"/>
        <item x="627"/>
        <item x="3446"/>
        <item x="1983"/>
        <item x="2227"/>
        <item x="3771"/>
        <item x="4663"/>
        <item x="5032"/>
        <item x="1924"/>
        <item x="1266"/>
        <item x="634"/>
        <item x="684"/>
        <item x="5068"/>
        <item x="6019"/>
        <item x="6329"/>
        <item x="5205"/>
        <item x="4015"/>
        <item x="3424"/>
        <item x="1470"/>
        <item x="5338"/>
        <item x="5595"/>
        <item x="32"/>
        <item x="3474"/>
        <item x="658"/>
        <item x="2989"/>
        <item x="1704"/>
        <item x="5262"/>
        <item x="4550"/>
        <item x="3777"/>
        <item x="683"/>
        <item x="1322"/>
        <item x="92"/>
        <item x="655"/>
        <item x="4625"/>
        <item x="4622"/>
        <item x="5914"/>
        <item x="1409"/>
        <item x="98"/>
        <item x="2465"/>
        <item x="6563"/>
        <item x="1613"/>
        <item x="3642"/>
        <item x="1907"/>
        <item x="5802"/>
        <item x="204"/>
        <item x="2885"/>
        <item x="4099"/>
        <item x="4436"/>
        <item x="657"/>
        <item x="661"/>
        <item x="2621"/>
        <item x="1186"/>
        <item x="5743"/>
        <item x="1943"/>
        <item x="4282"/>
        <item x="2790"/>
        <item x="3524"/>
        <item x="821"/>
        <item x="3225"/>
        <item x="3488"/>
        <item x="1116"/>
        <item x="2055"/>
        <item x="1205"/>
        <item x="1216"/>
        <item x="3565"/>
        <item x="953"/>
        <item x="5562"/>
        <item x="1289"/>
        <item x="2092"/>
        <item x="148"/>
        <item x="1100"/>
        <item x="2807"/>
        <item x="711"/>
        <item x="1732"/>
        <item x="2334"/>
        <item x="3759"/>
        <item x="6110"/>
        <item x="227"/>
        <item x="1570"/>
        <item x="4010"/>
        <item x="5915"/>
        <item x="2745"/>
        <item x="1392"/>
        <item x="1631"/>
        <item x="6040"/>
        <item x="5611"/>
        <item x="2451"/>
        <item x="6187"/>
        <item x="608"/>
        <item x="90"/>
        <item x="4406"/>
        <item x="135"/>
        <item x="630"/>
        <item x="1582"/>
        <item x="6436"/>
        <item x="4687"/>
        <item x="3646"/>
        <item x="603"/>
        <item x="6271"/>
        <item x="2520"/>
        <item x="4174"/>
        <item x="1449"/>
        <item x="2733"/>
        <item x="3875"/>
        <item x="217"/>
        <item x="1843"/>
        <item x="1844"/>
        <item x="785"/>
        <item x="5166"/>
        <item x="3656"/>
        <item x="1351"/>
        <item x="6046"/>
        <item x="213"/>
        <item x="4706"/>
        <item x="6066"/>
        <item x="3483"/>
        <item x="6035"/>
        <item x="591"/>
        <item x="4178"/>
        <item x="3785"/>
        <item x="1981"/>
        <item x="5667"/>
        <item x="4732"/>
        <item x="2123"/>
        <item x="2358"/>
        <item x="1708"/>
        <item x="6062"/>
        <item x="968"/>
        <item x="6383"/>
        <item x="6319"/>
        <item x="5939"/>
        <item x="812"/>
        <item x="1151"/>
        <item x="1236"/>
        <item x="4956"/>
        <item x="1980"/>
        <item x="5439"/>
        <item x="5973"/>
        <item x="5492"/>
        <item x="2258"/>
        <item x="2622"/>
        <item x="1819"/>
        <item x="5942"/>
        <item x="3377"/>
        <item x="223"/>
        <item x="23"/>
        <item x="5044"/>
        <item x="1886"/>
        <item x="2876"/>
        <item x="4696"/>
        <item x="1596"/>
        <item x="1215"/>
        <item x="6337"/>
        <item x="2147"/>
        <item x="1597"/>
        <item x="5097"/>
        <item x="1912"/>
        <item x="5079"/>
        <item x="5080"/>
        <item x="6339"/>
        <item x="89"/>
        <item x="5889"/>
        <item x="382"/>
        <item x="1905"/>
        <item x="504"/>
        <item x="455"/>
        <item x="211"/>
        <item x="6038"/>
        <item x="2324"/>
        <item x="3913"/>
        <item x="3359"/>
        <item x="1090"/>
        <item x="5363"/>
        <item x="4103"/>
        <item x="2125"/>
        <item x="253"/>
        <item x="6562"/>
        <item x="6186"/>
        <item x="3187"/>
        <item x="3784"/>
        <item x="1349"/>
        <item x="1096"/>
        <item x="3312"/>
        <item x="1623"/>
        <item x="4035"/>
        <item x="644"/>
        <item x="5131"/>
        <item x="2521"/>
        <item x="1231"/>
        <item x="91"/>
        <item x="3375"/>
        <item x="664"/>
        <item x="2889"/>
        <item x="4102"/>
        <item x="596"/>
        <item x="5286"/>
        <item x="1180"/>
        <item x="1726"/>
        <item x="629"/>
        <item x="4721"/>
        <item x="791"/>
        <item x="1689"/>
        <item x="393"/>
        <item x="245"/>
        <item x="622"/>
        <item x="2524"/>
        <item x="5729"/>
        <item x="2866"/>
        <item x="3566"/>
        <item x="2988"/>
        <item x="5325"/>
        <item x="4617"/>
        <item x="5253"/>
        <item x="1542"/>
        <item x="3061"/>
        <item x="1588"/>
        <item x="3332"/>
        <item x="5803"/>
        <item x="3835"/>
        <item x="669"/>
        <item x="5128"/>
        <item x="4171"/>
        <item x="1153"/>
        <item x="4523"/>
        <item x="3411"/>
        <item x="1587"/>
        <item x="592"/>
        <item x="275"/>
        <item x="1978"/>
        <item x="1271"/>
        <item x="1150"/>
        <item x="4430"/>
        <item x="1543"/>
        <item x="2336"/>
        <item x="433"/>
        <item x="5767"/>
        <item x="280"/>
        <item x="3127"/>
        <item x="5082"/>
        <item x="6092"/>
        <item x="3788"/>
        <item x="4816"/>
        <item x="6067"/>
        <item x="2659"/>
        <item x="6340"/>
        <item x="1875"/>
        <item x="4179"/>
        <item x="1544"/>
        <item x="6225"/>
        <item x="5232"/>
        <item x="533"/>
        <item x="1452"/>
        <item x="1996"/>
        <item x="5940"/>
        <item x="6584"/>
        <item x="1328"/>
        <item x="5403"/>
        <item x="2703"/>
        <item x="2328"/>
        <item x="3645"/>
        <item x="1396"/>
        <item x="375"/>
        <item x="5535"/>
        <item x="1852"/>
        <item x="4034"/>
        <item x="3405"/>
        <item x="6445"/>
        <item x="1117"/>
        <item x="1706"/>
        <item x="5098"/>
        <item x="383"/>
        <item x="604"/>
        <item x="4842"/>
        <item x="1523"/>
        <item x="3426"/>
        <item x="649"/>
        <item x="605"/>
        <item x="3471"/>
        <item x="1261"/>
        <item x="2911"/>
        <item x="417"/>
        <item x="3997"/>
        <item x="6497"/>
        <item x="503"/>
        <item x="3361"/>
        <item x="2507"/>
        <item x="3144"/>
        <item x="1453"/>
        <item x="1911"/>
        <item x="3229"/>
        <item x="494"/>
        <item x="4186"/>
        <item x="2669"/>
        <item x="3276"/>
        <item x="4490"/>
        <item x="518"/>
        <item x="6440"/>
        <item x="2882"/>
        <item x="4670"/>
        <item x="5375"/>
        <item x="2984"/>
        <item x="4272"/>
        <item x="2819"/>
        <item x="3806"/>
        <item x="1620"/>
        <item x="1595"/>
        <item x="2218"/>
        <item x="6496"/>
        <item x="1144"/>
        <item x="5437"/>
        <item x="818"/>
        <item x="1963"/>
        <item x="4592"/>
        <item x="3738"/>
        <item x="580"/>
        <item x="2453"/>
        <item x="3740"/>
        <item x="5089"/>
        <item x="1368"/>
        <item x="2458"/>
        <item x="5116"/>
        <item x="4566"/>
        <item x="2463"/>
        <item x="5938"/>
        <item x="4185"/>
        <item x="1733"/>
        <item x="4172"/>
        <item x="1035"/>
        <item x="4994"/>
        <item x="1618"/>
        <item x="2517"/>
        <item x="636"/>
        <item x="5227"/>
        <item x="745"/>
        <item x="524"/>
        <item x="3215"/>
        <item x="1276"/>
        <item x="4202"/>
        <item x="5033"/>
        <item x="927"/>
        <item x="1369"/>
        <item x="1398"/>
        <item x="817"/>
        <item x="5693"/>
        <item x="3764"/>
        <item x="5587"/>
        <item x="3925"/>
        <item x="3884"/>
        <item x="3747"/>
        <item x="6249"/>
        <item x="6601"/>
        <item x="1384"/>
        <item x="3388"/>
        <item x="4651"/>
        <item x="3506"/>
        <item x="3074"/>
        <item x="5901"/>
        <item x="5514"/>
        <item x="1433"/>
        <item x="1338"/>
        <item x="1333"/>
        <item x="1176"/>
        <item x="3682"/>
        <item x="5062"/>
        <item x="769"/>
        <item x="3746"/>
        <item x="6498"/>
        <item x="1936"/>
        <item x="3087"/>
        <item x="5257"/>
        <item x="6148"/>
        <item x="5060"/>
        <item x="2836"/>
        <item x="6251"/>
        <item x="5091"/>
        <item x="3008"/>
        <item x="496"/>
        <item x="5638"/>
        <item x="3311"/>
        <item x="3950"/>
        <item x="997"/>
        <item x="3322"/>
        <item x="118"/>
        <item x="287"/>
        <item x="242"/>
        <item x="5888"/>
        <item x="532"/>
        <item x="5805"/>
        <item x="2496"/>
        <item x="909"/>
        <item x="1906"/>
        <item x="5057"/>
        <item x="4508"/>
        <item x="1727"/>
        <item x="854"/>
        <item x="4958"/>
        <item x="274"/>
        <item x="5974"/>
        <item x="1600"/>
        <item x="1105"/>
        <item x="1077"/>
        <item x="5110"/>
        <item x="3906"/>
        <item x="1590"/>
        <item x="4650"/>
        <item x="374"/>
        <item x="2756"/>
        <item x="1694"/>
        <item x="2241"/>
        <item x="2435"/>
        <item x="1485"/>
        <item x="2768"/>
        <item x="3754"/>
        <item x="1589"/>
        <item x="544"/>
        <item x="6253"/>
        <item x="2385"/>
        <item x="1142"/>
        <item x="628"/>
        <item x="2653"/>
        <item x="1979"/>
        <item x="33"/>
        <item x="2082"/>
        <item x="2335"/>
        <item x="3601"/>
        <item x="5890"/>
        <item x="5069"/>
        <item x="1311"/>
        <item x="5229"/>
        <item x="6331"/>
        <item x="3753"/>
        <item x="3445"/>
        <item x="6017"/>
        <item x="2928"/>
        <item x="41"/>
        <item x="5191"/>
        <item x="4494"/>
        <item x="966"/>
        <item x="45"/>
        <item x="2383"/>
        <item x="5612"/>
        <item x="2352"/>
        <item x="5806"/>
        <item x="31"/>
        <item x="4621"/>
        <item x="4471"/>
        <item x="4511"/>
        <item x="1842"/>
        <item x="3789"/>
        <item x="3420"/>
        <item x="1818"/>
        <item x="6425"/>
        <item x="4652"/>
        <item x="3170"/>
        <item x="6252"/>
        <item x="4455"/>
        <item x="5900"/>
        <item x="4874"/>
        <item x="874"/>
        <item x="3535"/>
        <item x="2333"/>
        <item x="259"/>
        <item x="3335"/>
        <item x="4724"/>
        <item x="5101"/>
        <item x="2926"/>
        <item x="2750"/>
        <item x="4388"/>
        <item x="1746"/>
        <item x="203"/>
        <item x="3741"/>
        <item x="6248"/>
        <item x="3301"/>
        <item x="2253"/>
        <item x="376"/>
        <item x="796"/>
        <item x="1340"/>
        <item x="5066"/>
        <item x="690"/>
        <item x="1693"/>
        <item x="3180"/>
        <item x="1755"/>
        <item x="254"/>
        <item x="1757"/>
        <item x="1332"/>
        <item x="4005"/>
        <item x="3739"/>
        <item x="6390"/>
        <item x="4974"/>
        <item x="4591"/>
        <item x="556"/>
        <item x="3742"/>
        <item x="5018"/>
        <item x="4861"/>
        <item x="1076"/>
        <item x="5534"/>
        <item x="531"/>
        <item x="4536"/>
        <item x="1223"/>
        <item x="3917"/>
        <item x="517"/>
        <item x="3744"/>
        <item x="1984"/>
        <item x="6538"/>
        <item x="5099"/>
        <item x="858"/>
        <item x="787"/>
        <item x="757"/>
        <item x="1339"/>
        <item x="2902"/>
        <item x="2765"/>
        <item x="218"/>
        <item x="3743"/>
        <item x="5779"/>
        <item x="3762"/>
        <item x="509"/>
        <item x="6060"/>
        <item x="1387"/>
        <item x="243"/>
        <item x="706"/>
        <item x="353"/>
        <item x="557"/>
        <item x="3465"/>
        <item x="6326"/>
        <item x="4478"/>
        <item x="3209"/>
        <item x="3823"/>
        <item x="3787"/>
        <item x="1143"/>
        <item x="4173"/>
        <item x="3163"/>
        <item x="4167"/>
        <item x="6367"/>
        <item x="5385"/>
        <item x="5111"/>
        <item x="1107"/>
        <item x="3534"/>
        <item x="6363"/>
        <item x="5515"/>
        <item x="3641"/>
        <item x="3003"/>
        <item x="4100"/>
        <item x="3614"/>
        <item x="5404"/>
        <item x="4175"/>
        <item x="5058"/>
        <item x="3271"/>
        <item x="113"/>
        <item x="1573"/>
        <item x="836"/>
        <item x="4876"/>
        <item x="4331"/>
        <item x="1497"/>
        <item x="4337"/>
        <item x="6176"/>
        <item x="971"/>
        <item x="5321"/>
        <item x="5603"/>
        <item x="667"/>
        <item x="2888"/>
        <item x="4734"/>
        <item x="750"/>
        <item x="4022"/>
        <item x="3584"/>
        <item x="2251"/>
        <item x="685"/>
        <item x="4489"/>
        <item x="2823"/>
        <item x="495"/>
        <item x="642"/>
        <item x="1383"/>
        <item x="2037"/>
        <item x="946"/>
        <item x="3333"/>
        <item x="435"/>
        <item x="5343"/>
        <item x="2541"/>
        <item x="4864"/>
        <item x="4975"/>
        <item x="4535"/>
        <item x="1341"/>
        <item x="6318"/>
        <item x="4212"/>
        <item x="5373"/>
        <item x="146"/>
        <item x="5495"/>
        <item x="5421"/>
        <item x="5679"/>
        <item x="1998"/>
        <item x="5801"/>
        <item x="181"/>
        <item x="4863"/>
        <item x="3926"/>
        <item x="3810"/>
        <item x="2526"/>
        <item x="5319"/>
        <item x="4957"/>
        <item x="1752"/>
        <item x="4709"/>
        <item x="4498"/>
        <item x="5364"/>
        <item x="320"/>
        <item x="4465"/>
        <item x="1728"/>
        <item x="5934"/>
        <item x="4216"/>
        <item x="2635"/>
        <item x="2523"/>
        <item x="3778"/>
        <item x="1574"/>
        <item x="3014"/>
        <item x="418"/>
        <item x="1666"/>
        <item x="4509"/>
        <item x="2065"/>
        <item x="2901"/>
        <item x="703"/>
        <item x="1766"/>
        <item x="1001"/>
        <item x="5483"/>
        <item x="4510"/>
        <item x="4824"/>
        <item x="3432"/>
        <item x="3779"/>
        <item x="6068"/>
        <item x="5171"/>
        <item x="6270"/>
        <item x="1290"/>
        <item x="2325"/>
        <item x="765"/>
        <item x="3473"/>
        <item x="5542"/>
        <item x="3228"/>
        <item x="5697"/>
        <item x="1227"/>
        <item x="2727"/>
        <item x="250"/>
        <item x="782"/>
        <item x="1154"/>
        <item x="6501"/>
        <item x="993"/>
        <item x="2057"/>
        <item x="394"/>
        <item x="4595"/>
        <item x="5416"/>
        <item x="5233"/>
        <item x="4243"/>
        <item x="3647"/>
        <item x="1382"/>
        <item x="1489"/>
        <item x="5261"/>
        <item x="5367"/>
        <item x="4525"/>
        <item x="4211"/>
        <item x="2047"/>
        <item x="1011"/>
        <item x="2728"/>
        <item x="2048"/>
        <item x="371"/>
        <item x="1327"/>
        <item x="2729"/>
        <item x="801"/>
        <item x="2350"/>
        <item x="2278"/>
        <item x="3033"/>
        <item x="4023"/>
        <item x="799"/>
        <item x="2395"/>
        <item x="2775"/>
        <item x="978"/>
        <item x="2557"/>
        <item x="3394"/>
        <item x="4855"/>
        <item x="5444"/>
        <item x="372"/>
        <item x="2963"/>
        <item x="3374"/>
        <item x="4300"/>
        <item x="5272"/>
        <item x="720"/>
        <item x="4497"/>
        <item x="1181"/>
        <item x="354"/>
        <item x="5698"/>
        <item x="6604"/>
        <item x="800"/>
        <item x="4806"/>
        <item x="2111"/>
        <item x="1787"/>
        <item x="3974"/>
        <item x="1212"/>
        <item x="2829"/>
        <item x="4247"/>
        <item x="6461"/>
        <item x="3182"/>
        <item x="2497"/>
        <item x="1120"/>
        <item x="2808"/>
        <item x="5486"/>
        <item x="4177"/>
        <item x="6362"/>
        <item x="3512"/>
        <item x="578"/>
        <item x="5228"/>
        <item x="5417"/>
        <item x="1528"/>
        <item x="1113"/>
        <item x="1748"/>
        <item x="6129"/>
        <item x="1189"/>
        <item x="2646"/>
        <item x="6069"/>
        <item x="5501"/>
        <item x="598"/>
        <item x="5320"/>
        <item x="56"/>
        <item x="2340"/>
        <item x="733"/>
        <item x="2410"/>
        <item x="3687"/>
        <item x="1157"/>
        <item x="5456"/>
        <item x="3149"/>
        <item x="5919"/>
        <item x="2614"/>
        <item x="5169"/>
        <item x="802"/>
        <item x="5546"/>
        <item x="4130"/>
        <item x="5156"/>
        <item x="3423"/>
        <item x="94"/>
        <item x="5450"/>
        <item x="3469"/>
        <item x="949"/>
        <item x="2603"/>
        <item x="3263"/>
        <item x="6272"/>
        <item x="656"/>
        <item x="3131"/>
        <item x="625"/>
        <item x="4233"/>
        <item x="3287"/>
        <item x="5895"/>
        <item x="2906"/>
        <item x="722"/>
        <item x="1050"/>
        <item x="6057"/>
        <item x="1792"/>
        <item x="4825"/>
        <item x="6597"/>
        <item x="6514"/>
        <item x="260"/>
        <item x="1307"/>
        <item x="3459"/>
        <item x="3417"/>
        <item x="2667"/>
        <item x="4572"/>
        <item x="339"/>
        <item x="110"/>
        <item x="5452"/>
        <item x="3479"/>
        <item x="3750"/>
        <item x="1114"/>
        <item x="4933"/>
        <item x="5112"/>
        <item x="1952"/>
        <item x="6257"/>
        <item x="4519"/>
        <item x="5039"/>
        <item x="1749"/>
        <item x="3679"/>
        <item x="652"/>
        <item x="6250"/>
        <item x="3371"/>
        <item x="2473"/>
        <item x="4710"/>
        <item x="1417"/>
        <item x="2615"/>
        <item x="906"/>
        <item x="889"/>
        <item x="3735"/>
        <item x="4778"/>
        <item x="1272"/>
        <item x="5598"/>
        <item x="3436"/>
        <item x="4811"/>
        <item x="58"/>
        <item x="2418"/>
        <item x="3971"/>
        <item x="4969"/>
        <item x="3062"/>
        <item x="4336"/>
        <item x="3265"/>
        <item x="1185"/>
        <item x="5533"/>
        <item x="1048"/>
        <item x="2072"/>
        <item x="4107"/>
        <item x="5764"/>
        <item x="2903"/>
        <item x="691"/>
        <item x="1037"/>
        <item x="1386"/>
        <item x="402"/>
        <item x="5893"/>
        <item x="1954"/>
        <item x="2491"/>
        <item x="599"/>
        <item x="2746"/>
        <item x="5498"/>
        <item x="5923"/>
        <item x="1086"/>
        <item x="55"/>
        <item x="5804"/>
        <item x="2362"/>
        <item x="5749"/>
        <item x="5093"/>
        <item x="3292"/>
        <item x="321"/>
        <item x="4735"/>
        <item x="3501"/>
        <item x="1939"/>
        <item x="4728"/>
        <item x="5551"/>
        <item x="3551"/>
        <item x="1851"/>
        <item x="5512"/>
        <item x="1207"/>
        <item x="6593"/>
        <item x="1300"/>
        <item x="6393"/>
        <item x="4197"/>
        <item x="5807"/>
        <item x="914"/>
        <item x="4190"/>
        <item x="4344"/>
        <item x="3194"/>
        <item x="5660"/>
        <item x="5686"/>
        <item x="4718"/>
        <item x="278"/>
        <item x="663"/>
        <item x="96"/>
        <item x="5126"/>
        <item x="3302"/>
        <item x="2355"/>
        <item x="6126"/>
        <item x="5908"/>
        <item x="5707"/>
        <item x="1210"/>
        <item x="4269"/>
        <item x="3475"/>
        <item x="93"/>
        <item x="5879"/>
        <item x="228"/>
        <item x="6330"/>
        <item x="3496"/>
        <item x="805"/>
        <item x="297"/>
        <item x="412"/>
        <item x="6451"/>
        <item x="4193"/>
        <item x="2279"/>
        <item x="813"/>
        <item x="1583"/>
        <item x="6193"/>
        <item x="2955"/>
        <item x="3530"/>
        <item x="6415"/>
        <item x="6556"/>
        <item x="5909"/>
        <item x="3933"/>
        <item x="1156"/>
        <item x="151"/>
        <item x="6259"/>
        <item x="97"/>
        <item x="3336"/>
        <item x="853"/>
        <item x="2020"/>
        <item x="6348"/>
        <item x="1219"/>
        <item x="5944"/>
        <item x="3315"/>
        <item x="708"/>
        <item x="1188"/>
        <item x="5905"/>
        <item x="6555"/>
        <item x="2950"/>
        <item x="2338"/>
        <item x="410"/>
        <item x="977"/>
        <item x="5907"/>
        <item x="3929"/>
        <item x="196"/>
        <item x="5292"/>
        <item x="2760"/>
        <item x="5906"/>
        <item x="623"/>
        <item x="2511"/>
        <item x="2097"/>
        <item x="6399"/>
        <item x="2749"/>
        <item x="4838"/>
        <item x="2016"/>
        <item x="5894"/>
        <item x="2130"/>
        <item x="1063"/>
        <item x="3862"/>
        <item x="2015"/>
        <item x="6413"/>
        <item x="631"/>
        <item x="4287"/>
        <item x="6502"/>
        <item x="4939"/>
        <item x="4611"/>
        <item x="6500"/>
        <item x="4823"/>
        <item x="2414"/>
        <item x="3591"/>
        <item x="1222"/>
        <item x="620"/>
        <item x="2599"/>
        <item x="5897"/>
        <item x="6406"/>
        <item x="3383"/>
        <item x="3539"/>
        <item x="2961"/>
        <item x="5127"/>
        <item x="4338"/>
        <item x="621"/>
        <item x="5168"/>
        <item x="3892"/>
        <item x="6401"/>
        <item x="312"/>
        <item x="5543"/>
        <item x="5904"/>
        <item x="3376"/>
        <item x="522"/>
        <item x="2941"/>
        <item x="5903"/>
        <item x="1454"/>
        <item x="2600"/>
        <item x="164"/>
        <item x="1253"/>
        <item x="6044"/>
        <item x="4872"/>
        <item x="5544"/>
        <item x="4786"/>
        <item x="5637"/>
        <item x="4308"/>
        <item x="2433"/>
        <item x="299"/>
        <item x="2831"/>
        <item x="2480"/>
        <item x="2299"/>
        <item x="2830"/>
        <item x="309"/>
        <item x="5896"/>
        <item x="771"/>
        <item x="3373"/>
        <item x="5061"/>
        <item x="5336"/>
        <item x="2741"/>
        <item x="512"/>
        <item x="4950"/>
        <item x="5892"/>
        <item x="5284"/>
        <item x="4260"/>
        <item x="4657"/>
        <item x="5223"/>
        <item x="5898"/>
        <item x="1680"/>
        <item x="4733"/>
        <item x="1557"/>
        <item x="5689"/>
        <item x="6366"/>
        <item x="3019"/>
        <item x="5748"/>
        <item x="5590"/>
        <item x="150"/>
        <item x="1418"/>
        <item x="5536"/>
        <item x="2856"/>
        <item x="3585"/>
        <item x="824"/>
        <item x="1295"/>
        <item x="3249"/>
        <item x="1747"/>
        <item x="646"/>
        <item x="3018"/>
        <item x="1549"/>
        <item x="6059"/>
        <item x="9"/>
        <item x="3093"/>
        <item x="641"/>
        <item x="5754"/>
        <item x="4196"/>
        <item x="1987"/>
        <item x="2067"/>
        <item x="6405"/>
        <item x="4699"/>
        <item x="2569"/>
        <item x="748"/>
        <item x="3538"/>
        <item x="513"/>
        <item x="1908"/>
        <item x="1087"/>
        <item x="4812"/>
        <item x="4843"/>
        <item x="72"/>
        <item x="5811"/>
        <item x="5675"/>
        <item x="4984"/>
        <item x="4340"/>
        <item x="2391"/>
        <item x="5756"/>
        <item x="1769"/>
        <item x="342"/>
        <item x="4692"/>
        <item x="3020"/>
        <item x="3004"/>
        <item x="6483"/>
        <item x="1291"/>
        <item x="5113"/>
        <item x="1496"/>
        <item x="5622"/>
        <item x="1167"/>
        <item x="5539"/>
        <item x="313"/>
        <item x="5038"/>
        <item x="3610"/>
        <item x="1823"/>
        <item x="4187"/>
        <item x="2341"/>
        <item x="5064"/>
        <item x="3017"/>
        <item x="814"/>
        <item x="1119"/>
        <item x="1436"/>
        <item x="4087"/>
        <item x="5883"/>
        <item x="5564"/>
        <item x="1356"/>
        <item x="5161"/>
        <item x="2415"/>
        <item x="2207"/>
        <item x="5580"/>
        <item x="1853"/>
        <item x="6346"/>
        <item x="3540"/>
        <item x="5102"/>
        <item x="1832"/>
        <item x="44"/>
        <item x="689"/>
        <item x="666"/>
        <item x="1343"/>
        <item x="5222"/>
        <item x="3193"/>
        <item x="1986"/>
        <item x="2061"/>
        <item x="172"/>
        <item x="3589"/>
        <item x="1155"/>
        <item x="5000"/>
        <item x="4862"/>
        <item x="2553"/>
        <item x="397"/>
        <item x="4965"/>
        <item x="979"/>
        <item x="1016"/>
        <item x="2561"/>
        <item x="2193"/>
        <item x="4781"/>
        <item x="3227"/>
        <item x="4448"/>
        <item x="4292"/>
        <item x="1329"/>
        <item x="3497"/>
        <item x="3372"/>
        <item x="4954"/>
        <item x="2923"/>
        <item x="6168"/>
        <item x="3549"/>
        <item x="5241"/>
        <item x="6256"/>
        <item x="1391"/>
        <item x="1928"/>
        <item x="6087"/>
        <item x="1784"/>
        <item x="1111"/>
        <item x="5369"/>
        <item x="4042"/>
        <item x="3581"/>
        <item x="2851"/>
        <item x="310"/>
        <item x="3737"/>
        <item x="3306"/>
        <item x="4043"/>
        <item x="841"/>
        <item x="4911"/>
        <item x="1822"/>
        <item x="1297"/>
        <item x="2964"/>
        <item x="4239"/>
        <item x="5878"/>
        <item x="2785"/>
        <item x="3578"/>
        <item x="6134"/>
        <item x="4127"/>
        <item x="4597"/>
        <item x="987"/>
        <item x="5609"/>
        <item x="3928"/>
        <item x="5173"/>
        <item x="3752"/>
        <item x="4940"/>
        <item x="193"/>
        <item x="963"/>
        <item x="1331"/>
        <item x="373"/>
        <item x="938"/>
        <item x="158"/>
        <item x="5995"/>
        <item x="1108"/>
        <item x="3953"/>
        <item x="2069"/>
        <item x="3843"/>
        <item x="5187"/>
        <item x="4198"/>
        <item x="4991"/>
        <item x="1664"/>
        <item x="3652"/>
        <item x="5547"/>
        <item x="1165"/>
        <item x="1854"/>
        <item x="3751"/>
        <item x="3924"/>
        <item x="2402"/>
        <item x="2591"/>
        <item x="4499"/>
        <item x="520"/>
        <item x="357"/>
        <item x="4488"/>
        <item x="2263"/>
        <item x="3059"/>
        <item x="3955"/>
        <item x="1668"/>
        <item x="6112"/>
        <item x="4644"/>
        <item x="5632"/>
        <item x="5219"/>
        <item x="1692"/>
        <item x="6333"/>
        <item x="932"/>
        <item x="6078"/>
        <item x="3628"/>
        <item x="5745"/>
        <item x="2860"/>
        <item x="5216"/>
        <item x="4280"/>
        <item x="1169"/>
        <item x="2898"/>
        <item x="2045"/>
        <item x="4431"/>
        <item x="5487"/>
        <item x="1092"/>
        <item x="3291"/>
        <item x="4839"/>
        <item x="5217"/>
        <item x="5578"/>
        <item x="85"/>
        <item x="2443"/>
        <item x="1737"/>
        <item x="4655"/>
        <item x="3076"/>
        <item x="2337"/>
        <item x="2966"/>
        <item x="4215"/>
        <item x="1302"/>
        <item x="5775"/>
        <item x="1817"/>
        <item x="1690"/>
        <item x="5661"/>
        <item x="145"/>
        <item x="743"/>
        <item x="665"/>
        <item x="2023"/>
        <item x="57"/>
        <item x="1991"/>
        <item x="5455"/>
        <item x="43"/>
        <item x="1220"/>
        <item x="868"/>
        <item x="5475"/>
        <item x="3202"/>
        <item x="4253"/>
        <item x="2968"/>
        <item x="3508"/>
        <item x="5742"/>
        <item x="4702"/>
        <item x="1267"/>
        <item x="4485"/>
        <item x="4419"/>
        <item x="4767"/>
        <item x="6091"/>
        <item x="2437"/>
        <item x="3504"/>
        <item x="5881"/>
        <item x="5053"/>
        <item x="5207"/>
        <item x="5887"/>
        <item x="2403"/>
        <item x="3011"/>
        <item x="772"/>
        <item x="1159"/>
        <item x="2302"/>
        <item x="1463"/>
        <item x="1993"/>
        <item x="3644"/>
        <item x="4918"/>
        <item x="3443"/>
        <item x="898"/>
        <item x="3124"/>
        <item x="1953"/>
        <item x="4772"/>
        <item x="6294"/>
        <item x="6434"/>
        <item x="5366"/>
        <item x="3556"/>
        <item x="5204"/>
        <item x="2229"/>
        <item x="5996"/>
        <item x="5259"/>
        <item x="876"/>
        <item x="1171"/>
        <item x="6528"/>
        <item x="738"/>
        <item x="3543"/>
        <item x="2913"/>
        <item x="1580"/>
        <item x="30"/>
        <item x="2546"/>
        <item x="4773"/>
        <item x="1139"/>
        <item x="4941"/>
        <item x="1149"/>
        <item x="5218"/>
        <item x="1145"/>
        <item x="6020"/>
        <item x="1258"/>
        <item x="5418"/>
        <item x="3495"/>
        <item x="1451"/>
        <item x="4251"/>
        <item x="647"/>
        <item x="4053"/>
        <item x="3664"/>
        <item x="5507"/>
        <item x="4961"/>
        <item x="6090"/>
        <item x="295"/>
        <item x="1315"/>
        <item x="4598"/>
        <item x="6160"/>
        <item x="6023"/>
        <item x="2588"/>
        <item x="1259"/>
        <item x="2124"/>
        <item x="3808"/>
        <item x="6167"/>
        <item x="1459"/>
        <item x="1541"/>
        <item x="3397"/>
        <item x="3649"/>
        <item x="2387"/>
        <item x="3910"/>
        <item x="6161"/>
        <item x="1992"/>
        <item x="1137"/>
        <item x="5387"/>
        <item x="3085"/>
        <item x="1110"/>
        <item x="4045"/>
        <item x="1055"/>
        <item x="2298"/>
        <item x="6540"/>
        <item x="1260"/>
        <item x="6111"/>
        <item x="2248"/>
        <item x="5961"/>
        <item x="6021"/>
        <item x="4744"/>
        <item x="4801"/>
        <item x="1013"/>
        <item x="3968"/>
        <item x="1926"/>
        <item x="6010"/>
        <item x="1305"/>
        <item x="2784"/>
        <item x="2490"/>
        <item x="6369"/>
        <item x="1682"/>
        <item x="3431"/>
        <item x="3413"/>
        <item x="4798"/>
        <item x="3295"/>
        <item x="489"/>
        <item x="5751"/>
        <item x="4382"/>
        <item x="6055"/>
        <item x="2753"/>
        <item x="1197"/>
        <item x="4189"/>
        <item x="6592"/>
        <item x="6575"/>
        <item x="5545"/>
        <item x="2476"/>
        <item x="1056"/>
        <item x="2093"/>
        <item x="1712"/>
        <item x="1317"/>
        <item x="4563"/>
        <item x="1601"/>
        <item x="3329"/>
        <item x="3650"/>
        <item x="4383"/>
        <item x="209"/>
        <item x="3994"/>
        <item x="4214"/>
        <item x="5776"/>
        <item x="6476"/>
        <item x="5872"/>
        <item x="770"/>
        <item x="4104"/>
        <item x="4759"/>
        <item x="5877"/>
        <item x="6177"/>
        <item x="5359"/>
        <item x="1316"/>
        <item x="5930"/>
        <item x="5065"/>
        <item x="2568"/>
        <item x="3995"/>
        <item x="2566"/>
        <item x="3932"/>
        <item x="6002"/>
        <item x="5720"/>
        <item x="2516"/>
        <item x="4763"/>
        <item x="6226"/>
        <item x="1071"/>
        <item x="3854"/>
        <item x="1673"/>
        <item x="1824"/>
        <item x="2398"/>
        <item x="4593"/>
        <item x="725"/>
        <item x="6539"/>
        <item x="4405"/>
        <item x="5073"/>
        <item x="2219"/>
        <item x="4341"/>
        <item x="5034"/>
        <item x="2063"/>
        <item x="624"/>
        <item x="5880"/>
        <item x="6352"/>
        <item x="5552"/>
        <item x="595"/>
        <item x="6194"/>
        <item x="4769"/>
        <item x="6595"/>
        <item x="5659"/>
        <item x="168"/>
        <item x="3389"/>
        <item x="2313"/>
        <item x="1603"/>
        <item x="1621"/>
        <item x="986"/>
        <item x="5019"/>
        <item x="4252"/>
        <item x="1166"/>
        <item x="6196"/>
        <item x="2472"/>
        <item x="1"/>
        <item x="256"/>
        <item x="3072"/>
        <item x="2884"/>
        <item x="1730"/>
        <item x="3109"/>
        <item x="2388"/>
        <item x="6073"/>
        <item x="59"/>
        <item x="3748"/>
        <item x="6495"/>
        <item x="867"/>
        <item x="305"/>
        <item x="3580"/>
        <item x="4640"/>
        <item x="5419"/>
        <item x="3364"/>
        <item x="3351"/>
        <item x="249"/>
        <item x="1323"/>
        <item x="957"/>
        <item x="5761"/>
        <item x="1892"/>
        <item x="2071"/>
        <item x="643"/>
        <item x="2060"/>
        <item x="1781"/>
        <item x="746"/>
        <item x="752"/>
        <item x="4683"/>
        <item x="5602"/>
        <item x="4"/>
        <item x="727"/>
        <item x="618"/>
        <item x="2715"/>
        <item x="1865"/>
        <item x="6599"/>
        <item x="905"/>
        <item x="5530"/>
        <item x="3611"/>
        <item x="4258"/>
        <item x="1804"/>
        <item x="2169"/>
        <item x="5821"/>
        <item x="2619"/>
        <item x="3356"/>
        <item x="3357"/>
        <item x="5823"/>
        <item x="3040"/>
        <item x="4056"/>
        <item x="3251"/>
        <item x="3102"/>
        <item x="1377"/>
        <item x="2090"/>
        <item x="2515"/>
        <item x="3849"/>
        <item x="5538"/>
        <item x="3326"/>
        <item x="959"/>
        <item x="6437"/>
        <item x="1813"/>
        <item x="5009"/>
        <item x="4218"/>
        <item x="4878"/>
        <item x="4879"/>
        <item x="4792"/>
        <item x="3023"/>
        <item x="6559"/>
        <item x="5958"/>
        <item x="825"/>
        <item x="5150"/>
        <item x="6585"/>
        <item x="5746"/>
        <item x="4717"/>
        <item x="4249"/>
        <item x="377"/>
        <item x="5912"/>
        <item x="5885"/>
        <item x="4013"/>
        <item x="3663"/>
        <item x="788"/>
        <item x="3414"/>
        <item x="5557"/>
        <item x="2187"/>
        <item x="4250"/>
        <item x="3772"/>
        <item x="3254"/>
        <item x="4809"/>
        <item x="5812"/>
        <item x="5031"/>
        <item x="5639"/>
        <item x="3916"/>
        <item x="144"/>
        <item x="1729"/>
        <item x="3035"/>
        <item x="5597"/>
        <item x="2632"/>
        <item x="2137"/>
        <item x="1443"/>
        <item x="6327"/>
        <item x="4014"/>
        <item x="318"/>
        <item x="2759"/>
        <item x="2186"/>
        <item x="1791"/>
        <item x="2070"/>
        <item x="5581"/>
        <item x="2781"/>
        <item x="2853"/>
        <item x="6407"/>
        <item x="521"/>
        <item x="865"/>
        <item x="6022"/>
        <item x="3305"/>
        <item x="1393"/>
        <item x="2875"/>
        <item x="3324"/>
        <item x="5206"/>
        <item x="5081"/>
        <item x="2445"/>
        <item x="1135"/>
        <item x="3428"/>
        <item x="2269"/>
        <item x="316"/>
        <item x="5423"/>
        <item x="3053"/>
        <item x="6479"/>
        <item x="5950"/>
        <item x="4962"/>
        <item x="4942"/>
        <item x="2168"/>
        <item x="3837"/>
        <item x="2"/>
        <item x="3191"/>
        <item x="4244"/>
        <item x="5383"/>
        <item x="1366"/>
        <item x="1810"/>
        <item x="6222"/>
        <item x="1604"/>
        <item x="6542"/>
        <item x="5625"/>
        <item x="6065"/>
        <item x="1306"/>
        <item x="5396"/>
        <item x="307"/>
        <item x="6611"/>
        <item x="1691"/>
        <item x="2049"/>
        <item x="6404"/>
        <item x="1839"/>
        <item x="6394"/>
        <item x="4462"/>
        <item x="5986"/>
        <item x="4606"/>
        <item x="1355"/>
        <item x="614"/>
        <item x="6086"/>
        <item x="3396"/>
        <item x="3653"/>
        <item x="4924"/>
        <item x="2709"/>
        <item x="3666"/>
        <item x="1482"/>
        <item x="826"/>
        <item x="5123"/>
        <item x="6594"/>
        <item x="306"/>
        <item x="6402"/>
        <item x="6183"/>
        <item x="5702"/>
        <item x="5704"/>
        <item x="4044"/>
        <item x="6403"/>
        <item x="4101"/>
        <item x="2821"/>
        <item x="1175"/>
        <item x="2044"/>
        <item x="1959"/>
        <item x="3330"/>
        <item x="1403"/>
        <item x="1568"/>
        <item x="2565"/>
        <item x="4030"/>
        <item x="4074"/>
        <item x="4358"/>
        <item x="6237"/>
        <item x="1091"/>
        <item x="1616"/>
        <item x="1606"/>
        <item x="2018"/>
        <item x="6521"/>
        <item x="4195"/>
        <item x="2142"/>
        <item x="2654"/>
        <item x="2005"/>
        <item x="5946"/>
        <item x="6341"/>
        <item x="5090"/>
        <item x="5791"/>
        <item x="3927"/>
        <item x="4000"/>
        <item x="2852"/>
        <item x="2999"/>
        <item x="4051"/>
        <item x="3073"/>
        <item x="3307"/>
        <item x="4283"/>
        <item x="3819"/>
        <item x="3627"/>
        <item x="6075"/>
        <item x="161"/>
        <item x="4180"/>
        <item x="5695"/>
        <item x="475"/>
        <item x="2764"/>
        <item x="2107"/>
        <item x="1951"/>
        <item x="3086"/>
        <item x="4658"/>
        <item x="3201"/>
        <item x="5820"/>
        <item x="1672"/>
        <item x="6108"/>
        <item x="1696"/>
        <item x="1183"/>
        <item x="5561"/>
        <item x="3525"/>
        <item x="3491"/>
        <item x="976"/>
        <item x="3353"/>
        <item x="1309"/>
        <item x="6596"/>
        <item x="2574"/>
        <item x="5750"/>
        <item x="2522"/>
        <item x="451"/>
        <item x="5683"/>
        <item x="1148"/>
        <item x="2752"/>
        <item x="1147"/>
        <item x="1602"/>
        <item x="4780"/>
        <item x="6530"/>
        <item x="5628"/>
        <item x="4279"/>
        <item x="5474"/>
        <item x="4052"/>
        <item x="2000"/>
        <item x="870"/>
        <item x="6504"/>
        <item x="1611"/>
        <item x="1484"/>
        <item x="597"/>
        <item x="5565"/>
        <item x="4357"/>
        <item x="5744"/>
        <item x="3034"/>
        <item x="5211"/>
        <item x="1435"/>
        <item x="2106"/>
        <item x="3060"/>
        <item x="4255"/>
        <item x="1457"/>
        <item x="2089"/>
        <item x="2277"/>
        <item x="3027"/>
        <item x="4502"/>
        <item x="602"/>
        <item x="5684"/>
        <item x="6058"/>
        <item x="1314"/>
        <item x="1282"/>
        <item x="2487"/>
        <item x="1569"/>
        <item x="1999"/>
        <item x="5509"/>
        <item x="6084"/>
        <item x="5201"/>
        <item x="6107"/>
        <item x="4740"/>
        <item x="3755"/>
        <item x="5092"/>
        <item x="6195"/>
        <item x="5584"/>
        <item x="6025"/>
        <item x="1609"/>
        <item x="983"/>
        <item x="3166"/>
        <item x="4325"/>
        <item x="4766"/>
        <item x="1226"/>
        <item x="1825"/>
        <item x="1815"/>
        <item x="6414"/>
        <item x="786"/>
        <item x="5840"/>
        <item x="5836"/>
        <item x="5700"/>
        <item x="5701"/>
        <item x="5630"/>
        <item x="3732"/>
        <item x="2585"/>
        <item x="5293"/>
        <item x="1736"/>
        <item x="4188"/>
        <item x="6155"/>
        <item x="5467"/>
        <item x="3824"/>
        <item x="3091"/>
        <item x="1594"/>
        <item x="2922"/>
        <item x="4240"/>
        <item x="3936"/>
        <item x="419"/>
        <item x="3757"/>
        <item x="3327"/>
        <item x="3844"/>
        <item x="2059"/>
        <item x="2050"/>
        <item x="5913"/>
        <item x="3362"/>
        <item x="5713"/>
        <item x="5310"/>
        <item x="2921"/>
        <item x="3563"/>
        <item x="4046"/>
        <item x="5160"/>
        <item x="1744"/>
        <item x="5967"/>
        <item x="497"/>
        <item x="6088"/>
        <item x="5884"/>
        <item x="4996"/>
        <item x="6180"/>
        <item x="4810"/>
        <item x="29"/>
        <item x="1878"/>
        <item x="5554"/>
        <item x="6169"/>
        <item x="1734"/>
        <item x="5203"/>
        <item x="2970"/>
        <item x="1460"/>
        <item x="308"/>
        <item x="3938"/>
        <item x="4646"/>
        <item x="3393"/>
        <item x="3214"/>
        <item x="4320"/>
        <item x="1039"/>
        <item x="3010"/>
        <item x="2126"/>
        <item x="3030"/>
        <item x="4515"/>
        <item x="6332"/>
        <item x="5976"/>
        <item x="6094"/>
        <item x="5470"/>
        <item x="3541"/>
        <item x="819"/>
        <item x="6395"/>
        <item x="2006"/>
        <item x="1913"/>
        <item x="1641"/>
        <item x="2030"/>
        <item x="3909"/>
        <item x="2268"/>
        <item x="4298"/>
        <item x="1472"/>
        <item x="2094"/>
        <item x="4470"/>
        <item x="4443"/>
        <item x="4257"/>
        <item x="4907"/>
        <item x="5781"/>
        <item x="3758"/>
        <item x="5629"/>
        <item x="2121"/>
        <item x="5256"/>
        <item x="5741"/>
        <item x="5036"/>
        <item x="4399"/>
        <item x="4307"/>
        <item x="6085"/>
        <item x="5230"/>
        <item x="4351"/>
        <item x="2132"/>
        <item x="3253"/>
        <item x="1517"/>
        <item x="3520"/>
        <item x="176"/>
        <item x="674"/>
        <item x="2118"/>
        <item x="6433"/>
        <item x="1228"/>
        <item x="5094"/>
        <item x="5703"/>
        <item x="2696"/>
        <item x="5100"/>
        <item x="3908"/>
        <item x="267"/>
        <item x="5799"/>
        <item x="5434"/>
        <item x="2505"/>
        <item x="1566"/>
        <item x="4501"/>
        <item x="2001"/>
        <item x="3378"/>
        <item x="2128"/>
        <item x="6132"/>
        <item x="1374"/>
        <item x="4334"/>
        <item x="1915"/>
        <item x="4400"/>
        <item x="2259"/>
        <item x="2878"/>
        <item x="5251"/>
        <item x="1373"/>
        <item x="4339"/>
        <item x="2828"/>
        <item x="6133"/>
        <item x="1855"/>
        <item x="5318"/>
        <item x="4055"/>
        <item x="6139"/>
        <item x="1598"/>
        <item x="6453"/>
        <item x="3978"/>
        <item x="1140"/>
        <item x="5782"/>
        <item x="5351"/>
        <item x="894"/>
        <item x="5531"/>
        <item x="4191"/>
        <item x="231"/>
        <item x="5107"/>
        <item x="3654"/>
        <item x="4487"/>
        <item x="3210"/>
        <item x="5"/>
        <item x="3521"/>
        <item x="2730"/>
        <item x="2648"/>
        <item x="3437"/>
        <item x="1807"/>
        <item x="2543"/>
        <item x="1652"/>
        <item x="2754"/>
        <item x="5461"/>
        <item x="1593"/>
        <item x="1612"/>
        <item x="4474"/>
        <item x="4845"/>
        <item x="5242"/>
        <item x="1020"/>
        <item x="1751"/>
        <item x="5979"/>
        <item x="2908"/>
        <item x="1361"/>
        <item x="5234"/>
        <item x="3256"/>
        <item x="6098"/>
        <item x="2086"/>
        <item x="837"/>
        <item x="2824"/>
        <item x="19"/>
        <item x="640"/>
        <item x="2535"/>
        <item x="6163"/>
        <item x="3224"/>
        <item x="4503"/>
        <item x="5063"/>
        <item x="5813"/>
        <item x="2548"/>
        <item x="4145"/>
        <item x="4512"/>
        <item x="1675"/>
        <item x="1522"/>
        <item x="3586"/>
        <item x="4765"/>
        <item x="3148"/>
        <item x="6470"/>
        <item x="3319"/>
        <item x="4181"/>
        <item x="5790"/>
        <item x="4760"/>
        <item x="4775"/>
        <item x="3866"/>
        <item x="3873"/>
        <item x="2874"/>
        <item x="5849"/>
        <item x="5420"/>
        <item x="1184"/>
        <item x="1102"/>
        <item x="1434"/>
        <item x="3519"/>
        <item x="6389"/>
        <item x="2017"/>
        <item x="4349"/>
        <item x="1380"/>
        <item x="3211"/>
        <item x="4496"/>
        <item x="5103"/>
        <item x="3468"/>
        <item x="2658"/>
        <item x="3207"/>
        <item x="4609"/>
        <item x="3466"/>
        <item x="5789"/>
        <item x="2222"/>
        <item x="4003"/>
        <item x="3582"/>
        <item x="3365"/>
        <item x="5395"/>
        <item x="577"/>
        <item x="314"/>
        <item x="5809"/>
        <item x="2234"/>
        <item x="3467"/>
        <item x="6083"/>
        <item x="1345"/>
        <item x="3132"/>
        <item x="6299"/>
        <item x="3234"/>
        <item x="4259"/>
        <item x="2287"/>
        <item x="1025"/>
        <item x="5631"/>
        <item x="2640"/>
        <item x="5469"/>
        <item x="6532"/>
        <item x="4473"/>
        <item x="1929"/>
        <item x="3514"/>
        <item x="6536"/>
        <item x="108"/>
        <item x="3626"/>
        <item x="6534"/>
        <item x="3948"/>
        <item x="173"/>
        <item x="1461"/>
        <item x="6203"/>
        <item x="3791"/>
        <item x="6535"/>
        <item x="6533"/>
        <item x="3112"/>
        <item x="3490"/>
        <item x="2656"/>
        <item x="2256"/>
        <item x="404"/>
        <item x="1688"/>
        <item x="3418"/>
        <item x="5176"/>
        <item x="3681"/>
        <item x="5442"/>
        <item x="48"/>
        <item x="3354"/>
        <item x="5834"/>
        <item x="6018"/>
        <item x="5153"/>
        <item x="527"/>
        <item x="4119"/>
        <item x="5072"/>
        <item x="815"/>
        <item x="5601"/>
        <item x="638"/>
        <item x="2004"/>
        <item x="5291"/>
        <item x="6509"/>
        <item x="165"/>
        <item x="1607"/>
        <item x="190"/>
        <item x="3031"/>
        <item x="264"/>
        <item x="5015"/>
        <item x="5990"/>
        <item x="6581"/>
        <item x="4342"/>
        <item x="985"/>
        <item x="4795"/>
        <item x="2551"/>
        <item x="4016"/>
        <item x="1931"/>
        <item x="5235"/>
        <item x="4764"/>
        <item x="5780"/>
        <item x="6430"/>
        <item x="4743"/>
        <item x="6499"/>
        <item x="4714"/>
        <item x="5428"/>
        <item x="4276"/>
        <item x="3226"/>
        <item x="728"/>
        <item x="3057"/>
        <item x="481"/>
        <item x="3005"/>
        <item x="4847"/>
        <item x="3239"/>
        <item x="2720"/>
        <item x="286"/>
        <item x="3984"/>
        <item x="2284"/>
        <item x="5715"/>
        <item x="323"/>
        <item x="5327"/>
        <item x="5260"/>
        <item x="4677"/>
        <item x="4335"/>
        <item x="5490"/>
        <item x="4111"/>
        <item x="4486"/>
        <item x="4040"/>
        <item x="5524"/>
        <item x="5935"/>
        <item x="5981"/>
        <item x="2892"/>
        <item x="1796"/>
        <item x="6397"/>
        <item x="2504"/>
        <item x="4024"/>
        <item x="3871"/>
        <item x="5680"/>
        <item x="572"/>
        <item x="1375"/>
        <item x="3935"/>
        <item x="273"/>
        <item x="1424"/>
        <item x="3321"/>
        <item x="2804"/>
        <item x="2261"/>
        <item x="3055"/>
        <item x="5085"/>
        <item x="5711"/>
        <item x="701"/>
        <item x="2895"/>
        <item x="1268"/>
        <item x="5910"/>
        <item x="3914"/>
        <item x="5980"/>
        <item x="6409"/>
        <item x="4463"/>
        <item x="2064"/>
        <item x="369"/>
        <item x="1138"/>
        <item x="2239"/>
        <item x="1046"/>
        <item x="3889"/>
        <item x="6511"/>
        <item x="6349"/>
        <item x="1432"/>
        <item x="6061"/>
        <item x="4608"/>
        <item x="6612"/>
        <item x="380"/>
        <item x="14"/>
        <item x="2657"/>
        <item x="1805"/>
        <item x="861"/>
        <item x="4877"/>
        <item x="4713"/>
        <item x="3792"/>
        <item x="995"/>
        <item x="2539"/>
        <item x="4109"/>
        <item x="86"/>
        <item x="3185"/>
        <item x="1411"/>
        <item x="937"/>
        <item x="4973"/>
        <item x="6342"/>
        <item x="5574"/>
        <item x="3577"/>
        <item x="3529"/>
        <item x="3511"/>
        <item x="422"/>
        <item x="3616"/>
        <item x="2255"/>
        <item x="4033"/>
        <item x="574"/>
        <item x="6325"/>
        <item x="5431"/>
        <item x="5504"/>
        <item x="1486"/>
        <item x="1530"/>
        <item x="329"/>
        <item x="5585"/>
        <item x="1389"/>
        <item x="4354"/>
        <item x="46"/>
        <item x="2642"/>
        <item x="6491"/>
        <item x="6522"/>
        <item x="5723"/>
        <item x="6494"/>
        <item x="4620"/>
        <item x="3484"/>
        <item x="3382"/>
        <item x="3874"/>
        <item x="240"/>
        <item x="1413"/>
        <item x="5984"/>
        <item x="2249"/>
        <item x="2449"/>
        <item x="6289"/>
        <item x="100"/>
        <item x="3795"/>
        <item x="2151"/>
        <item x="550"/>
        <item x="2413"/>
        <item x="3156"/>
        <item x="6089"/>
        <item x="1591"/>
        <item x="4894"/>
        <item x="5255"/>
        <item x="7"/>
        <item x="931"/>
        <item x="2163"/>
        <item x="2273"/>
        <item x="1414"/>
        <item x="5144"/>
        <item x="2165"/>
        <item x="1532"/>
        <item x="5734"/>
        <item x="5488"/>
        <item x="5106"/>
        <item x="2139"/>
        <item x="2162"/>
        <item x="820"/>
        <item x="4313"/>
        <item x="3703"/>
        <item x="6565"/>
        <item x="2161"/>
        <item x="2199"/>
        <item x="789"/>
        <item x="3765"/>
        <item x="751"/>
        <item x="4366"/>
        <item x="4355"/>
        <item x="2164"/>
        <item x="1670"/>
        <item x="2577"/>
        <item x="3499"/>
        <item x="225"/>
        <item x="5643"/>
        <item x="5294"/>
        <item x="3800"/>
        <item x="1973"/>
        <item x="3696"/>
        <item x="6568"/>
        <item x="5977"/>
        <item x="3786"/>
        <item x="6172"/>
        <item x="6145"/>
        <item x="359"/>
        <item x="3799"/>
        <item x="838"/>
        <item x="4121"/>
        <item x="4828"/>
        <item x="3559"/>
        <item x="5705"/>
        <item x="2230"/>
        <item x="3905"/>
        <item x="291"/>
        <item x="1277"/>
        <item x="5671"/>
        <item x="5426"/>
        <item x="6370"/>
        <item x="4860"/>
        <item x="2976"/>
        <item x="1458"/>
        <item x="1753"/>
        <item x="6178"/>
        <item x="5760"/>
        <item x="4164"/>
        <item x="3876"/>
        <item x="234"/>
        <item x="6185"/>
        <item x="5685"/>
        <item x="5727"/>
        <item x="4297"/>
        <item x="4203"/>
        <item x="5175"/>
        <item x="2330"/>
        <item x="2405"/>
        <item x="3930"/>
        <item x="1533"/>
        <item x="6014"/>
        <item x="1945"/>
        <item x="6449"/>
        <item x="4404"/>
        <item x="4347"/>
        <item x="1833"/>
        <item x="1061"/>
        <item x="5837"/>
        <item x="263"/>
        <item x="6507"/>
        <item x="3242"/>
        <item x="2945"/>
        <item x="4476"/>
        <item x="6258"/>
        <item x="809"/>
        <item x="4105"/>
        <item x="6513"/>
        <item x="3352"/>
        <item x="4296"/>
        <item x="3188"/>
        <item x="5042"/>
        <item x="4726"/>
        <item x="3555"/>
        <item x="753"/>
        <item x="1173"/>
        <item x="2342"/>
        <item x="3001"/>
        <item x="3042"/>
        <item x="5243"/>
        <item x="4380"/>
        <item x="4201"/>
        <item x="3481"/>
        <item x="4378"/>
        <item x="2301"/>
        <item x="6162"/>
        <item x="3804"/>
        <item x="6365"/>
        <item x="2855"/>
        <item x="3270"/>
        <item x="633"/>
        <item x="3024"/>
        <item x="4048"/>
        <item x="4219"/>
        <item x="4500"/>
        <item x="1745"/>
        <item x="6158"/>
        <item x="4377"/>
        <item x="1136"/>
        <item x="5955"/>
        <item x="4376"/>
        <item x="1423"/>
        <item x="2073"/>
        <item x="4379"/>
        <item x="6206"/>
        <item x="2631"/>
        <item x="3054"/>
        <item x="1029"/>
        <item x="6202"/>
        <item x="3571"/>
        <item x="1364"/>
        <item x="3192"/>
        <item x="5342"/>
        <item x="3790"/>
        <item x="3783"/>
        <item x="6316"/>
        <item x="421"/>
        <item x="1499"/>
        <item x="6524"/>
        <item x="2641"/>
        <item x="4453"/>
        <item x="5427"/>
        <item x="4402"/>
        <item x="3857"/>
        <item x="1997"/>
        <item x="2582"/>
        <item x="2534"/>
        <item x="773"/>
        <item x="3624"/>
        <item x="2141"/>
        <item x="562"/>
        <item x="2904"/>
        <item x="3934"/>
        <item x="5124"/>
        <item x="4849"/>
        <item x="5463"/>
        <item x="4848"/>
        <item x="2171"/>
        <item x="6000"/>
        <item x="2122"/>
        <item x="1816"/>
        <item x="4756"/>
        <item x="5288"/>
        <item x="2276"/>
        <item x="6293"/>
        <item x="2450"/>
        <item x="2854"/>
        <item x="3814"/>
        <item x="3825"/>
        <item x="1615"/>
        <item x="2036"/>
        <item x="2035"/>
        <item x="4814"/>
        <item x="1274"/>
        <item x="5465"/>
        <item x="5527"/>
        <item x="3531"/>
        <item x="5674"/>
        <item x="5929"/>
        <item x="793"/>
        <item x="2406"/>
        <item x="1585"/>
        <item x="3797"/>
        <item x="2602"/>
        <item x="3006"/>
        <item x="6201"/>
        <item x="5441"/>
        <item x="6450"/>
        <item x="3478"/>
        <item x="4356"/>
        <item x="2105"/>
        <item x="1456"/>
        <item x="1104"/>
        <item x="1034"/>
        <item x="6523"/>
        <item x="2501"/>
        <item x="4353"/>
        <item x="3547"/>
        <item x="3868"/>
        <item x="915"/>
        <item x="1469"/>
        <item x="1023"/>
        <item x="890"/>
        <item x="1208"/>
        <item x="1394"/>
        <item x="6191"/>
        <item x="6408"/>
        <item x="34"/>
        <item x="5549"/>
        <item x="3200"/>
        <item x="5752"/>
        <item x="1026"/>
        <item x="4601"/>
        <item x="6525"/>
        <item x="3116"/>
        <item x="4194"/>
        <item x="1754"/>
        <item x="3350"/>
        <item x="5732"/>
        <item x="2670"/>
        <item x="5899"/>
        <item x="6074"/>
        <item x="171"/>
        <item x="994"/>
        <item x="5508"/>
        <item x="3286"/>
        <item x="5733"/>
        <item x="3659"/>
        <item x="4675"/>
        <item x="4785"/>
        <item x="6526"/>
        <item x="1605"/>
        <item x="892"/>
        <item x="3391"/>
        <item x="3782"/>
        <item x="907"/>
        <item x="1211"/>
        <item x="5329"/>
        <item x="4183"/>
        <item x="1579"/>
        <item x="2556"/>
        <item x="5077"/>
        <item x="3595"/>
        <item x="5902"/>
        <item x="2513"/>
        <item x="3174"/>
        <item x="2564"/>
        <item x="3280"/>
        <item x="1858"/>
        <item x="1038"/>
        <item x="5819"/>
        <item x="4009"/>
        <item x="3615"/>
        <item x="2655"/>
        <item x="5502"/>
        <item x="2129"/>
        <item x="3316"/>
        <item x="3728"/>
        <item x="4749"/>
        <item x="3380"/>
        <item x="6353"/>
        <item x="5677"/>
        <item x="6602"/>
        <item x="49"/>
        <item x="6412"/>
        <item x="5174"/>
        <item x="514"/>
        <item x="5765"/>
        <item x="3415"/>
        <item x="6205"/>
        <item x="2392"/>
        <item x="774"/>
        <item x="5646"/>
        <item x="5194"/>
        <item x="1420"/>
        <item x="5768"/>
        <item x="2554"/>
        <item x="6477"/>
        <item x="3419"/>
        <item x="68"/>
        <item x="5959"/>
        <item x="6605"/>
        <item x="576"/>
        <item x="2820"/>
        <item x="2242"/>
        <item x="558"/>
        <item x="6096"/>
        <item x="4923"/>
        <item x="2127"/>
        <item x="210"/>
        <item x="6561"/>
        <item x="1958"/>
        <item x="3198"/>
        <item x="1099"/>
        <item x="1347"/>
        <item x="1841"/>
        <item x="155"/>
        <item x="2300"/>
        <item x="1313"/>
        <item x="1767"/>
        <item x="3247"/>
        <item x="1933"/>
        <item x="4364"/>
        <item x="6373"/>
        <item x="2289"/>
        <item x="5774"/>
        <item x="5134"/>
        <item x="6546"/>
        <item x="1765"/>
        <item x="6343"/>
        <item x="348"/>
        <item x="2605"/>
        <item x="3852"/>
        <item x="844"/>
        <item x="6106"/>
        <item x="672"/>
        <item x="3516"/>
        <item x="5941"/>
        <item x="3517"/>
        <item x="405"/>
        <item x="6375"/>
        <item x="5971"/>
        <item x="739"/>
        <item x="5817"/>
        <item x="2806"/>
        <item x="3230"/>
        <item x="5947"/>
        <item x="3139"/>
        <item x="3587"/>
        <item x="38"/>
        <item x="37"/>
        <item x="3603"/>
        <item x="6427"/>
        <item x="839"/>
        <item x="6130"/>
        <item x="2969"/>
        <item x="15"/>
        <item x="1990"/>
        <item x="2786"/>
        <item x="3435"/>
        <item x="601"/>
        <item x="5769"/>
        <item x="5496"/>
        <item x="6506"/>
        <item x="6003"/>
        <item x="5810"/>
        <item x="1032"/>
        <item x="6255"/>
        <item x="4963"/>
        <item x="1293"/>
        <item x="5016"/>
        <item x="5050"/>
        <item x="4254"/>
        <item x="205"/>
        <item x="5731"/>
        <item x="192"/>
        <item x="28"/>
        <item x="6463"/>
        <item x="996"/>
        <item x="4372"/>
        <item x="688"/>
        <item x="1534"/>
        <item x="5231"/>
        <item x="5582"/>
        <item x="5334"/>
        <item x="1742"/>
        <item x="4143"/>
        <item x="5586"/>
        <item x="3975"/>
        <item x="1059"/>
        <item x="207"/>
        <item x="1925"/>
        <item x="6254"/>
        <item x="1066"/>
        <item x="4776"/>
        <item x="1536"/>
        <item x="409"/>
        <item x="20"/>
        <item x="5180"/>
        <item x="1163"/>
        <item x="2200"/>
        <item x="355"/>
        <item x="2026"/>
        <item x="4310"/>
        <item x="3568"/>
        <item x="4318"/>
        <item x="4319"/>
        <item x="6432"/>
        <item x="1336"/>
        <item x="5681"/>
        <item x="3780"/>
        <item x="3572"/>
        <item x="1095"/>
        <item x="4880"/>
        <item x="4881"/>
        <item x="2500"/>
        <item x="3110"/>
        <item x="2486"/>
        <item x="1531"/>
        <item x="47"/>
        <item x="1506"/>
        <item x="4106"/>
        <item x="1024"/>
        <item x="5855"/>
        <item x="1437"/>
        <item x="3992"/>
        <item x="2205"/>
        <item x="2886"/>
        <item x="4530"/>
        <item x="5654"/>
        <item x="5624"/>
        <item x="4268"/>
        <item x="3277"/>
        <item x="2135"/>
        <item x="1635"/>
        <item x="2791"/>
        <item x="1910"/>
        <item x="3176"/>
        <item x="4277"/>
        <item x="1834"/>
        <item x="5593"/>
        <item x="3570"/>
        <item x="5279"/>
        <item x="6410"/>
        <item x="6411"/>
        <item x="4256"/>
        <item x="2214"/>
        <item x="3238"/>
        <item x="3599"/>
        <item x="1812"/>
        <item x="3840"/>
        <item x="2802"/>
        <item x="917"/>
        <item x="1407"/>
        <item x="3931"/>
        <item x="5623"/>
        <item x="5592"/>
        <item x="24"/>
        <item x="157"/>
        <item x="3977"/>
        <item x="5719"/>
        <item x="356"/>
        <item x="1849"/>
        <item x="6577"/>
        <item x="5190"/>
        <item x="2033"/>
        <item x="4373"/>
        <item x="4875"/>
        <item x="1916"/>
        <item x="5778"/>
        <item x="3651"/>
        <item x="5172"/>
        <item x="436"/>
        <item x="4049"/>
        <item x="4995"/>
        <item x="4222"/>
        <item x="4467"/>
        <item x="2555"/>
        <item x="6391"/>
        <item x="1483"/>
        <item x="1134"/>
        <item x="5048"/>
        <item x="5529"/>
        <item x="3402"/>
        <item x="4006"/>
        <item x="6580"/>
        <item x="2066"/>
        <item x="1909"/>
        <item x="3794"/>
        <item x="5147"/>
        <item x="4008"/>
        <item x="6286"/>
        <item x="334"/>
        <item x="5285"/>
        <item x="2684"/>
        <item x="3922"/>
        <item x="4561"/>
        <item x="4813"/>
        <item x="4656"/>
        <item x="5013"/>
        <item x="5945"/>
        <item x="50"/>
        <item x="1067"/>
        <item x="1200"/>
        <item x="5505"/>
        <item x="5736"/>
        <item x="3569"/>
        <item x="298"/>
        <item x="5771"/>
        <item x="3245"/>
        <item x="3870"/>
        <item x="6095"/>
        <item x="6138"/>
        <item x="3872"/>
        <item x="1371"/>
        <item x="5311"/>
        <item x="2190"/>
        <item x="6077"/>
        <item x="3135"/>
        <item x="1788"/>
        <item x="2827"/>
        <item x="2150"/>
        <item x="4637"/>
        <item x="1132"/>
        <item x="4853"/>
        <item x="5735"/>
        <item x="4903"/>
        <item x="1750"/>
        <item x="3310"/>
        <item x="662"/>
        <item x="5076"/>
        <item x="3348"/>
        <item x="5655"/>
        <item x="1270"/>
        <item x="1376"/>
        <item x="257"/>
        <item x="3392"/>
        <item x="5236"/>
        <item x="2890"/>
        <item x="4140"/>
        <item x="413"/>
        <item x="5489"/>
        <item x="2573"/>
        <item x="2638"/>
        <item x="4440"/>
        <item x="4998"/>
        <item x="6157"/>
        <item x="4553"/>
        <item x="5560"/>
        <item x="4444"/>
        <item x="3558"/>
        <item x="3803"/>
        <item x="4137"/>
        <item x="6013"/>
        <item x="5021"/>
        <item x="5415"/>
        <item x="6261"/>
        <item x="695"/>
        <item x="1539"/>
        <item x="2153"/>
        <item x="942"/>
        <item x="893"/>
        <item x="4532"/>
        <item x="1238"/>
        <item x="2805"/>
        <item x="4873"/>
        <item x="5052"/>
        <item x="1358"/>
        <item x="5328"/>
        <item x="6231"/>
        <item x="6079"/>
        <item x="1040"/>
        <item x="5954"/>
        <item x="600"/>
        <item x="5224"/>
        <item x="1866"/>
        <item x="4730"/>
        <item x="1359"/>
        <item x="1790"/>
        <item x="2550"/>
        <item x="2722"/>
        <item x="899"/>
        <item x="2560"/>
        <item x="2159"/>
        <item x="1976"/>
        <item x="3613"/>
        <item x="5924"/>
        <item x="1335"/>
        <item x="856"/>
        <item x="5354"/>
        <item x="198"/>
        <item x="1445"/>
        <item x="1252"/>
        <item x="2954"/>
        <item x="482"/>
        <item x="697"/>
        <item x="5983"/>
        <item x="1360"/>
        <item x="2079"/>
        <item x="1610"/>
        <item x="693"/>
        <item x="5313"/>
        <item x="5360"/>
        <item x="4146"/>
        <item x="696"/>
        <item x="1319"/>
        <item x="302"/>
        <item x="2431"/>
        <item x="62"/>
        <item x="950"/>
        <item x="1191"/>
        <item x="1581"/>
        <item x="400"/>
        <item x="3637"/>
        <item x="4929"/>
        <item x="5772"/>
        <item x="6557"/>
        <item x="559"/>
        <item x="6275"/>
        <item x="2636"/>
        <item x="1716"/>
        <item x="4452"/>
        <item x="3399"/>
        <item x="4901"/>
        <item x="2716"/>
        <item x="6379"/>
        <item x="4826"/>
        <item x="1284"/>
        <item x="3092"/>
        <item x="5528"/>
        <item x="6064"/>
        <item x="806"/>
        <item x="1828"/>
        <item x="2616"/>
        <item x="1686"/>
        <item x="5621"/>
        <item x="4987"/>
        <item x="2170"/>
        <item x="277"/>
        <item x="2530"/>
        <item x="4075"/>
        <item x="6063"/>
        <item x="4707"/>
        <item x="352"/>
        <item x="4144"/>
        <item x="12"/>
        <item x="3167"/>
        <item x="3606"/>
        <item x="660"/>
        <item x="2701"/>
        <item x="197"/>
        <item x="5613"/>
        <item x="6421"/>
        <item x="6080"/>
        <item x="6159"/>
        <item x="1683"/>
        <item x="2175"/>
        <item x="612"/>
        <item x="3604"/>
        <item x="3545"/>
        <item x="4492"/>
        <item x="406"/>
        <item x="797"/>
        <item x="3720"/>
        <item x="2042"/>
        <item x="1948"/>
        <item x="438"/>
        <item x="4229"/>
        <item x="2034"/>
        <item x="5283"/>
        <item x="4587"/>
        <item x="4856"/>
        <item x="241"/>
        <item x="1047"/>
        <item x="6199"/>
        <item x="6541"/>
        <item x="3918"/>
        <item x="922"/>
        <item x="4002"/>
        <item x="5952"/>
        <item x="3972"/>
        <item x="6468"/>
        <item x="2145"/>
        <item x="2203"/>
        <item x="6101"/>
        <item x="1065"/>
        <item x="3855"/>
        <item x="2134"/>
        <item x="4491"/>
        <item x="5240"/>
        <item x="5937"/>
        <item x="5443"/>
        <item x="6519"/>
        <item x="1363"/>
        <item x="3349"/>
        <item x="4822"/>
        <item x="3827"/>
        <item x="6049"/>
        <item x="5210"/>
        <item x="396"/>
        <item x="1782"/>
        <item x="3721"/>
        <item x="187"/>
        <item x="878"/>
        <item x="4533"/>
        <item x="2236"/>
        <item x="6198"/>
        <item x="3536"/>
        <item x="3255"/>
        <item x="3865"/>
        <item x="1133"/>
        <item x="3592"/>
        <item x="2494"/>
        <item x="458"/>
        <item x="846"/>
        <item x="6127"/>
        <item x="5982"/>
        <item x="6224"/>
        <item x="6273"/>
        <item x="3052"/>
        <item x="5722"/>
        <item x="3196"/>
        <item x="5594"/>
        <item x="5978"/>
        <item x="2397"/>
        <item x="4727"/>
        <item x="5757"/>
        <item x="4007"/>
        <item x="3700"/>
        <item x="3617"/>
        <item x="2519"/>
        <item x="3447"/>
        <item x="1657"/>
        <item x="1466"/>
        <item x="4401"/>
        <item x="116"/>
        <item x="6400"/>
        <item x="3680"/>
        <item x="5394"/>
        <item x="2672"/>
        <item x="2558"/>
        <item x="6517"/>
        <item x="972"/>
        <item x="973"/>
        <item x="3969"/>
        <item x="3973"/>
        <item x="637"/>
        <item x="1785"/>
        <item x="2043"/>
        <item x="3769"/>
        <item x="271"/>
        <item x="3046"/>
        <item x="3160"/>
        <item x="4018"/>
        <item x="5566"/>
        <item x="5436"/>
        <item x="1399"/>
        <item x="5847"/>
        <item x="3937"/>
        <item x="2238"/>
        <item x="4723"/>
        <item x="5214"/>
        <item x="460"/>
        <item x="3458"/>
        <item x="4112"/>
        <item x="5264"/>
        <item x="1503"/>
        <item x="1498"/>
        <item x="5949"/>
        <item x="3050"/>
        <item x="420"/>
        <item x="5838"/>
        <item x="4409"/>
        <item x="3041"/>
        <item x="3438"/>
        <item x="5435"/>
        <item x="2152"/>
        <item x="6321"/>
        <item x="6460"/>
        <item x="500"/>
        <item x="2649"/>
        <item x="632"/>
        <item x="6600"/>
        <item x="3991"/>
        <item x="2479"/>
        <item x="4082"/>
        <item x="4261"/>
        <item x="2668"/>
        <item x="4636"/>
        <item x="5687"/>
        <item x="4925"/>
        <item x="2192"/>
        <item x="6007"/>
        <item x="2938"/>
        <item x="6115"/>
        <item x="930"/>
        <item x="2810"/>
        <item x="255"/>
        <item x="6515"/>
        <item x="6572"/>
        <item x="2617"/>
        <item x="3979"/>
        <item x="3607"/>
        <item x="3308"/>
        <item x="4902"/>
        <item x="4139"/>
        <item x="6070"/>
        <item x="3252"/>
        <item x="3398"/>
        <item x="2305"/>
        <item x="1885"/>
        <item x="3522"/>
        <item x="4997"/>
        <item x="2282"/>
        <item x="189"/>
        <item x="4124"/>
        <item x="4565"/>
        <item x="3826"/>
        <item x="2714"/>
        <item x="3798"/>
        <item x="437"/>
        <item x="65"/>
        <item x="775"/>
        <item x="6232"/>
        <item x="2510"/>
        <item x="4887"/>
        <item x="2787"/>
        <item x="2087"/>
        <item x="4832"/>
        <item x="2525"/>
        <item x="1756"/>
        <item x="5783"/>
        <item x="6154"/>
        <item x="2188"/>
        <item x="2601"/>
        <item x="4479"/>
        <item x="279"/>
        <item x="2598"/>
        <item x="4346"/>
        <item x="6128"/>
        <item x="269"/>
        <item x="1372"/>
        <item x="1118"/>
        <item x="3848"/>
        <item x="4275"/>
        <item x="582"/>
        <item x="3117"/>
        <item x="2447"/>
        <item x="2154"/>
        <item x="3015"/>
        <item x="2231"/>
        <item x="3244"/>
        <item x="2288"/>
        <item x="2114"/>
        <item x="2793"/>
        <item x="6429"/>
        <item x="702"/>
        <item x="131"/>
        <item x="3184"/>
        <item x="3761"/>
        <item x="178"/>
        <item x="781"/>
        <item x="2085"/>
        <item x="2197"/>
        <item x="5692"/>
        <item x="3048"/>
        <item x="3523"/>
        <item x="5384"/>
        <item x="1655"/>
        <item x="4169"/>
        <item x="3793"/>
        <item x="5433"/>
        <item x="4226"/>
        <item x="4517"/>
        <item x="5497"/>
        <item x="1592"/>
        <item x="3576"/>
        <item x="2734"/>
        <item x="2612"/>
        <item x="2803"/>
        <item x="4327"/>
        <item x="6431"/>
        <item x="434"/>
        <item x="6478"/>
        <item x="2834"/>
        <item x="1381"/>
        <item x="1069"/>
        <item x="170"/>
        <item x="1031"/>
        <item x="2232"/>
        <item x="1342"/>
        <item x="5917"/>
        <item x="3261"/>
        <item x="5740"/>
        <item x="80"/>
        <item x="1218"/>
        <item x="2195"/>
        <item x="1887"/>
        <item x="5341"/>
        <item x="879"/>
        <item x="5957"/>
        <item x="3427"/>
        <item x="3694"/>
        <item x="4720"/>
        <item x="1190"/>
        <item x="2825"/>
        <item x="3686"/>
        <item x="6223"/>
        <item x="1571"/>
        <item x="866"/>
        <item x="3246"/>
        <item x="583"/>
        <item x="3976"/>
        <item x="4758"/>
        <item x="132"/>
        <item x="1876"/>
        <item x="3355"/>
        <item x="326"/>
        <item x="2508"/>
        <item x="2292"/>
        <item x="2467"/>
        <item x="6288"/>
        <item x="2215"/>
        <item x="4573"/>
        <item x="4278"/>
        <item x="671"/>
        <item x="4719"/>
        <item x="6081"/>
        <item x="1845"/>
        <item x="2584"/>
        <item x="69"/>
        <item x="3894"/>
        <item x="6469"/>
        <item x="1285"/>
        <item x="4522"/>
        <item x="2630"/>
        <item x="4456"/>
        <item x="2430"/>
        <item x="5656"/>
        <item x="5596"/>
        <item x="4263"/>
        <item x="2290"/>
        <item x="1586"/>
        <item x="5716"/>
        <item x="5003"/>
        <item x="834"/>
        <item x="1738"/>
        <item x="822"/>
        <item x="564"/>
        <item x="5642"/>
        <item x="776"/>
        <item x="1989"/>
        <item x="3774"/>
        <item x="3533"/>
        <item x="1814"/>
        <item x="5393"/>
        <item x="784"/>
        <item x="3542"/>
        <item x="1859"/>
        <item x="2054"/>
        <item x="1789"/>
        <item x="3629"/>
        <item x="6547"/>
        <item x="6487"/>
        <item x="904"/>
        <item x="1880"/>
        <item x="6548"/>
        <item x="615"/>
        <item x="1318"/>
        <item x="3562"/>
        <item x="4241"/>
        <item x="1658"/>
        <item x="3056"/>
        <item x="530"/>
        <item x="2671"/>
        <item x="2308"/>
        <item x="392"/>
        <item x="4541"/>
        <item x="4645"/>
        <item x="1033"/>
        <item x="5477"/>
        <item x="4427"/>
        <item x="3951"/>
        <item x="1995"/>
        <item x="4691"/>
        <item x="3334"/>
        <item x="268"/>
        <item x="5185"/>
        <item x="2196"/>
        <item x="3032"/>
        <item x="2429"/>
        <item x="4985"/>
        <item x="1505"/>
        <item x="2312"/>
        <item x="4464"/>
        <item x="1301"/>
        <item x="4869"/>
        <item x="2322"/>
        <item x="1094"/>
        <item x="1739"/>
        <item x="140"/>
        <item x="2840"/>
        <item x="1194"/>
        <item x="3147"/>
        <item x="6376"/>
        <item x="2068"/>
        <item x="3619"/>
        <item x="5500"/>
        <item x="6052"/>
        <item x="1684"/>
        <item x="5115"/>
        <item x="1529"/>
        <item x="345"/>
        <item x="3983"/>
        <item x="1199"/>
        <item x="877"/>
        <item x="3133"/>
        <item x="2291"/>
        <item x="3609"/>
        <item x="2115"/>
        <item x="2849"/>
        <item x="1106"/>
        <item x="398"/>
        <item x="2155"/>
        <item x="1786"/>
        <item x="1182"/>
        <item x="2506"/>
        <item x="1427"/>
        <item x="2527"/>
        <item x="875"/>
        <item x="1357"/>
        <item x="5493"/>
        <item x="6488"/>
        <item x="8"/>
        <item x="4426"/>
        <item x="1719"/>
        <item x="6311"/>
        <item x="4945"/>
        <item x="1280"/>
        <item x="2274"/>
        <item x="5706"/>
        <item x="1187"/>
        <item x="3730"/>
        <item x="3323"/>
        <item x="4417"/>
        <item x="2432"/>
        <item x="2562"/>
        <item x="5317"/>
        <item x="5558"/>
        <item x="3294"/>
        <item x="3313"/>
        <item x="901"/>
        <item x="4071"/>
        <item x="3390"/>
        <item x="1430"/>
        <item x="6567"/>
        <item x="3407"/>
        <item x="4837"/>
        <item x="3262"/>
        <item x="1994"/>
        <item x="4304"/>
        <item x="1837"/>
        <item x="126"/>
        <item x="4192"/>
        <item x="1079"/>
        <item x="2293"/>
        <item x="832"/>
        <item x="4245"/>
        <item x="479"/>
        <item x="5670"/>
        <item x="4852"/>
        <item x="1577"/>
        <item x="2887"/>
        <item x="1097"/>
        <item x="6422"/>
        <item x="718"/>
        <item x="3284"/>
        <item x="3655"/>
        <item x="5252"/>
        <item x="5389"/>
        <item x="2262"/>
        <item x="1465"/>
        <item x="5816"/>
        <item x="4262"/>
        <item x="6313"/>
        <item x="5326"/>
        <item x="2993"/>
        <item x="2439"/>
        <item x="2280"/>
        <item x="5755"/>
        <item x="5163"/>
        <item x="3051"/>
        <item x="5559"/>
        <item x="5926"/>
        <item x="1735"/>
        <item x="5014"/>
        <item x="2348"/>
        <item x="4097"/>
        <item x="1642"/>
        <item x="1255"/>
        <item x="1365"/>
        <item x="4602"/>
        <item x="3111"/>
        <item x="1487"/>
        <item x="5249"/>
        <item x="1803"/>
        <item x="3084"/>
        <item x="6382"/>
        <item x="3658"/>
        <item x="1947"/>
        <item x="5563"/>
        <item x="835"/>
        <item x="4477"/>
        <item x="4149"/>
        <item x="3683"/>
        <item x="459"/>
        <item x="6312"/>
        <item x="1488"/>
        <item x="1093"/>
        <item x="6282"/>
        <item x="2879"/>
        <item x="6220"/>
        <item x="575"/>
        <item x="1940"/>
        <item x="737"/>
        <item x="3919"/>
        <item x="1638"/>
        <item x="3507"/>
        <item x="4131"/>
        <item x="252"/>
        <item x="6466"/>
        <item x="4972"/>
        <item x="5254"/>
        <item x="833"/>
        <item x="4311"/>
        <item x="3770"/>
        <item x="1254"/>
        <item x="5968"/>
        <item x="5503"/>
        <item x="565"/>
        <item x="635"/>
        <item x="3662"/>
        <item x="2438"/>
        <item x="4224"/>
        <item x="1406"/>
        <item x="5709"/>
        <item x="984"/>
        <item x="3385"/>
        <item x="6005"/>
        <item x="2645"/>
        <item x="4407"/>
        <item x="4946"/>
        <item x="6116"/>
        <item x="2763"/>
        <item x="3590"/>
        <item x="545"/>
        <item x="891"/>
        <item x="4745"/>
        <item x="1957"/>
        <item x="1572"/>
        <item x="5271"/>
        <item x="2266"/>
        <item x="1397"/>
        <item x="6426"/>
        <item x="944"/>
        <item x="2421"/>
        <item x="1265"/>
        <item x="6566"/>
        <item x="6247"/>
        <item x="4698"/>
        <item x="4628"/>
        <item x="270"/>
        <item x="186"/>
        <item x="3548"/>
        <item x="1942"/>
        <item x="2967"/>
        <item x="5548"/>
        <item x="4619"/>
        <item x="2478"/>
        <item x="4576"/>
        <item x="4072"/>
        <item x="1042"/>
        <item x="3684"/>
        <item x="5572"/>
        <item x="2143"/>
        <item x="5640"/>
        <item x="2811"/>
        <item x="1109"/>
        <item x="2189"/>
        <item x="3379"/>
        <item x="466"/>
        <item x="1348"/>
        <item x="4133"/>
        <item x="1495"/>
        <item x="3898"/>
        <item x="2146"/>
        <item x="991"/>
        <item x="6371"/>
        <item x="4867"/>
        <item x="5712"/>
        <item x="5714"/>
        <item x="4722"/>
        <item x="3598"/>
        <item x="5948"/>
        <item x="1768"/>
        <item x="830"/>
        <item x="2744"/>
        <item x="3309"/>
        <item x="1504"/>
        <item x="2394"/>
        <item x="4108"/>
        <item x="2275"/>
        <item x="2735"/>
        <item x="2233"/>
        <item x="4971"/>
        <item x="1172"/>
        <item x="6298"/>
        <item x="3552"/>
        <item x="6295"/>
        <item x="3685"/>
        <item x="2737"/>
        <item x="886"/>
        <item x="4689"/>
        <item x="1415"/>
        <item x="6381"/>
        <item x="4906"/>
        <item x="3727"/>
        <item x="1352"/>
        <item x="6396"/>
        <item x="5104"/>
        <item x="4633"/>
        <item x="6131"/>
        <item x="974"/>
        <item x="5017"/>
        <item x="5086"/>
        <item x="3985"/>
        <item x="5355"/>
        <item x="1857"/>
        <item x="3325"/>
        <item x="3986"/>
        <item x="943"/>
        <item x="5312"/>
        <item x="6170"/>
        <item x="5449"/>
        <item x="3157"/>
        <item x="5599"/>
        <item x="493"/>
        <item x="3809"/>
        <item x="6012"/>
        <item x="2002"/>
        <item x="5499"/>
        <item x="5376"/>
        <item x="851"/>
        <item x="457"/>
        <item x="719"/>
        <item x="1937"/>
        <item x="2509"/>
        <item x="3199"/>
        <item x="2080"/>
        <item x="3282"/>
        <item x="2532"/>
        <item x="4618"/>
        <item x="5287"/>
        <item x="2832"/>
        <item x="311"/>
        <item x="4248"/>
        <item x="1073"/>
        <item x="2074"/>
        <item x="2533"/>
        <item x="5953"/>
        <item x="4230"/>
        <item x="1537"/>
        <item x="2098"/>
        <item x="4731"/>
        <item x="3395"/>
        <item x="3822"/>
        <item x="4988"/>
        <item x="5401"/>
        <item x="2088"/>
        <item x="2393"/>
        <item x="2149"/>
        <item x="1481"/>
        <item x="2077"/>
        <item x="2719"/>
        <item x="3150"/>
        <item x="3461"/>
        <item x="6473"/>
        <item x="3939"/>
        <item x="3805"/>
        <item x="3915"/>
        <item x="5636"/>
        <item x="315"/>
        <item x="2366"/>
        <item x="4803"/>
        <item x="2423"/>
        <item x="485"/>
        <item x="6097"/>
        <item x="3550"/>
        <item x="341"/>
        <item x="5956"/>
        <item x="3136"/>
        <item x="5853"/>
        <item x="5766"/>
        <item x="1932"/>
        <item x="969"/>
        <item x="4953"/>
        <item x="4424"/>
        <item x="456"/>
        <item x="1350"/>
        <item x="4800"/>
        <item x="2971"/>
        <item x="1103"/>
        <item x="1956"/>
        <item x="6283"/>
        <item x="1628"/>
        <item x="4742"/>
        <item x="4209"/>
        <item x="2426"/>
        <item x="1501"/>
        <item x="2466"/>
        <item x="5927"/>
        <item x="4128"/>
        <item x="528"/>
        <item x="5763"/>
        <item x="5579"/>
        <item x="3472"/>
        <item x="3320"/>
        <item x="3864"/>
        <item x="4624"/>
        <item x="4623"/>
        <item x="5105"/>
        <item x="5022"/>
        <item x="4445"/>
        <item x="3573"/>
        <item x="4428"/>
        <item x="4208"/>
        <item x="6117"/>
        <item x="2739"/>
        <item x="5846"/>
        <item x="1320"/>
        <item x="4439"/>
        <item x="4729"/>
        <item x="5330"/>
        <item x="3760"/>
        <item x="1221"/>
        <item x="11"/>
        <item x="5537"/>
        <item x="5773"/>
        <item x="4293"/>
        <item x="1462"/>
        <item x="2990"/>
        <item x="4238"/>
        <item x="1703"/>
        <item x="1230"/>
        <item x="3999"/>
        <item x="4948"/>
        <item x="3430"/>
        <item x="4027"/>
        <item x="3123"/>
        <item x="6377"/>
        <item x="3069"/>
        <item x="6380"/>
        <item x="1225"/>
        <item x="5208"/>
        <item x="6278"/>
        <item x="4949"/>
        <item x="4423"/>
        <item x="3036"/>
        <item x="395"/>
        <item x="1617"/>
        <item x="2172"/>
        <item x="5583"/>
        <item x="6446"/>
        <item x="4266"/>
        <item x="5600"/>
        <item x="4317"/>
        <item x="5269"/>
        <item x="508"/>
        <item x="2842"/>
        <item x="749"/>
        <item x="1901"/>
        <item x="408"/>
        <item x="3829"/>
        <item x="5839"/>
        <item x="3412"/>
        <item x="3314"/>
        <item x="4076"/>
        <item x="1627"/>
        <item x="4513"/>
        <item x="4450"/>
        <item x="1575"/>
        <item x="6558"/>
        <item x="5043"/>
        <item x="1098"/>
        <item x="2991"/>
        <item x="5494"/>
        <item x="2695"/>
        <item x="129"/>
        <item x="3518"/>
        <item x="5001"/>
        <item x="4634"/>
        <item x="276"/>
        <item x="6104"/>
        <item x="4899"/>
        <item x="115"/>
        <item x="261"/>
        <item x="4603"/>
        <item x="358"/>
        <item x="1146"/>
        <item x="4123"/>
        <item x="5177"/>
        <item x="1408"/>
        <item x="4384"/>
        <item x="3781"/>
        <item x="4895"/>
        <item x="4227"/>
        <item x="4882"/>
        <item x="2685"/>
        <item x="3815"/>
        <item x="4352"/>
        <item x="3802"/>
        <item x="4066"/>
        <item x="4904"/>
        <item x="5577"/>
        <item x="2427"/>
        <item x="3161"/>
        <item x="4305"/>
        <item x="5785"/>
        <item x="2140"/>
        <item x="2893"/>
        <item x="3007"/>
        <item x="5739"/>
        <item x="3272"/>
        <item x="4480"/>
        <item x="1057"/>
        <item x="2027"/>
        <item x="5035"/>
        <item x="66"/>
        <item x="1927"/>
        <item x="3608"/>
        <item x="542"/>
        <item x="2907"/>
        <item x="2416"/>
        <item x="1321"/>
        <item x="6350"/>
        <item x="505"/>
        <item x="5858"/>
        <item x="5916"/>
        <item x="6122"/>
        <item x="3831"/>
        <item x="4840"/>
        <item x="2102"/>
        <item x="3702"/>
        <item x="1614"/>
        <item x="3125"/>
        <item x="4199"/>
        <item x="5457"/>
        <item x="1431"/>
        <item x="3460"/>
        <item x="4408"/>
        <item x="5510"/>
        <item x="4210"/>
        <item x="5605"/>
        <item x="4794"/>
        <item x="1826"/>
        <item x="6072"/>
        <item x="2998"/>
        <item x="5999"/>
        <item x="4446"/>
        <item x="3288"/>
        <item x="3575"/>
        <item x="1296"/>
        <item x="5339"/>
        <item x="4411"/>
        <item x="3775"/>
        <item x="6119"/>
        <item x="3993"/>
        <item x="3089"/>
        <item x="5726"/>
        <item x="5270"/>
        <item x="2578"/>
        <item x="6428"/>
        <item x="6512"/>
        <item x="2363"/>
        <item x="6385"/>
        <item x="3492"/>
        <item x="6149"/>
        <item x="1809"/>
        <item x="2518"/>
        <item x="5682"/>
        <item x="5985"/>
        <item x="283"/>
        <item x="2726"/>
        <item x="794"/>
        <item x="5814"/>
        <item x="2559"/>
        <item x="2740"/>
        <item x="3439"/>
        <item x="6351"/>
        <item x="5046"/>
        <item x="3237"/>
        <item x="6118"/>
        <item x="4207"/>
        <item x="6297"/>
        <item x="4081"/>
        <item x="4789"/>
        <item x="2776"/>
        <item x="5506"/>
        <item x="4915"/>
        <item x="5556"/>
        <item x="2665"/>
        <item x="125"/>
        <item x="5267"/>
        <item x="678"/>
        <item x="330"/>
        <item x="3544"/>
        <item x="272"/>
        <item x="167"/>
        <item x="3318"/>
        <item x="6314"/>
        <item x="5308"/>
        <item x="3416"/>
        <item x="3278"/>
        <item x="1879"/>
        <item x="156"/>
        <item x="887"/>
        <item x="4235"/>
        <item x="4725"/>
        <item x="3410"/>
        <item x="5004"/>
        <item x="2194"/>
        <item x="349"/>
        <item x="346"/>
        <item x="561"/>
        <item x="2778"/>
        <item x="3095"/>
        <item x="3153"/>
        <item x="2547"/>
        <item x="6520"/>
        <item x="4914"/>
        <item x="5296"/>
        <item x="216"/>
        <item x="3075"/>
        <item x="1206"/>
        <item x="2848"/>
        <item x="5833"/>
        <item x="1743"/>
        <item x="4155"/>
        <item x="285"/>
        <item x="4412"/>
        <item x="1012"/>
        <item x="6234"/>
        <item x="4481"/>
        <item x="2078"/>
        <item x="5290"/>
        <item x="3064"/>
        <item x="4938"/>
        <item x="2512"/>
        <item x="486"/>
        <item x="2417"/>
        <item x="2158"/>
        <item x="852"/>
        <item x="3433"/>
        <item x="5569"/>
        <item x="606"/>
        <item x="5658"/>
        <item x="3600"/>
        <item x="1224"/>
        <item x="3693"/>
        <item x="992"/>
        <item x="547"/>
        <item x="4361"/>
        <item x="5307"/>
        <item x="3622"/>
        <item x="1204"/>
        <item x="4799"/>
        <item x="4270"/>
        <item x="4833"/>
        <item x="872"/>
        <item x="1217"/>
        <item x="4415"/>
        <item x="2850"/>
        <item x="1312"/>
        <item x="4648"/>
        <item x="762"/>
        <item x="3425"/>
        <item x="6388"/>
        <item x="452"/>
        <item x="1101"/>
        <item x="4017"/>
        <item x="5192"/>
        <item x="4504"/>
        <item x="4989"/>
        <item x="4851"/>
        <item x="4518"/>
        <item x="3729"/>
        <item x="6140"/>
        <item x="2138"/>
        <item x="5040"/>
        <item x="4493"/>
        <item x="5247"/>
        <item x="6113"/>
        <item x="926"/>
        <item x="2563"/>
        <item x="3965"/>
        <item x="2028"/>
        <item x="1802"/>
        <item x="2633"/>
        <item x="2013"/>
        <item x="281"/>
        <item x="3561"/>
        <item x="340"/>
        <item x="2265"/>
        <item x="4805"/>
        <item x="4148"/>
        <item x="3118"/>
        <item x="6510"/>
        <item x="1964"/>
        <item x="5200"/>
        <item x="4982"/>
        <item x="507"/>
        <item x="2826"/>
        <item x="1004"/>
        <item x="3957"/>
        <item x="3494"/>
        <item x="2177"/>
        <item x="5193"/>
        <item x="4774"/>
        <item x="6039"/>
        <item x="5571"/>
        <item x="3476"/>
        <item x="4231"/>
        <item x="4626"/>
        <item x="5212"/>
        <item x="2354"/>
        <item x="5591"/>
        <item x="3706"/>
        <item x="4206"/>
        <item x="501"/>
        <item x="1422"/>
        <item x="324"/>
        <item x="3482"/>
        <item x="2211"/>
        <item x="4664"/>
        <item x="300"/>
        <item x="1273"/>
        <item x="1416"/>
        <item x="1196"/>
        <item x="588"/>
        <item x="5274"/>
        <item x="4397"/>
        <item x="2184"/>
        <item x="4242"/>
        <item x="2411"/>
        <item x="1629"/>
        <item x="5402"/>
        <item x="3134"/>
        <item x="4674"/>
        <item x="692"/>
        <item x="1209"/>
        <item x="3296"/>
        <item x="2213"/>
        <item x="3673"/>
        <item x="2571"/>
        <item x="2309"/>
        <item x="107"/>
        <item x="2307"/>
        <item x="4788"/>
        <item x="4232"/>
        <item x="3557"/>
        <item x="2859"/>
        <item x="6304"/>
        <item x="5481"/>
        <item x="3477"/>
        <item x="4267"/>
        <item x="502"/>
        <item x="3962"/>
        <item x="112"/>
        <item x="3726"/>
        <item x="5828"/>
        <item x="3143"/>
        <item x="2572"/>
        <item x="539"/>
        <item x="2176"/>
        <item x="3094"/>
        <item x="4520"/>
        <item x="1235"/>
        <item x="3178"/>
        <item x="301"/>
        <item x="4912"/>
        <item x="4736"/>
        <item x="2595"/>
        <item x="5648"/>
        <item x="2594"/>
        <item x="989"/>
        <item x="6200"/>
        <item x="6141"/>
        <item x="3208"/>
        <item x="551"/>
        <item x="4350"/>
        <item x="461"/>
        <item x="1257"/>
        <item x="4367"/>
        <item x="4807"/>
        <item x="4284"/>
        <item x="4369"/>
        <item x="2596"/>
        <item x="5696"/>
        <item x="2761"/>
        <item x="2795"/>
        <item x="5792"/>
        <item x="3080"/>
        <item x="2771"/>
        <item x="6335"/>
        <item x="4917"/>
        <item x="2992"/>
        <item x="3070"/>
        <item x="5118"/>
        <item x="469"/>
        <item x="1275"/>
        <item x="4737"/>
        <item x="4614"/>
        <item x="3154"/>
        <item x="427"/>
        <item x="3836"/>
        <item x="4416"/>
        <item x="4584"/>
        <item x="6553"/>
        <item x="2378"/>
        <item x="431"/>
        <item x="4701"/>
        <item x="1870"/>
        <item x="4928"/>
        <item x="2031"/>
        <item x="3012"/>
        <item x="5071"/>
        <item x="3796"/>
        <item x="1801"/>
        <item x="71"/>
        <item x="1178"/>
        <item x="5248"/>
        <item x="2870"/>
        <item x="3678"/>
        <item x="2881"/>
        <item x="4225"/>
        <item x="4579"/>
        <item x="6529"/>
        <item x="4036"/>
        <item x="201"/>
        <item x="3921"/>
        <item x="4783"/>
        <item x="5931"/>
        <item x="3505"/>
        <item x="1850"/>
        <item x="2368"/>
        <item x="6438"/>
        <item x="4004"/>
        <item x="5665"/>
        <item x="3066"/>
        <item x="3331"/>
        <item x="4959"/>
        <item x="4410"/>
        <item x="4900"/>
        <item x="2051"/>
        <item x="179"/>
        <item x="569"/>
        <item x="6121"/>
        <item x="5482"/>
        <item x="2210"/>
        <item x="2489"/>
        <item x="208"/>
        <item x="5644"/>
        <item x="6120"/>
        <item x="6419"/>
        <item x="3493"/>
        <item x="5573"/>
        <item x="5095"/>
        <item x="4368"/>
        <item x="3941"/>
        <item x="4161"/>
        <item x="2216"/>
        <item x="2663"/>
        <item x="6374"/>
        <item x="81"/>
        <item x="5306"/>
        <item x="1041"/>
        <item x="673"/>
        <item x="2937"/>
        <item x="2604"/>
        <item x="6549"/>
        <item x="6156"/>
        <item x="3047"/>
        <item x="5614"/>
        <item x="6076"/>
        <item x="1298"/>
        <item x="480"/>
        <item x="1741"/>
        <item x="3830"/>
        <item x="4220"/>
        <item x="3704"/>
        <item x="3846"/>
        <item x="4600"/>
        <item x="3612"/>
        <item x="3816"/>
        <item x="2369"/>
        <item x="2748"/>
        <item x="5721"/>
        <item x="3480"/>
        <item x="1062"/>
        <item x="4559"/>
        <item x="3106"/>
        <item x="4534"/>
        <item x="4290"/>
        <item x="831"/>
        <item x="4630"/>
        <item x="790"/>
        <item x="26"/>
        <item x="4370"/>
        <item x="5513"/>
        <item x="6551"/>
        <item x="4403"/>
        <item x="2081"/>
        <item x="2191"/>
        <item x="873"/>
        <item x="6420"/>
        <item x="4926"/>
        <item x="2896"/>
        <item x="6302"/>
        <item x="153"/>
        <item x="1081"/>
        <item x="2323"/>
        <item x="1288"/>
        <item x="4784"/>
        <item x="2914"/>
        <item x="5796"/>
        <item x="919"/>
        <item x="2894"/>
        <item x="2514"/>
        <item x="717"/>
        <item x="3952"/>
        <item x="3961"/>
        <item x="4528"/>
        <item x="3990"/>
        <item x="3960"/>
        <item x="3959"/>
        <item x="1759"/>
        <item x="2953"/>
        <item x="6582"/>
        <item x="4246"/>
        <item x="4098"/>
        <item x="4365"/>
        <item x="3502"/>
        <item x="2661"/>
        <item x="224"/>
        <item x="1115"/>
        <item x="2014"/>
        <item x="3065"/>
        <item x="2838"/>
        <item x="6480"/>
        <item x="4392"/>
        <item x="2960"/>
        <item x="3300"/>
        <item x="1651"/>
        <item x="5951"/>
        <item x="3963"/>
        <item x="2408"/>
        <item x="2204"/>
        <item x="1243"/>
        <item x="1492"/>
        <item x="5398"/>
        <item x="3964"/>
        <item x="4374"/>
        <item x="3096"/>
        <item x="2708"/>
        <item x="5484"/>
        <item x="1661"/>
        <item x="2912"/>
        <item x="2981"/>
        <item x="4447"/>
        <item x="3404"/>
        <item x="5237"/>
        <item x="5142"/>
        <item x="3537"/>
        <item x="742"/>
        <item x="715"/>
        <item x="5725"/>
        <item x="675"/>
        <item x="1192"/>
        <item x="709"/>
        <item x="3401"/>
        <item x="1800"/>
        <item x="4920"/>
        <item x="3448"/>
        <item x="2528"/>
        <item x="6424"/>
        <item x="389"/>
        <item x="5454"/>
        <item x="160"/>
        <item x="589"/>
        <item x="6489"/>
        <item x="921"/>
        <item x="4506"/>
        <item x="6147"/>
        <item x="25"/>
        <item x="4627"/>
        <item x="2283"/>
        <item x="4521"/>
        <item x="5826"/>
        <item x="3269"/>
        <item x="2477"/>
        <item x="5471"/>
        <item x="5710"/>
        <item x="4596"/>
        <item x="3406"/>
        <item x="1493"/>
        <item x="1085"/>
        <item x="3126"/>
        <item x="1054"/>
        <item x="3400"/>
        <item x="6034"/>
        <item x="4047"/>
        <item x="3013"/>
        <item x="1239"/>
        <item x="1160"/>
        <item x="4980"/>
        <item x="900"/>
        <item x="2390"/>
        <item x="63"/>
        <item x="5213"/>
        <item x="1088"/>
        <item x="4306"/>
        <item x="1974"/>
        <item x="3303"/>
        <item x="3142"/>
        <item x="4952"/>
        <item x="2412"/>
        <item x="83"/>
        <item x="5936"/>
        <item x="6398"/>
        <item x="1193"/>
        <item x="6443"/>
        <item x="4913"/>
        <item x="1467"/>
        <item x="2320"/>
        <item x="478"/>
        <item x="477"/>
        <item x="3923"/>
        <item x="2046"/>
        <item x="6006"/>
        <item x="2936"/>
        <item x="5610"/>
        <item x="5121"/>
        <item x="4932"/>
        <item x="5753"/>
        <item x="1722"/>
        <item x="5626"/>
        <item x="5668"/>
        <item x="3722"/>
        <item x="5005"/>
        <item x="2419"/>
        <item x="6213"/>
        <item x="262"/>
        <item x="3690"/>
        <item x="2011"/>
        <item x="3546"/>
        <item x="5140"/>
        <item x="2864"/>
        <item x="5886"/>
        <item x="4153"/>
        <item x="4979"/>
        <item x="1509"/>
        <item x="6471"/>
        <item x="5295"/>
        <item x="2179"/>
        <item x="1053"/>
        <item x="4001"/>
        <item x="916"/>
        <item x="429"/>
        <item x="444"/>
        <item x="2736"/>
        <item x="2712"/>
        <item x="2835"/>
        <item x="169"/>
        <item x="5353"/>
        <item x="4166"/>
        <item x="1540"/>
        <item x="4394"/>
        <item x="2723"/>
        <item x="6217"/>
        <item x="1962"/>
        <item x="124"/>
        <item x="5480"/>
        <item x="5567"/>
        <item x="4819"/>
        <item x="3920"/>
        <item x="3299"/>
        <item x="5568"/>
        <item x="1608"/>
        <item x="3532"/>
        <item x="5133"/>
        <item x="3588"/>
        <item x="1632"/>
        <item x="1198"/>
        <item x="2589"/>
        <item x="5440"/>
        <item x="3736"/>
        <item x="1970"/>
        <item x="548"/>
        <item x="336"/>
        <item x="4385"/>
        <item x="3463"/>
        <item x="1269"/>
        <item x="5464"/>
        <item x="1856"/>
        <item x="2420"/>
        <item x="6197"/>
        <item x="3038"/>
        <item x="3159"/>
        <item x="941"/>
        <item x="4063"/>
        <item x="2583"/>
        <item x="3636"/>
        <item x="2056"/>
        <item x="795"/>
        <item x="4314"/>
        <item x="3638"/>
        <item x="5972"/>
        <item x="183"/>
        <item x="5347"/>
        <item x="3618"/>
        <item x="5337"/>
        <item x="6279"/>
        <item x="3958"/>
        <item x="6573"/>
        <item x="5845"/>
        <item x="3733"/>
        <item x="766"/>
        <item x="5109"/>
        <item x="2788"/>
        <item x="3281"/>
        <item x="6560"/>
        <item x="5921"/>
        <item x="344"/>
        <item x="3943"/>
        <item x="5882"/>
        <item x="4560"/>
        <item x="5997"/>
        <item x="1676"/>
        <item x="60"/>
        <item x="2773"/>
        <item x="5331"/>
        <item x="5843"/>
        <item x="2871"/>
        <item x="6292"/>
        <item x="5184"/>
        <item x="488"/>
        <item x="939"/>
        <item x="2371"/>
        <item x="2711"/>
        <item x="1760"/>
        <item x="543"/>
        <item x="1902"/>
        <item x="5159"/>
        <item x="6071"/>
        <item x="680"/>
        <item x="4505"/>
        <item x="5026"/>
        <item x="1659"/>
        <item x="18"/>
        <item x="3902"/>
        <item x="5795"/>
        <item x="4050"/>
        <item x="6103"/>
        <item x="1440"/>
        <item x="5345"/>
        <item x="3850"/>
        <item x="1721"/>
        <item x="3632"/>
        <item x="540"/>
        <item x="4221"/>
        <item x="6317"/>
        <item x="2794"/>
        <item x="2934"/>
        <item x="2815"/>
        <item x="462"/>
        <item x="2644"/>
        <item x="2590"/>
        <item x="6459"/>
        <item x="4468"/>
        <item x="5589"/>
        <item x="2627"/>
        <item x="5798"/>
        <item x="2634"/>
        <item x="2448"/>
        <item x="5777"/>
        <item x="4454"/>
        <item x="4569"/>
        <item x="5348"/>
        <item x="1508"/>
        <item x="5994"/>
        <item x="4328"/>
        <item x="566"/>
        <item x="3105"/>
        <item x="5728"/>
        <item x="4273"/>
        <item x="4673"/>
        <item x="335"/>
        <item x="3037"/>
        <item x="5708"/>
        <item x="1930"/>
        <item x="1330"/>
        <item x="4574"/>
        <item x="4886"/>
        <item x="4223"/>
        <item x="2272"/>
        <item x="2058"/>
        <item x="5055"/>
        <item x="2024"/>
        <item x="2801"/>
        <item x="3274"/>
        <item x="3705"/>
        <item x="1214"/>
        <item x="1425"/>
        <item x="6054"/>
        <item x="2025"/>
        <item x="5199"/>
        <item x="1811"/>
        <item x="3204"/>
        <item x="3434"/>
        <item x="39"/>
        <item x="3464"/>
        <item x="4237"/>
        <item x="2157"/>
        <item x="2814"/>
        <item x="6416"/>
        <item x="4507"/>
        <item x="962"/>
        <item x="3444"/>
        <item x="2181"/>
        <item x="1084"/>
        <item x="519"/>
        <item x="4930"/>
        <item x="2935"/>
        <item x="2003"/>
        <item x="929"/>
        <item x="3422"/>
        <item x="5633"/>
        <item x="5453"/>
        <item x="4690"/>
        <item x="6372"/>
        <item x="2198"/>
        <item x="239"/>
        <item x="6543"/>
        <item x="1663"/>
        <item x="3189"/>
        <item x="2374"/>
        <item x="2349"/>
        <item x="4983"/>
        <item x="5476"/>
        <item x="5657"/>
        <item x="414"/>
        <item x="3820"/>
        <item x="1510"/>
        <item x="763"/>
        <item x="5209"/>
        <item x="6564"/>
        <item x="2039"/>
        <item x="3122"/>
        <item x="4830"/>
        <item x="925"/>
        <item x="3387"/>
        <item x="258"/>
        <item x="1346"/>
        <item x="3859"/>
        <item x="1419"/>
        <item x="5992"/>
        <item x="1395"/>
        <item x="2285"/>
        <item x="4580"/>
        <item x="3293"/>
        <item x="6516"/>
        <item x="4770"/>
        <item x="3881"/>
        <item x="4708"/>
        <item x="5641"/>
        <item x="5380"/>
        <item x="5381"/>
        <item x="1971"/>
        <item x="5025"/>
        <item x="4162"/>
        <item x="3071"/>
        <item x="5932"/>
        <item x="3886"/>
        <item x="6423"/>
        <item x="6462"/>
        <item x="2593"/>
        <item x="3090"/>
        <item x="2702"/>
        <item x="303"/>
        <item x="4793"/>
        <item x="3623"/>
        <item x="2212"/>
        <item x="52"/>
        <item x="3470"/>
        <item x="2705"/>
        <item x="1507"/>
        <item x="5854"/>
        <item x="5146"/>
        <item x="4514"/>
        <item x="3564"/>
        <item x="5303"/>
        <item x="5266"/>
        <item x="5297"/>
        <item x="1233"/>
        <item x="511"/>
        <item x="3067"/>
        <item x="2311"/>
        <item x="4638"/>
        <item x="3847"/>
        <item x="2365"/>
        <item x="2677"/>
        <item x="134"/>
        <item x="3766"/>
        <item x="128"/>
        <item x="5998"/>
        <item x="716"/>
        <item x="2116"/>
        <item x="4084"/>
        <item x="2779"/>
        <item x="3634"/>
        <item x="3701"/>
        <item x="3901"/>
        <item x="123"/>
        <item x="288"/>
        <item x="53"/>
        <item x="5891"/>
        <item x="6464"/>
        <item x="1112"/>
        <item x="5143"/>
        <item x="4200"/>
        <item x="4390"/>
        <item x="4312"/>
        <item x="484"/>
        <item x="1636"/>
        <item x="4389"/>
        <item x="2495"/>
        <item x="6190"/>
        <item x="4271"/>
        <item x="1304"/>
        <item x="3763"/>
        <item x="3692"/>
        <item x="1078"/>
        <item x="2083"/>
        <item x="4495"/>
        <item x="4029"/>
        <item x="3987"/>
        <item x="6182"/>
        <item x="5448"/>
        <item x="2536"/>
        <item x="5371"/>
        <item x="42"/>
        <item x="6472"/>
        <item x="2770"/>
        <item x="807"/>
        <item x="1446"/>
        <item x="2939"/>
        <item x="5555"/>
        <item x="5314"/>
        <item x="3574"/>
        <item x="744"/>
        <item x="2220"/>
        <item x="5856"/>
        <item x="1740"/>
        <item x="6544"/>
        <item x="4921"/>
        <item x="5119"/>
        <item x="5167"/>
        <item x="908"/>
        <item x="2929"/>
        <item x="3486"/>
        <item x="350"/>
        <item x="1158"/>
        <item x="5604"/>
        <item x="5738"/>
        <item x="1367"/>
        <item x="3268"/>
        <item x="4964"/>
        <item x="4577"/>
        <item x="3328"/>
        <item x="106"/>
        <item x="4537"/>
        <item x="4905"/>
        <item x="67"/>
        <item x="2915"/>
        <item x="6613"/>
        <item x="3956"/>
        <item x="119"/>
        <item x="4857"/>
        <item x="1262"/>
        <item x="390"/>
        <item x="2706"/>
        <item x="4041"/>
        <item x="325"/>
        <item x="221"/>
        <item x="2774"/>
        <item x="6378"/>
        <item x="5120"/>
        <item x="3630"/>
        <item x="391"/>
        <item x="5459"/>
        <item x="4303"/>
        <item x="2944"/>
        <item x="5289"/>
        <item x="1838"/>
        <item x="2372"/>
        <item x="5122"/>
        <item x="4649"/>
        <item x="2980"/>
        <item x="2359"/>
        <item x="6518"/>
        <item x="4362"/>
        <item x="2100"/>
        <item x="1229"/>
        <item x="5857"/>
        <item x="1286"/>
        <item x="4129"/>
        <item x="6144"/>
        <item x="5012"/>
        <item x="6174"/>
        <item x="82"/>
        <item x="2318"/>
        <item x="5141"/>
        <item x="2009"/>
        <item x="6192"/>
        <item x="2326"/>
        <item x="2962"/>
        <item x="1287"/>
        <item x="4234"/>
        <item x="6114"/>
        <item x="2717"/>
        <item x="1010"/>
        <item x="3009"/>
        <item x="2108"/>
        <item x="849"/>
        <item x="848"/>
        <item x="2032"/>
        <item x="4299"/>
        <item x="4228"/>
        <item x="3138"/>
        <item x="2237"/>
        <item x="6583"/>
        <item x="2386"/>
        <item x="2650"/>
        <item x="3386"/>
        <item x="2983"/>
        <item x="6175"/>
        <item x="5793"/>
        <item x="3833"/>
        <item x="4594"/>
        <item x="4527"/>
        <item x="2843"/>
        <item x="3996"/>
        <item x="5607"/>
        <item x="5344"/>
        <item x="2364"/>
        <item x="202"/>
        <item x="2916"/>
        <item x="4020"/>
        <item x="2264"/>
        <item x="3257"/>
        <item x="5139"/>
        <item x="2314"/>
        <item x="2579"/>
        <item x="1619"/>
        <item x="3842"/>
        <item x="4371"/>
        <item x="4021"/>
        <item x="4437"/>
        <item x="4039"/>
        <item x="6142"/>
        <item x="79"/>
        <item x="51"/>
        <item x="6452"/>
        <item x="3260"/>
        <item x="609"/>
        <item x="289"/>
        <item x="4483"/>
        <item x="4484"/>
        <item x="2012"/>
        <item x="4752"/>
        <item x="2041"/>
        <item x="1848"/>
        <item x="2796"/>
        <item x="736"/>
        <item x="149"/>
        <item x="2900"/>
        <item x="4790"/>
        <item x="4398"/>
        <item x="1442"/>
        <item x="331"/>
        <item x="4834"/>
        <item x="16"/>
        <item x="2384"/>
        <item x="5430"/>
        <item x="1633"/>
        <item x="2144"/>
        <item x="147"/>
        <item x="6392"/>
        <item x="2762"/>
        <item x="4204"/>
        <item x="3162"/>
        <item x="3858"/>
        <item x="5576"/>
        <item x="2917"/>
        <item x="1831"/>
        <item x="967"/>
        <item x="6151"/>
        <item x="6448"/>
        <item x="792"/>
        <item x="5225"/>
        <item x="1847"/>
        <item x="5852"/>
        <item x="5445"/>
        <item x="3441"/>
        <item x="6456"/>
        <item x="2698"/>
        <item x="3734"/>
        <item x="1177"/>
        <item x="694"/>
        <item x="3384"/>
        <item x="5049"/>
        <item x="4669"/>
        <item x="3723"/>
        <item x="3088"/>
        <item x="1438"/>
        <item x="871"/>
        <item x="5145"/>
        <item x="1578"/>
        <item x="1798"/>
        <item x="61"/>
        <item x="780"/>
        <item x="850"/>
        <item x="567"/>
        <item x="4578"/>
        <item x="104"/>
        <item x="2576"/>
        <item x="2918"/>
        <item x="982"/>
        <item x="4738"/>
        <item x="5390"/>
        <item x="3241"/>
        <item x="2007"/>
        <item x="940"/>
        <item x="947"/>
        <item x="5361"/>
        <item x="1203"/>
        <item x="6124"/>
        <item x="2270"/>
        <item x="3025"/>
        <item x="1797"/>
        <item x="5762"/>
        <item x="3834"/>
        <item x="1028"/>
        <item x="2010"/>
        <item x="1015"/>
        <item x="4567"/>
        <item x="5356"/>
        <item x="1518"/>
        <item x="5075"/>
        <item x="1830"/>
        <item x="75"/>
        <item x="2101"/>
        <item x="3635"/>
        <item x="3509"/>
        <item x="2673"/>
        <item x="2103"/>
        <item x="6579"/>
        <item x="1405"/>
        <item x="6591"/>
        <item x="2185"/>
        <item x="6384"/>
        <item x="2240"/>
        <item x="4666"/>
        <item x="2156"/>
        <item x="2008"/>
        <item x="2755"/>
        <item x="54"/>
        <item x="5322"/>
        <item x="77"/>
        <item x="3768"/>
        <item x="2462"/>
        <item x="2076"/>
        <item x="2861"/>
        <item x="1677"/>
        <item x="2713"/>
        <item x="1494"/>
        <item x="2997"/>
        <item x="4582"/>
        <item x="2317"/>
        <item x="2441"/>
        <item x="4741"/>
        <item x="4909"/>
        <item x="3081"/>
        <item x="2800"/>
        <item x="4425"/>
        <item x="523"/>
        <item x="4616"/>
        <item x="911"/>
        <item x="4285"/>
        <item x="2919"/>
        <item x="6418"/>
        <item x="3145"/>
        <item x="5280"/>
        <item x="5553"/>
        <item x="3409"/>
        <item x="2442"/>
        <item x="2940"/>
        <item x="2173"/>
        <item x="2987"/>
        <item x="1344"/>
        <item x="2704"/>
        <item x="78"/>
        <item x="4386"/>
        <item x="2250"/>
        <item x="464"/>
        <item x="1500"/>
        <item x="616"/>
        <item x="174"/>
        <item x="1379"/>
        <item x="5333"/>
        <item x="2973"/>
        <item x="6274"/>
        <item x="5920"/>
        <item x="5011"/>
        <item x="2974"/>
        <item x="3697"/>
        <item x="3756"/>
        <item x="4435"/>
        <item x="3745"/>
        <item x="4475"/>
        <item x="2228"/>
        <item x="1052"/>
        <item x="1064"/>
        <item x="3560"/>
        <item x="6608"/>
        <item x="3168"/>
        <item x="862"/>
        <item x="3597"/>
        <item x="1045"/>
        <item x="6455"/>
        <item x="265"/>
        <item x="3114"/>
        <item x="3267"/>
        <item x="560"/>
        <item x="3279"/>
        <item x="5960"/>
        <item x="4345"/>
        <item x="6554"/>
        <item x="5850"/>
        <item x="3807"/>
        <item x="529"/>
        <item x="114"/>
        <item x="5388"/>
        <item x="1806"/>
        <item x="6578"/>
        <item x="4922"/>
        <item x="6439"/>
        <item x="2690"/>
        <item x="2133"/>
        <item x="1124"/>
        <item x="472"/>
        <item x="4422"/>
        <item x="573"/>
        <item x="4359"/>
        <item x="2743"/>
        <item x="3967"/>
        <item x="3206"/>
        <item x="5672"/>
        <item x="1030"/>
        <item x="3129"/>
        <item x="5045"/>
        <item x="3197"/>
        <item x="3243"/>
        <item x="1444"/>
        <item x="4581"/>
        <item x="945"/>
        <item x="2798"/>
        <item x="888"/>
        <item x="2982"/>
        <item x="4429"/>
        <item x="5006"/>
        <item x="3605"/>
        <item x="64"/>
        <item x="4524"/>
        <item x="1622"/>
        <item x="4531"/>
        <item x="4294"/>
        <item x="3342"/>
        <item x="2329"/>
        <item x="4265"/>
        <item x="4291"/>
        <item x="2537"/>
        <item x="3817"/>
        <item x="5462"/>
        <item x="2029"/>
        <item x="411"/>
        <item x="3893"/>
        <item x="1840"/>
        <item x="474"/>
        <item x="6505"/>
        <item x="2542"/>
        <item x="3049"/>
        <item x="6447"/>
        <item x="2841"/>
        <item x="5520"/>
        <item x="1538"/>
        <item x="2789"/>
        <item x="4205"/>
        <item x="6028"/>
        <item x="483"/>
        <item x="177"/>
        <item x="1412"/>
        <item x="6387"/>
        <item x="6"/>
        <item x="1567"/>
        <item x="4607"/>
        <item x="3725"/>
        <item x="4746"/>
        <item x="5911"/>
        <item x="951"/>
        <item x="5460"/>
        <item x="4841"/>
        <item x="611"/>
        <item x="1961"/>
        <item x="3068"/>
        <item x="6016"/>
        <item x="3620"/>
        <item x="2346"/>
        <item x="2692"/>
        <item x="76"/>
        <item x="2038"/>
        <item x="896"/>
        <item x="6048"/>
        <item x="6603"/>
        <item x="2499"/>
        <item x="4557"/>
        <item x="4302"/>
        <item x="4715"/>
        <item x="5770"/>
        <item x="441"/>
        <item x="5335"/>
        <item x="6041"/>
        <item x="130"/>
        <item x="2837"/>
        <item x="1715"/>
        <item x="845"/>
        <item x="2260"/>
        <item x="934"/>
        <item x="610"/>
        <item x="6184"/>
        <item x="465"/>
        <item x="2457"/>
        <item x="159"/>
        <item x="3345"/>
        <item x="4433"/>
        <item x="2221"/>
        <item x="6032"/>
        <item x="2370"/>
        <item x="1705"/>
        <item x="6347"/>
        <item x="384"/>
        <item x="5662"/>
        <item x="5250"/>
        <item x="6444"/>
        <item x="5519"/>
        <item x="5526"/>
        <item x="2792"/>
        <item x="3946"/>
        <item x="2797"/>
        <item x="6207"/>
        <item x="5432"/>
        <item x="842"/>
        <item x="2399"/>
        <item x="2226"/>
        <item x="990"/>
        <item x="4295"/>
        <item x="3691"/>
        <item x="3146"/>
        <item x="2257"/>
        <item x="266"/>
        <item x="127"/>
        <item x="6458"/>
        <item x="2629"/>
        <item x="5265"/>
        <item x="5522"/>
        <item x="4747"/>
        <item x="2957"/>
        <item x="4363"/>
        <item x="5788"/>
        <item x="6043"/>
        <item x="5521"/>
        <item x="6143"/>
        <item x="3304"/>
        <item x="5002"/>
        <item x="4032"/>
        <item x="4526"/>
        <item x="2327"/>
        <item x="571"/>
        <item x="5007"/>
        <item x="6587"/>
        <item x="2503"/>
        <item x="3851"/>
        <item x="4432"/>
        <item x="3767"/>
        <item x="2694"/>
        <item x="1089"/>
        <item x="1709"/>
        <item x="3"/>
        <item x="4442"/>
        <item x="4629"/>
        <item x="4472"/>
        <item x="347"/>
        <item x="5377"/>
        <item x="6102"/>
        <item x="4575"/>
        <item x="4057"/>
        <item x="3882"/>
        <item x="2628"/>
        <item x="6281"/>
        <item x="3510"/>
        <item x="2549"/>
        <item x="5925"/>
        <item x="1170"/>
        <item x="470"/>
        <item x="5718"/>
        <item x="4420"/>
        <item x="3275"/>
        <item x="1521"/>
        <item x="5485"/>
        <item x="928"/>
        <item x="3137"/>
        <item x="1126"/>
        <item x="6589"/>
        <item x="3186"/>
        <item x="6586"/>
        <item x="4540"/>
        <item x="2304"/>
        <item x="3290"/>
        <item x="2498"/>
        <item x="734"/>
        <item x="442"/>
        <item x="935"/>
        <item x="3119"/>
        <item x="3341"/>
        <item x="2201"/>
        <item x="4387"/>
        <item x="2625"/>
        <item x="1123"/>
        <item x="3863"/>
        <item x="5400"/>
        <item x="546"/>
        <item x="4375"/>
        <item x="2148"/>
        <item x="3107"/>
        <item x="4605"/>
        <item x="1125"/>
        <item x="6011"/>
        <item x="5023"/>
        <item x="3554"/>
        <item x="2356"/>
        <item x="4943"/>
        <item x="6344"/>
        <item x="1761"/>
        <item x="1354"/>
        <item x="4815"/>
        <item x="5074"/>
        <item x="6552"/>
        <item x="5673"/>
        <item x="4136"/>
        <item x="5263"/>
        <item x="3205"/>
        <item x="2396"/>
        <item x="443"/>
        <item x="6576"/>
        <item x="2160"/>
        <item x="5797"/>
        <item x="6204"/>
        <item x="2502"/>
        <item x="4330"/>
        <item x="6569"/>
        <item x="918"/>
        <item x="2492"/>
        <item x="5010"/>
        <item x="2623"/>
        <item x="847"/>
        <item x="1576"/>
        <item x="3063"/>
        <item x="568"/>
        <item x="2942"/>
        <item x="3841"/>
        <item x="613"/>
        <item x="1179"/>
        <item x="2217"/>
        <item x="3181"/>
        <item x="1303"/>
        <item x="1075"/>
        <item x="5374"/>
        <item x="6189"/>
        <item x="3553"/>
        <item x="3151"/>
        <item x="5724"/>
        <item x="882"/>
        <item x="5717"/>
        <item x="4482"/>
        <item x="6531"/>
        <item x="4396"/>
        <item x="2183"/>
        <item x="2575"/>
        <item x="2422"/>
        <item x="2303"/>
        <item x="4944"/>
        <item x="2732"/>
        <item x="1799"/>
        <item x="2208"/>
        <item x="3340"/>
        <item x="5129"/>
        <item x="6345"/>
        <item x="2224"/>
        <item x="1808"/>
        <item x="5787"/>
        <item x="499"/>
        <item x="4038"/>
        <item x="3724"/>
        <item x="764"/>
        <item x="2367"/>
        <item x="184"/>
        <item x="4288"/>
        <item x="6442"/>
        <item x="970"/>
        <item x="555"/>
        <item x="4854"/>
        <item x="3450"/>
        <item x="1353"/>
        <item x="4934"/>
        <item x="5518"/>
        <item x="1535"/>
        <item x="5451"/>
        <item x="5399"/>
        <item x="440"/>
        <item x="2751"/>
        <item x="1324"/>
        <item x="3660"/>
        <item x="760"/>
        <item x="6209"/>
        <item x="1049"/>
        <item x="3264"/>
        <item x="2718"/>
        <item x="360"/>
        <item x="471"/>
        <item x="3665"/>
        <item x="4782"/>
        <item x="2315"/>
        <item x="6441"/>
        <item x="3998"/>
        <item x="758"/>
        <item x="2675"/>
        <item x="980"/>
        <item x="1448"/>
        <item x="4804"/>
        <item x="10"/>
        <item x="707"/>
        <item x="3942"/>
        <item x="6307"/>
        <item x="4054"/>
        <item x="5226"/>
        <item x="74"/>
        <item x="1774"/>
        <item x="3140"/>
        <item x="1780"/>
        <item x="2933"/>
        <item x="759"/>
        <item x="5151"/>
        <item x="5991"/>
        <item x="4716"/>
        <item x="4631"/>
        <item x="563"/>
        <item x="923"/>
        <item x="2674"/>
        <item x="5663"/>
        <item x="1775"/>
        <item x="2731"/>
        <item x="6285"/>
        <item x="3674"/>
        <item x="2951"/>
        <item x="4993"/>
        <item x="476"/>
        <item x="6153"/>
        <item x="4704"/>
        <item x="1966"/>
        <item x="4802"/>
        <item x="2246"/>
        <item x="3988"/>
        <item x="1168"/>
        <item x="13"/>
        <item x="2174"/>
        <item x="2319"/>
        <item x="4079"/>
        <item x="1777"/>
        <item x="5245"/>
        <item x="2606"/>
        <item x="2267"/>
        <item x="4516"/>
        <item x="5818"/>
        <item x="4955"/>
        <item x="6301"/>
        <item x="6609"/>
        <item x="5170"/>
        <item x="3203"/>
        <item x="73"/>
        <item x="2306"/>
        <item x="5473"/>
        <item x="5309"/>
        <item x="6503"/>
        <item x="3731"/>
        <item x="3339"/>
        <item x="3699"/>
        <item x="2693"/>
        <item x="3195"/>
        <item x="5969"/>
        <item x="2567"/>
        <item x="4570"/>
        <item x="1776"/>
        <item x="2131"/>
        <item x="6269"/>
        <item x="498"/>
        <item x="721"/>
        <item x="4073"/>
        <item x="2699"/>
        <item x="2691"/>
        <item x="3343"/>
        <item x="319"/>
        <item x="2570"/>
        <item x="1519"/>
        <item x="5298"/>
        <item x="2424"/>
        <item x="3947"/>
        <item x="4779"/>
        <item x="4671"/>
        <item x="6211"/>
        <item x="1083"/>
        <item x="1764"/>
        <item x="4343"/>
        <item x="4413"/>
        <item x="5848"/>
        <item x="2777"/>
        <item x="4632"/>
        <item x="162"/>
        <item x="6508"/>
        <item x="3045"/>
        <item x="1923"/>
        <item x="1779"/>
        <item x="2780"/>
        <item x="1771"/>
        <item x="3158"/>
        <item x="5616"/>
        <item x="4820"/>
        <item x="175"/>
        <item x="3026"/>
        <item x="3715"/>
        <item x="5822"/>
        <item x="3164"/>
        <item x="4654"/>
        <item x="5794"/>
        <item x="4348"/>
        <item x="4787"/>
        <item x="1643"/>
        <item x="5008"/>
        <item x="5154"/>
        <item x="1877"/>
        <item x="881"/>
        <item x="5844"/>
        <item x="4712"/>
        <item x="4818"/>
        <item x="185"/>
        <item x="5472"/>
        <item x="5873"/>
        <item x="1778"/>
        <item x="1938"/>
        <item x="1390"/>
        <item x="1944"/>
        <item x="2425"/>
        <item x="1471"/>
        <item x="5964"/>
        <item x="1337"/>
        <item x="5747"/>
        <item x="4883"/>
        <item x="2052"/>
        <item x="4558"/>
        <item x="5357"/>
        <item x="2136"/>
        <item x="516"/>
        <item x="2946"/>
        <item x="4135"/>
        <item x="2321"/>
        <item x="6210"/>
        <item x="4118"/>
        <item x="2360"/>
        <item x="4927"/>
        <item x="2688"/>
        <item x="729"/>
        <item x="4981"/>
        <item x="2400"/>
        <item x="5277"/>
        <item x="747"/>
        <item x="2689"/>
        <item x="2965"/>
        <item x="120"/>
        <item x="5966"/>
        <item x="4096"/>
        <item x="206"/>
        <item x="2446"/>
        <item x="5246"/>
        <item x="5876"/>
        <item x="4970"/>
        <item x="2643"/>
        <item x="549"/>
        <item x="2783"/>
        <item x="4568"/>
        <item x="4884"/>
        <item x="2676"/>
        <item x="4797"/>
        <item x="1646"/>
        <item x="1241"/>
        <item x="6029"/>
        <item x="3989"/>
        <item x="87"/>
        <item x="724"/>
        <item x="2637"/>
        <item x="5397"/>
        <item x="2972"/>
        <item x="3120"/>
        <item x="1681"/>
        <item x="4844"/>
        <item x="2587"/>
        <item x="3885"/>
        <item x="322"/>
        <item x="4986"/>
        <item x="3283"/>
        <item x="6545"/>
        <item x="5446"/>
        <item x="2095"/>
        <item x="4451"/>
        <item x="1645"/>
        <item x="4538"/>
        <item x="6146"/>
        <item x="222"/>
        <item x="1626"/>
        <item x="5268"/>
        <item x="3115"/>
        <item x="3583"/>
        <item x="1060"/>
        <item x="4643"/>
        <item x="1439"/>
        <item x="1249"/>
        <item x="6284"/>
        <item x="2747"/>
        <item x="3631"/>
        <item x="4152"/>
        <item x="5829"/>
        <item x="5466"/>
        <item x="4586"/>
        <item x="6287"/>
        <item x="2529"/>
        <item x="2531"/>
        <item x="4885"/>
        <item x="2772"/>
        <item x="5875"/>
        <item x="5523"/>
        <item x="2452"/>
        <item x="2316"/>
        <item x="6308"/>
        <item x="897"/>
        <item x="1763"/>
        <item x="515"/>
        <item x="6042"/>
        <item x="506"/>
        <item x="2924"/>
        <item x="1772"/>
        <item x="808"/>
        <item x="1946"/>
        <item x="2883"/>
        <item x="541"/>
        <item x="6047"/>
        <item x="1129"/>
        <item x="4647"/>
        <item x="5315"/>
        <item x="5157"/>
        <item x="1068"/>
        <item x="2434"/>
        <item x="2245"/>
        <item x="1043"/>
        <item x="4418"/>
        <item x="362"/>
        <item x="2580"/>
        <item x="3098"/>
        <item x="4835"/>
        <item x="4836"/>
        <item x="4695"/>
        <item x="366"/>
        <item x="1362"/>
        <item x="212"/>
        <item x="4184"/>
        <item x="3462"/>
        <item x="2858"/>
        <item x="4910"/>
        <item x="4459"/>
        <item x="3695"/>
        <item x="2647"/>
        <item x="6527"/>
        <item x="5874"/>
        <item x="4460"/>
        <item x="3044"/>
        <item x="3344"/>
        <item x="399"/>
        <item x="4138"/>
        <item x="1967"/>
        <item x="448"/>
        <item x="4529"/>
        <item x="4891"/>
        <item x="4850"/>
        <item x="4999"/>
        <item x="2243"/>
        <item x="5866"/>
        <item x="3058"/>
        <item x="1665"/>
        <item x="840"/>
        <item x="3363"/>
        <item x="2104"/>
        <item x="4977"/>
        <item x="699"/>
        <item x="6137"/>
        <item x="4158"/>
        <item x="570"/>
        <item x="3527"/>
        <item x="952"/>
        <item x="1889"/>
        <item x="3169"/>
        <item x="387"/>
        <item x="6009"/>
        <item x="4808"/>
        <item x="4457"/>
        <item x="2978"/>
        <item x="1656"/>
        <item x="2464"/>
        <item x="3347"/>
        <item x="1795"/>
        <item x="6031"/>
        <item x="2597"/>
        <item x="2440"/>
        <item x="3258"/>
        <item x="117"/>
        <item x="585"/>
        <item x="1711"/>
        <item x="4791"/>
        <item x="2331"/>
        <item x="2347"/>
        <item x="2607"/>
        <item x="200"/>
        <item x="2839"/>
        <item x="4748"/>
        <item x="284"/>
        <item x="428"/>
        <item x="1883"/>
        <item x="2662"/>
        <item x="5362"/>
        <item x="105"/>
        <item x="3078"/>
        <item x="6212"/>
        <item x="6361"/>
        <item x="4289"/>
        <item x="2053"/>
        <item x="4992"/>
        <item x="5300"/>
        <item x="829"/>
        <item x="6228"/>
        <item x="5258"/>
        <item x="2592"/>
        <item x="6606"/>
        <item x="1480"/>
        <item x="5158"/>
        <item x="4323"/>
        <item x="828"/>
        <item x="5181"/>
        <item x="282"/>
        <item x="4157"/>
        <item x="2483"/>
        <item x="111"/>
        <item x="244"/>
        <item x="2799"/>
        <item x="5871"/>
        <item x="1667"/>
        <item x="5409"/>
        <item x="4817"/>
        <item x="3982"/>
        <item x="2353"/>
        <item x="988"/>
        <item x="4739"/>
        <item x="902"/>
        <item x="1647"/>
        <item x="4968"/>
        <item x="6574"/>
        <item x="5132"/>
        <item x="698"/>
        <item x="2481"/>
        <item x="2624"/>
        <item x="4990"/>
        <item x="2697"/>
        <item x="2813"/>
        <item x="2782"/>
        <item x="2112"/>
        <item x="6484"/>
        <item x="731"/>
        <item x="2357"/>
        <item x="1428"/>
        <item x="1201"/>
        <item x="5478"/>
        <item x="2812"/>
        <item x="6357"/>
        <item x="2381"/>
        <item x="88"/>
        <item x="2377"/>
        <item x="141"/>
        <item x="3861"/>
        <item x="3000"/>
        <item x="2294"/>
        <item x="338"/>
        <item x="1525"/>
        <item x="5340"/>
        <item x="1527"/>
        <item x="1678"/>
        <item x="6246"/>
        <item x="5358"/>
        <item x="3099"/>
        <item x="552"/>
        <item x="2610"/>
        <item x="2897"/>
        <item x="4693"/>
        <item x="327"/>
        <item x="139"/>
        <item x="2538"/>
        <item x="1679"/>
        <item x="948"/>
        <item x="2738"/>
        <item x="2380"/>
        <item x="1121"/>
        <item x="1699"/>
        <item x="3337"/>
        <item x="2948"/>
        <item x="4564"/>
        <item x="6315"/>
        <item x="5570"/>
        <item x="1279"/>
        <item x="5516"/>
        <item x="2681"/>
        <item x="810"/>
        <item x="3408"/>
        <item x="4868"/>
        <item x="5299"/>
        <item x="1669"/>
        <item x="5869"/>
        <item x="4589"/>
        <item x="1701"/>
        <item x="704"/>
        <item x="4831"/>
        <item x="4115"/>
        <item x="2927"/>
        <item x="3940"/>
        <item x="3028"/>
        <item x="1934"/>
        <item x="4908"/>
        <item x="3880"/>
        <item x="138"/>
        <item x="386"/>
        <item x="955"/>
        <item x="3719"/>
        <item x="3717"/>
        <item x="2925"/>
        <item x="6276"/>
        <item x="3165"/>
        <item x="5575"/>
        <item x="1036"/>
        <item x="3487"/>
        <item x="4659"/>
        <item x="1972"/>
        <item x="3676"/>
        <item x="5130"/>
        <item x="4919"/>
        <item x="333"/>
        <item x="337"/>
        <item x="3403"/>
        <item x="2608"/>
        <item x="290"/>
        <item x="6457"/>
        <item x="4947"/>
        <item x="2977"/>
        <item x="2979"/>
        <item x="3888"/>
        <item x="1773"/>
        <item x="5652"/>
        <item x="343"/>
        <item x="880"/>
        <item x="2863"/>
        <item x="2710"/>
        <item x="5627"/>
        <item x="5831"/>
        <item x="5047"/>
        <item x="2206"/>
        <item x="6105"/>
        <item x="5841"/>
        <item x="143"/>
        <item x="3285"/>
        <item x="5410"/>
        <item x="2376"/>
        <item x="1490"/>
        <item x="4711"/>
        <item x="4163"/>
        <item x="2952"/>
        <item x="4469"/>
        <item x="2862"/>
        <item x="5352"/>
        <item x="463"/>
        <item x="364"/>
        <item x="487"/>
        <item x="5202"/>
        <item x="2742"/>
        <item x="2586"/>
        <item x="2581"/>
        <item x="2332"/>
        <item x="3097"/>
        <item x="220"/>
        <item x="783"/>
        <item x="1070"/>
        <item x="3688"/>
        <item x="5148"/>
        <item x="1027"/>
        <item x="5155"/>
        <item x="5608"/>
        <item x="1502"/>
        <item x="5186"/>
        <item x="2373"/>
        <item x="4931"/>
        <item x="4668"/>
        <item x="1127"/>
        <item x="407"/>
        <item x="3526"/>
        <item x="4585"/>
        <item x="4796"/>
        <item x="2844"/>
        <item x="1195"/>
        <item x="5649"/>
        <item x="3813"/>
        <item x="3220"/>
        <item x="1900"/>
        <item x="3442"/>
        <item x="4590"/>
        <item x="6015"/>
        <item x="1662"/>
        <item x="4060"/>
        <item x="6354"/>
        <item x="5468"/>
        <item x="5368"/>
        <item x="294"/>
        <item x="2295"/>
        <item x="4951"/>
        <item x="1941"/>
        <item x="2461"/>
        <item x="2436"/>
        <item x="1242"/>
        <item x="3818"/>
        <item x="4132"/>
        <item x="735"/>
        <item x="4667"/>
        <item x="2296"/>
        <item x="5690"/>
        <item x="617"/>
        <item x="535"/>
        <item x="3867"/>
        <item x="705"/>
        <item x="863"/>
        <item x="587"/>
        <item x="4583"/>
        <item x="1758"/>
        <item x="3298"/>
        <item x="180"/>
        <item x="4125"/>
        <item x="510"/>
        <item x="5784"/>
        <item x="5411"/>
        <item x="1325"/>
        <item x="2343"/>
        <item x="5239"/>
        <item x="1308"/>
        <item x="2297"/>
        <item x="195"/>
        <item x="4061"/>
        <item x="2767"/>
        <item x="3698"/>
        <item x="2949"/>
        <item x="1862"/>
        <item x="526"/>
        <item x="5220"/>
        <item x="1234"/>
        <item x="328"/>
        <item x="754"/>
        <item x="3218"/>
        <item x="714"/>
        <item x="4554"/>
        <item x="5851"/>
        <item x="4381"/>
        <item x="2252"/>
        <item x="6336"/>
        <item x="3021"/>
        <item x="101"/>
        <item x="1005"/>
        <item x="3130"/>
        <item x="803"/>
        <item x="1128"/>
        <item x="3489"/>
        <item x="1960"/>
        <item x="3172"/>
        <item x="3289"/>
        <item x="2721"/>
        <item x="732"/>
        <item x="5054"/>
        <item x="4151"/>
        <item x="1256"/>
        <item x="5965"/>
        <item x="6300"/>
        <item x="5970"/>
        <item x="1634"/>
        <item x="2958"/>
        <item x="1863"/>
        <item x="5178"/>
        <item x="6417"/>
        <item x="3175"/>
        <item x="1710"/>
        <item x="5164"/>
        <item x="2223"/>
        <item x="3887"/>
        <item x="6465"/>
        <item x="6227"/>
        <item x="5135"/>
        <item x="22"/>
        <item x="1292"/>
        <item x="3716"/>
        <item x="4827"/>
        <item x="2460"/>
        <item x="6360"/>
        <item x="4062"/>
        <item x="3498"/>
        <item x="2766"/>
        <item x="5165"/>
        <item x="5323"/>
        <item x="3860"/>
        <item x="5676"/>
        <item x="5825"/>
        <item x="912"/>
        <item x="1864"/>
        <item x="4434"/>
        <item x="133"/>
        <item x="1685"/>
        <item x="3811"/>
        <item x="3528"/>
        <item x="5963"/>
        <item x="712"/>
        <item x="4393"/>
        <item x="3513"/>
        <item x="956"/>
        <item x="1074"/>
        <item x="5691"/>
        <item x="219"/>
        <item x="755"/>
        <item x="823"/>
        <item x="6266"/>
        <item x="2180"/>
        <item x="6588"/>
        <item x="700"/>
        <item x="1624"/>
        <item x="4315"/>
        <item x="2833"/>
        <item x="3944"/>
        <item x="5182"/>
        <item x="741"/>
        <item x="5041"/>
        <item x="246"/>
        <item x="2959"/>
        <item x="4682"/>
        <item x="1283"/>
        <item x="4077"/>
        <item x="3121"/>
        <item x="1021"/>
        <item x="1881"/>
        <item x="903"/>
        <item x="5425"/>
        <item x="3219"/>
        <item x="2166"/>
        <item x="6537"/>
        <item x="859"/>
        <item x="1019"/>
        <item x="4110"/>
        <item x="3250"/>
        <item x="5424"/>
        <item x="1447"/>
        <item x="2254"/>
        <item x="5830"/>
        <item x="6550"/>
        <item x="2930"/>
        <item x="2618"/>
        <item x="5346"/>
        <item x="1524"/>
        <item x="3083"/>
        <item x="5024"/>
        <item x="5365"/>
        <item x="2075"/>
        <item x="1244"/>
        <item x="4976"/>
        <item x="3675"/>
        <item x="0"/>
        <item x="5183"/>
        <item x="3883"/>
        <item x="2456"/>
        <item x="4661"/>
        <item x="1022"/>
        <item x="4458"/>
        <item x="4449"/>
        <item x="2758"/>
        <item x="4967"/>
        <item x="1006"/>
        <item x="5422"/>
        <item x="5865"/>
        <item x="5282"/>
        <item x="3235"/>
        <item x="4466"/>
        <item x="2389"/>
        <item x="607"/>
        <item x="3173"/>
        <item x="3233"/>
        <item x="5316"/>
        <item x="6136"/>
        <item x="6008"/>
        <item x="2099"/>
        <item x="6358"/>
        <item x="4888"/>
        <item x="5606"/>
        <item x="2244"/>
        <item x="2247"/>
        <item x="4264"/>
        <item x="4571"/>
        <item x="1232"/>
        <item x="3440"/>
        <item x="2932"/>
        <item x="378"/>
        <item x="5198"/>
        <item x="3853"/>
        <item x="5281"/>
        <item x="1161"/>
        <item x="6607"/>
        <item x="767"/>
        <item x="3714"/>
        <item x="6570"/>
        <item x="5188"/>
        <item x="6037"/>
        <item x="710"/>
        <item x="6260"/>
        <item x="5868"/>
        <item x="233"/>
        <item x="3082"/>
        <item x="6359"/>
        <item x="4461"/>
        <item x="6135"/>
        <item x="864"/>
        <item x="4966"/>
        <item x="5196"/>
        <item x="6355"/>
        <item x="152"/>
        <item x="1861"/>
        <item x="6221"/>
        <item x="4662"/>
        <item x="2996"/>
        <item x="3639"/>
        <item x="3236"/>
        <item x="6100"/>
        <item x="4329"/>
        <item x="2947"/>
        <item x="2920"/>
        <item x="1914"/>
        <item x="3895"/>
        <item x="1326"/>
        <item x="2361"/>
        <item x="740"/>
        <item x="6610"/>
        <item x="730"/>
        <item x="2995"/>
        <item x="121"/>
        <item x="4274"/>
        <item x="3039"/>
        <item x="2471"/>
        <item x="2113"/>
        <item x="1479"/>
        <item x="6486"/>
        <item x="779"/>
        <item x="1707"/>
        <item x="5152"/>
        <item x="215"/>
        <item x="6050"/>
        <item x="4599"/>
        <item x="3152"/>
        <item x="4889"/>
        <item x="2455"/>
        <item x="1648"/>
        <item x="332"/>
        <item x="5618"/>
        <item x="6356"/>
        <item x="4360"/>
        <item x="4324"/>
        <item x="4539"/>
        <item x="534"/>
        <item x="778"/>
        <item x="2084"/>
        <item x="1921"/>
        <item x="5238"/>
        <item x="3900"/>
        <item x="5197"/>
        <item x="958"/>
        <item x="1717"/>
        <item x="5438"/>
        <item x="5149"/>
        <item x="1720"/>
        <item x="2943"/>
        <item x="5125"/>
        <item x="3672"/>
        <item x="1649"/>
        <item x="2985"/>
        <item x="6053"/>
        <item x="1278"/>
        <item x="1671"/>
        <item x="191"/>
        <item x="3980"/>
        <item x="6208"/>
        <item x="3103"/>
        <item x="446"/>
        <item x="5382"/>
        <item x="5620"/>
        <item x="5304"/>
        <item x="2552"/>
        <item x="6001"/>
        <item x="3593"/>
        <item x="1975"/>
        <item x="3190"/>
        <item x="3240"/>
        <item x="1794"/>
        <item x="2235"/>
        <item x="885"/>
        <item x="4168"/>
        <item x="1793"/>
        <item x="102"/>
        <item x="2117"/>
        <item x="3945"/>
        <item x="1401"/>
        <item x="6179"/>
        <item x="3981"/>
        <item x="2757"/>
        <item x="936"/>
        <item x="445"/>
        <item x="6490"/>
        <item x="6320"/>
        <item x="975"/>
        <item x="4829"/>
        <item x="4555"/>
        <item x="3677"/>
        <item x="2678"/>
        <item x="5137"/>
        <item x="2679"/>
        <item x="4028"/>
        <item x="3856"/>
        <item x="2620"/>
        <item x="1674"/>
        <item x="1762"/>
        <item x="6004"/>
        <item x="2344"/>
        <item x="1248"/>
        <item x="5458"/>
        <item x="1660"/>
        <item x="381"/>
        <item x="4641"/>
        <item x="5832"/>
        <item x="3449"/>
        <item x="5827"/>
        <item x="5372"/>
        <item x="525"/>
        <item x="1478"/>
        <item x="964"/>
        <item x="1477"/>
        <item x="3670"/>
        <item x="5615"/>
        <item x="1058"/>
        <item x="3179"/>
        <item x="4761"/>
        <item x="3671"/>
        <item x="3273"/>
        <item x="163"/>
        <item x="4059"/>
        <item x="6306"/>
        <item x="1400"/>
        <item x="3878"/>
        <item x="723"/>
        <item x="4660"/>
        <item x="6598"/>
        <item x="5617"/>
        <item x="1965"/>
        <item x="3966"/>
        <item x="3451"/>
        <item x="4156"/>
        <item x="3845"/>
        <item x="3485"/>
        <item x="4236"/>
        <item x="1247"/>
        <item x="768"/>
        <item x="3455"/>
        <item x="1131"/>
        <item x="4681"/>
        <item x="5993"/>
        <item x="1240"/>
        <item x="5195"/>
        <item x="2986"/>
        <item x="5800"/>
        <item x="2683"/>
        <item x="2040"/>
        <item x="4893"/>
        <item x="777"/>
        <item x="3453"/>
        <item x="3454"/>
        <item x="2994"/>
        <item x="450"/>
        <item x="296"/>
        <item x="6243"/>
        <item x="5189"/>
        <item x="5429"/>
        <item x="6123"/>
        <item x="6241"/>
        <item x="1526"/>
        <item x="2119"/>
        <item x="6386"/>
        <item x="4635"/>
        <item x="5647"/>
        <item x="4753"/>
        <item x="2428"/>
        <item x="6492"/>
        <item x="1245"/>
        <item x="4332"/>
        <item x="3718"/>
        <item x="5758"/>
        <item x="3640"/>
        <item x="2975"/>
        <item x="1002"/>
        <item x="3216"/>
        <item x="5870"/>
        <item x="5407"/>
        <item x="2545"/>
        <item x="5179"/>
        <item x="188"/>
        <item x="1003"/>
        <item x="5408"/>
        <item x="4160"/>
        <item x="232"/>
        <item x="1935"/>
        <item x="2470"/>
        <item x="3217"/>
        <item x="756"/>
        <item x="895"/>
        <item x="6051"/>
        <item x="6244"/>
        <item x="3896"/>
        <item x="1969"/>
        <item x="1718"/>
        <item x="4126"/>
        <item x="6474"/>
        <item x="6277"/>
        <item x="4615"/>
        <item x="2409"/>
        <item x="3903"/>
        <item x="6322"/>
        <item x="4170"/>
        <item x="3113"/>
        <item x="4117"/>
        <item x="6310"/>
        <item x="1723"/>
        <item x="1625"/>
        <item x="6099"/>
        <item x="2454"/>
        <item x="1246"/>
        <item x="4892"/>
        <item x="2682"/>
        <item x="1829"/>
        <item x="5786"/>
        <item x="3812"/>
        <item x="449"/>
        <item x="1977"/>
        <item x="214"/>
        <item x="3668"/>
        <item x="1476"/>
        <item x="3669"/>
        <item x="3452"/>
        <item x="1475"/>
        <item x="6268"/>
        <item x="1698"/>
        <item x="3338"/>
        <item x="5517"/>
        <item x="3710"/>
        <item x="1122"/>
        <item x="1654"/>
        <item x="3621"/>
        <item x="1512"/>
        <item x="1511"/>
        <item x="4092"/>
        <item x="5301"/>
        <item x="3100"/>
        <item x="1846"/>
        <item x="4936"/>
        <item x="6188"/>
        <item x="4935"/>
        <item x="4037"/>
        <item x="4019"/>
        <item x="2120"/>
        <item x="6229"/>
        <item x="4333"/>
        <item x="6173"/>
        <item x="6027"/>
        <item x="1007"/>
        <item x="883"/>
        <item x="4414"/>
        <item x="3877"/>
        <item x="4937"/>
        <item x="1896"/>
        <item x="3221"/>
        <item x="432"/>
        <item x="1008"/>
        <item x="1429"/>
        <item x="2724"/>
        <item x="3222"/>
        <item x="2202"/>
        <item x="5412"/>
        <item x="6493"/>
        <item x="490"/>
        <item x="5413"/>
        <item x="4094"/>
        <item x="491"/>
        <item x="492"/>
        <item x="3970"/>
        <item x="2725"/>
        <item x="4093"/>
        <item x="2664"/>
        <item x="1515"/>
        <item x="6125"/>
        <item x="3707"/>
        <item x="5859"/>
        <item x="1783"/>
        <item x="4083"/>
        <item x="3708"/>
        <item x="5860"/>
        <item x="5678"/>
        <item x="3515"/>
        <item x="3022"/>
        <item x="4890"/>
        <item x="4870"/>
        <item x="1310"/>
        <item x="6571"/>
        <item x="5862"/>
        <item x="4871"/>
        <item x="1897"/>
        <item x="1820"/>
        <item x="2680"/>
        <item x="4026"/>
        <item x="1514"/>
        <item x="5863"/>
        <item x="430"/>
        <item x="1653"/>
        <item x="5221"/>
        <item x="6265"/>
        <item x="2666"/>
        <item x="6242"/>
        <item x="447"/>
        <item x="4147"/>
        <item x="4159"/>
        <item x="6239"/>
        <item x="4091"/>
        <item x="6165"/>
        <item x="6181"/>
        <item x="960"/>
        <item x="804"/>
        <item x="5988"/>
        <item x="677"/>
        <item x="4116"/>
        <item x="6296"/>
        <item x="6267"/>
        <item x="6240"/>
        <item x="3711"/>
        <item x="3839"/>
        <item x="4011"/>
        <item x="1955"/>
        <item x="3456"/>
        <item x="1922"/>
        <item x="6216"/>
        <item x="3838"/>
        <item x="1968"/>
        <item x="4090"/>
        <item x="1250"/>
        <item x="5619"/>
        <item x="6481"/>
        <item x="6309"/>
        <item x="5987"/>
        <item x="1513"/>
        <item x="367"/>
        <item x="1836"/>
        <item x="1895"/>
        <item x="3709"/>
        <item x="1009"/>
        <item x="1130"/>
        <item x="3223"/>
        <item x="5414"/>
        <item x="4846"/>
        <item x="4089"/>
        <item x="2091"/>
        <item x="2639"/>
        <item x="4321"/>
        <item x="961"/>
        <item x="2109"/>
        <item x="5861"/>
        <item x="1898"/>
        <item x="2651"/>
        <item x="401"/>
        <item x="1890"/>
        <item x="415"/>
        <item x="1869"/>
        <item x="4858"/>
        <item x="3346"/>
        <item x="6482"/>
        <item x="6230"/>
        <item x="6233"/>
        <item x="4281"/>
        <item x="3594"/>
        <item x="1402"/>
        <item x="4322"/>
        <item x="5759"/>
        <item x="2110"/>
        <item x="2652"/>
        <item x="5525"/>
        <item x="6435"/>
        <item x="2686"/>
        <item x="4859"/>
        <item x="416"/>
        <item x="5864"/>
        <item x="6291"/>
        <item x="3712"/>
        <item x="5370"/>
        <item x="5108"/>
        <item x="3177"/>
        <item x="1516"/>
        <item x="453"/>
        <item x="5824"/>
        <item x="2899"/>
        <item x="3667"/>
        <item x="4896"/>
        <item x="4142"/>
        <item x="679"/>
        <item x="1474"/>
        <item x="368"/>
        <item x="2687"/>
        <item x="4897"/>
        <item x="4085"/>
        <item x="1950"/>
        <item x="6236"/>
        <item x="454"/>
        <item x="4080"/>
        <item x="6263"/>
        <item x="6235"/>
        <item x="4065"/>
        <item x="4113"/>
        <item x="4086"/>
        <item x="1891"/>
        <item x="1888"/>
        <item x="2611"/>
        <item x="1884"/>
        <item x="4821"/>
        <item x="6264"/>
        <item x="4078"/>
        <item x="1882"/>
        <item x="1918"/>
        <item x="6290"/>
        <item x="6218"/>
        <item x="4069"/>
        <item x="6245"/>
        <item x="4141"/>
        <item x="6334"/>
        <item x="1899"/>
        <item x="1873"/>
        <item x="1919"/>
        <item x="4114"/>
        <item x="1949"/>
        <item x="4095"/>
        <item x="1988"/>
        <item x="6215"/>
        <item x="4182"/>
        <item x="1868"/>
        <item x="4064"/>
        <item x="1874"/>
        <item x="4070"/>
        <item x="6219"/>
        <item x="66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41">
        <item x="1"/>
        <item x="29"/>
        <item x="27"/>
        <item x="3"/>
        <item x="16"/>
        <item x="28"/>
        <item x="15"/>
        <item x="30"/>
        <item x="4"/>
        <item x="17"/>
        <item x="14"/>
        <item x="39"/>
        <item x="2"/>
        <item x="20"/>
        <item x="32"/>
        <item x="33"/>
        <item x="6"/>
        <item x="34"/>
        <item x="31"/>
        <item x="7"/>
        <item x="5"/>
        <item x="22"/>
        <item x="19"/>
        <item x="18"/>
        <item x="9"/>
        <item x="36"/>
        <item x="21"/>
        <item x="8"/>
        <item x="37"/>
        <item x="35"/>
        <item x="25"/>
        <item x="10"/>
        <item x="38"/>
        <item x="11"/>
        <item x="12"/>
        <item x="24"/>
        <item x="23"/>
        <item x="13"/>
        <item x="26"/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>
      <items count="9">
        <item x="7"/>
        <item x="8"/>
        <item x="6"/>
        <item x="4"/>
        <item x="2"/>
        <item x="0"/>
        <item x="1"/>
        <item x="3"/>
        <item x="5"/>
      </items>
    </pivotField>
    <pivotField dragToRow="0" dragToCol="0" dragToPage="0" showAll="0" defaultSubtotal="0"/>
  </pivotFields>
  <rowFields count="1">
    <field x="1"/>
  </rowFields>
  <rowItems count="2">
    <i>
      <x v="1314"/>
    </i>
    <i t="grand">
      <x/>
    </i>
  </rowItems>
  <colItems count="1">
    <i/>
  </colItems>
  <pageFields count="1">
    <pageField fld="13" item="373" hier="-1"/>
  </pageFields>
  <formats count="7">
    <format dxfId="90">
      <pivotArea dataOnly="0" outline="0" axis="axisValues" fieldPosition="0"/>
    </format>
    <format dxfId="89">
      <pivotArea dataOnly="0" labelOnly="1" outline="0" fieldPosition="0">
        <references count="1">
          <reference field="13" count="1">
            <x v="215"/>
          </reference>
        </references>
      </pivotArea>
    </format>
    <format dxfId="88">
      <pivotArea type="all" dataOnly="0" outline="0" fieldPosition="0"/>
    </format>
    <format dxfId="87">
      <pivotArea field="1" type="button" dataOnly="0" labelOnly="1" outline="0" axis="axisRow" fieldPosition="0"/>
    </format>
    <format dxfId="86">
      <pivotArea dataOnly="0" labelOnly="1" fieldPosition="0">
        <references count="1">
          <reference field="1" count="4">
            <x v="20"/>
            <x v="777"/>
            <x v="1061"/>
            <x v="1177"/>
          </reference>
        </references>
      </pivotArea>
    </format>
    <format dxfId="85">
      <pivotArea dataOnly="0" labelOnly="1" grandRow="1" outline="0" fieldPosition="0"/>
    </format>
    <format dxfId="84">
      <pivotArea dataOnly="0" labelOnly="1" outline="0" fieldPosition="0">
        <references count="1">
          <reference field="13" count="1">
            <x v="37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CO2_FJVNET" displayName="CO2_FJVNET" ref="A2:BA360" totalsRowShown="0" dataDxfId="83" tableBorderDxfId="82">
  <sortState ref="A3:BA360">
    <sortCondition ref="A3"/>
  </sortState>
  <tableColumns count="53">
    <tableColumn id="1" name=" []" dataDxfId="81"/>
    <tableColumn id="2" name=" [År]" dataDxfId="80"/>
    <tableColumn id="3" name="FV_NetID [FV_NetID]" dataDxfId="79"/>
    <tableColumn id="4" name="Ellev (el/varme) [GJel/GJvarme]" dataDxfId="78"/>
    <tableColumn id="5" name="CO2 - El&amp;Varme [kg CO2/GJvarme]" dataDxfId="77"/>
    <tableColumn id="53" name="Varme_Lev_til_net [GJ]" dataDxfId="76"/>
    <tableColumn id="6" name="Kul [GJ/GJleveret]" dataDxfId="75"/>
    <tableColumn id="7" name="Olie [GJ/GJleveret]" dataDxfId="74"/>
    <tableColumn id="8" name="Gas [GJ/GJleveret]" dataDxfId="73"/>
    <tableColumn id="9" name="Affald (fossil) [GJ/GJleveret]" dataDxfId="72"/>
    <tableColumn id="10" name="Halm [GJ/GJleveret]" dataDxfId="71"/>
    <tableColumn id="11" name="Skovflis [GJ/GJleveret]" dataDxfId="70"/>
    <tableColumn id="12" name="Brænde [GJ/GJleveret]" dataDxfId="69"/>
    <tableColumn id="13" name="Træpiller [GJ/GJleveret]" dataDxfId="68"/>
    <tableColumn id="14" name="Træaffald [GJ/GJleveret]" dataDxfId="67"/>
    <tableColumn id="15" name="Affald (bio) [GJ/GJleveret]" dataDxfId="66"/>
    <tableColumn id="16" name="Biobrændsler_x000a_(bioolie) [GJ/GJleveret]" dataDxfId="65"/>
    <tableColumn id="17" name="Biogas [GJ/GJleveret]" dataDxfId="64"/>
    <tableColumn id="18" name="Overskudsvarme [GJ/GJleveret]" dataDxfId="63"/>
    <tableColumn id="19" name="Solvarme [GJ/GJleveret]" dataDxfId="62"/>
    <tableColumn id="20" name="El [GJ/GJleveret]" dataDxfId="61"/>
    <tableColumn id="21" name="CO2 - Varme [kg CO2/GJvarme]" dataDxfId="60"/>
    <tableColumn id="22" name="CO2 - El [kg CO2/GJvarme]" dataDxfId="59"/>
    <tableColumn id="23" name="andel kraftvarme [p.u.]" dataDxfId="58"/>
    <tableColumn id="24" name="andel kedler [p.u.]" dataDxfId="57"/>
    <tableColumn id="25" name="andel andet [p.u.]" dataDxfId="56"/>
    <tableColumn id="26" name=" kraftvarme - andel   Kul [p.u.]" dataDxfId="55"/>
    <tableColumn id="27" name=" kraftvarme - andel   Olie [p.u.]" dataDxfId="54"/>
    <tableColumn id="28" name=" kraftvarme - andel   Gas [p.u.]" dataDxfId="53"/>
    <tableColumn id="29" name=" kraftvarme - andel   Affald (fossil) [p.u.]" dataDxfId="52"/>
    <tableColumn id="30" name=" kraftvarme - andel   Halm [p.u.]" dataDxfId="51"/>
    <tableColumn id="31" name=" kraftvarme - andel   Skovflis [p.u.]" dataDxfId="50"/>
    <tableColumn id="32" name=" kraftvarme - andel   Brænde [p.u.]" dataDxfId="49"/>
    <tableColumn id="33" name=" kraftvarme - andel   Træpiller [p.u.]" dataDxfId="48"/>
    <tableColumn id="34" name=" kraftvarme - andel   Træaffald [p.u.]" dataDxfId="47"/>
    <tableColumn id="35" name=" kraftvarme - andel   Affald (bio) [p.u.]" dataDxfId="46"/>
    <tableColumn id="36" name=" kraftvarme - andel   Biobrændsler_x000a_(bioolie) [p.u.]" dataDxfId="45"/>
    <tableColumn id="37" name=" kraftvarme - andel   Biogas [p.u.]" dataDxfId="44"/>
    <tableColumn id="38" name=" kedler - andel   Kul [p.u.]" dataDxfId="43"/>
    <tableColumn id="39" name=" kedler - andel   Olie [p.u.]" dataDxfId="42"/>
    <tableColumn id="40" name=" kedler - andel   Gas [p.u.]" dataDxfId="41"/>
    <tableColumn id="41" name=" kedler - andel   Affald (fossil) [p.u.]" dataDxfId="40"/>
    <tableColumn id="42" name=" kedler - andel   Halm [p.u.]" dataDxfId="39"/>
    <tableColumn id="43" name=" kedler - andel   Skovflis [p.u.]" dataDxfId="38"/>
    <tableColumn id="44" name=" kedler - andel   Brænde [p.u.]" dataDxfId="37"/>
    <tableColumn id="45" name=" kedler - andel   Træpiller [p.u.]" dataDxfId="36"/>
    <tableColumn id="46" name=" kedler - andel   Træaffald [p.u.]" dataDxfId="35"/>
    <tableColumn id="47" name=" kedler - andel   Affald (bio) [p.u.]" dataDxfId="34"/>
    <tableColumn id="48" name=" kedler - andel   Biobrændsler_x000a_(bioolie) [p.u.]" dataDxfId="33"/>
    <tableColumn id="49" name=" kedler - andel   Biogas [p.u.]" dataDxfId="32"/>
    <tableColumn id="50" name="Andet - andel overskudsvarme [p.u.]" dataDxfId="31"/>
    <tableColumn id="51" name="Andet - andel solvarme [p.u.]" dataDxfId="30"/>
    <tableColumn id="52" name="Andet - andel varmepumper og elkedler [p.u.]" dataDxfId="2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el1" displayName="Tabel1" ref="A1:J370" totalsRowShown="0">
  <tableColumns count="10">
    <tableColumn id="1" name="FV_Net"/>
    <tableColumn id="2" name="FV_Net_Navn"/>
    <tableColumn id="3" name="VE_Varme_TJ" dataDxfId="28"/>
    <tableColumn id="4" name="VE_KV_TJ" dataDxfId="27"/>
    <tableColumn id="5" name="Overskudsvarme_TJ" dataDxfId="26"/>
    <tableColumn id="6" name="Fossil_Varme_TJ" dataDxfId="25"/>
    <tableColumn id="7" name="Fossil_KV_TJ" dataDxfId="24"/>
    <tableColumn id="8" name="VE_IALT" dataDxfId="23"/>
    <tableColumn id="9" name="KV_IALT" dataDxfId="22"/>
    <tableColumn id="10" name="SumOfVarmeLev_TJ" dataDxfId="2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ns.dk/sites/ens.dk/files/Basisfremskrivning/bf20_elogfjernvarme_forudsaetningsark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I1324"/>
  <sheetViews>
    <sheetView workbookViewId="0">
      <selection activeCell="B6" sqref="B6"/>
    </sheetView>
  </sheetViews>
  <sheetFormatPr defaultColWidth="9.140625" defaultRowHeight="15" x14ac:dyDescent="0.25"/>
  <cols>
    <col min="1" max="1" width="13.28515625" style="36" customWidth="1"/>
    <col min="2" max="2" width="21.140625" style="36" customWidth="1"/>
    <col min="3" max="3" width="27.7109375" style="36" customWidth="1"/>
    <col min="4" max="4" width="21.140625" style="36" customWidth="1"/>
    <col min="5" max="5" width="33.85546875" style="36" customWidth="1"/>
    <col min="6" max="6" width="18.28515625" style="36" hidden="1" customWidth="1"/>
    <col min="7" max="7" width="18.85546875" style="36" hidden="1" customWidth="1"/>
    <col min="8" max="9" width="18.85546875" style="36" customWidth="1"/>
    <col min="10" max="10" width="23" style="36" customWidth="1"/>
    <col min="11" max="11" width="17.140625" style="36" customWidth="1"/>
    <col min="12" max="13" width="15.85546875" style="36" customWidth="1"/>
    <col min="14" max="14" width="17.7109375" style="36" customWidth="1"/>
    <col min="15" max="15" width="17.140625" style="36" customWidth="1"/>
    <col min="16" max="16" width="18.140625" style="36" customWidth="1"/>
    <col min="17" max="17" width="15" style="36" customWidth="1"/>
    <col min="18" max="18" width="22" style="36" customWidth="1"/>
    <col min="19" max="19" width="20.7109375" style="36" customWidth="1"/>
    <col min="20" max="20" width="14" style="36" customWidth="1"/>
    <col min="21" max="264" width="29.140625" style="36" customWidth="1"/>
    <col min="265" max="526" width="29.140625" style="36" bestFit="1" customWidth="1"/>
    <col min="527" max="527" width="29.140625" style="36" customWidth="1"/>
    <col min="528" max="789" width="29.140625" style="36" bestFit="1" customWidth="1"/>
    <col min="790" max="790" width="34.28515625" style="36" bestFit="1" customWidth="1"/>
    <col min="791" max="791" width="28.28515625" style="36" bestFit="1" customWidth="1"/>
    <col min="792" max="792" width="32.7109375" style="36" bestFit="1" customWidth="1"/>
    <col min="793" max="16384" width="9.140625" style="36"/>
  </cols>
  <sheetData>
    <row r="1" spans="1:9" x14ac:dyDescent="0.25">
      <c r="A1" s="54" t="s">
        <v>3441</v>
      </c>
      <c r="B1" s="55" t="s">
        <v>3465</v>
      </c>
      <c r="C1" s="56"/>
      <c r="D1" s="56"/>
      <c r="E1" s="56"/>
      <c r="F1" s="38" t="s">
        <v>372</v>
      </c>
      <c r="G1" s="38" t="s">
        <v>373</v>
      </c>
    </row>
    <row r="2" spans="1:9" x14ac:dyDescent="0.25">
      <c r="A2" s="54"/>
      <c r="B2" s="55" t="s">
        <v>3674</v>
      </c>
      <c r="C2" s="56"/>
      <c r="D2" s="56"/>
      <c r="E2" s="56"/>
      <c r="F2" s="39"/>
      <c r="G2" s="39"/>
    </row>
    <row r="3" spans="1:9" x14ac:dyDescent="0.25">
      <c r="A3" s="54"/>
      <c r="B3" s="55"/>
      <c r="C3" s="56"/>
      <c r="D3" s="56"/>
      <c r="E3" s="56"/>
      <c r="F3" s="39"/>
      <c r="G3" s="39"/>
    </row>
    <row r="4" spans="1:9" x14ac:dyDescent="0.25">
      <c r="A4" s="54"/>
      <c r="B4" s="55"/>
      <c r="C4" s="56"/>
      <c r="D4" s="56"/>
      <c r="E4" s="56"/>
      <c r="F4" s="39"/>
      <c r="G4" s="39"/>
    </row>
    <row r="5" spans="1:9" x14ac:dyDescent="0.25">
      <c r="A5" s="54"/>
      <c r="B5" s="57"/>
      <c r="C5" s="57"/>
      <c r="D5" s="56"/>
      <c r="E5" s="56"/>
      <c r="F5" s="39"/>
      <c r="G5" s="39"/>
    </row>
    <row r="6" spans="1:9" x14ac:dyDescent="0.25">
      <c r="A6" s="40" t="s">
        <v>1</v>
      </c>
      <c r="B6" s="56" t="s">
        <v>3675</v>
      </c>
      <c r="F6" s="36" t="e">
        <f>VLOOKUP(B6,FVnetnavne,2,FALSE)</f>
        <v>#N/A</v>
      </c>
      <c r="G6" s="36" t="e">
        <f>VLOOKUP(F6,antalværker,2,FALSE)</f>
        <v>#N/A</v>
      </c>
    </row>
    <row r="7" spans="1:9" x14ac:dyDescent="0.25">
      <c r="F7" s="41"/>
      <c r="G7" s="41"/>
      <c r="H7" s="41"/>
      <c r="I7" s="42"/>
    </row>
    <row r="8" spans="1:9" x14ac:dyDescent="0.25">
      <c r="A8" s="40" t="s">
        <v>3395</v>
      </c>
      <c r="B8" s="37" t="s">
        <v>376</v>
      </c>
      <c r="C8" s="37" t="s">
        <v>377</v>
      </c>
      <c r="D8" s="37" t="s">
        <v>378</v>
      </c>
      <c r="E8" s="37" t="s">
        <v>379</v>
      </c>
    </row>
    <row r="9" spans="1:9" x14ac:dyDescent="0.25">
      <c r="A9" s="43" t="s">
        <v>3675</v>
      </c>
      <c r="B9" s="36" t="str">
        <f>IFERROR(VLOOKUP($A9,Værkdata!$B$1:$F$1029,2,FALSE),"")</f>
        <v/>
      </c>
      <c r="C9" s="36" t="str">
        <f>IFERROR(VLOOKUP($A9,Værkdata!$B$1:$F$1029,3,FALSE),"")</f>
        <v/>
      </c>
      <c r="D9" s="36" t="str">
        <f>IFERROR(VLOOKUP($A9,Værkdata!$B$1:$F$1029,4,FALSE),"")</f>
        <v/>
      </c>
      <c r="E9" s="36" t="str">
        <f>IFERROR(VLOOKUP($A9,Værkdata!$B$1:$F$1029,5,FALSE),"")</f>
        <v/>
      </c>
    </row>
    <row r="10" spans="1:9" x14ac:dyDescent="0.25">
      <c r="A10" s="43" t="s">
        <v>3671</v>
      </c>
      <c r="B10" s="36" t="str">
        <f>IFERROR(VLOOKUP($A10,Værkdata!$B$1:$F$1029,2,FALSE),"")</f>
        <v/>
      </c>
      <c r="C10" s="36" t="str">
        <f>IFERROR(VLOOKUP($A10,Værkdata!$B$1:$F$1029,3,FALSE),"")</f>
        <v/>
      </c>
      <c r="D10" s="36" t="str">
        <f>IFERROR(VLOOKUP($A10,Værkdata!$B$1:$F$1029,4,FALSE),"")</f>
        <v/>
      </c>
      <c r="E10" s="36" t="str">
        <f>IFERROR(VLOOKUP($A10,Værkdata!$B$1:$F$1029,5,FALSE),"")</f>
        <v/>
      </c>
    </row>
    <row r="11" spans="1:9" x14ac:dyDescent="0.25">
      <c r="A11"/>
      <c r="B11" s="36" t="str">
        <f>IFERROR(VLOOKUP($A11,Værkdata!$B$1:$F$1029,2,FALSE),"")</f>
        <v/>
      </c>
      <c r="C11" s="36" t="str">
        <f>IFERROR(VLOOKUP($A11,Værkdata!$B$1:$F$1029,3,FALSE),"")</f>
        <v/>
      </c>
      <c r="D11" s="36" t="str">
        <f>IFERROR(VLOOKUP($A11,Værkdata!$B$1:$F$1029,4,FALSE),"")</f>
        <v/>
      </c>
      <c r="E11" s="36" t="str">
        <f>IFERROR(VLOOKUP($A11,Værkdata!$B$1:$F$1029,5,FALSE),"")</f>
        <v/>
      </c>
    </row>
    <row r="12" spans="1:9" x14ac:dyDescent="0.25">
      <c r="A12"/>
      <c r="B12" s="36" t="str">
        <f>IFERROR(VLOOKUP($A12,Værkdata!$B$1:$F$1029,2,FALSE),"")</f>
        <v/>
      </c>
      <c r="C12" s="36" t="str">
        <f>IFERROR(VLOOKUP($A12,Værkdata!$B$1:$F$1029,3,FALSE),"")</f>
        <v/>
      </c>
      <c r="D12" s="36" t="str">
        <f>IFERROR(VLOOKUP($A12,Værkdata!$B$1:$F$1029,4,FALSE),"")</f>
        <v/>
      </c>
      <c r="E12" s="36" t="str">
        <f>IFERROR(VLOOKUP($A12,Værkdata!$B$1:$F$1029,5,FALSE),"")</f>
        <v/>
      </c>
    </row>
    <row r="13" spans="1:9" x14ac:dyDescent="0.25">
      <c r="A13"/>
      <c r="B13" s="36" t="str">
        <f>IFERROR(VLOOKUP($A13,Værkdata!$B$1:$F$1029,2,FALSE),"")</f>
        <v/>
      </c>
      <c r="C13" s="36" t="str">
        <f>IFERROR(VLOOKUP($A13,Værkdata!$B$1:$F$1029,3,FALSE),"")</f>
        <v/>
      </c>
      <c r="D13" s="36" t="str">
        <f>IFERROR(VLOOKUP($A13,Værkdata!$B$1:$F$1029,4,FALSE),"")</f>
        <v/>
      </c>
      <c r="E13" s="36" t="str">
        <f>IFERROR(VLOOKUP($A13,Værkdata!$B$1:$F$1029,5,FALSE),"")</f>
        <v/>
      </c>
    </row>
    <row r="14" spans="1:9" x14ac:dyDescent="0.25">
      <c r="A14"/>
      <c r="B14" s="36" t="str">
        <f>IFERROR(VLOOKUP($A14,Værkdata!$B$1:$F$1029,2,FALSE),"")</f>
        <v/>
      </c>
      <c r="C14" s="36" t="str">
        <f>IFERROR(VLOOKUP($A14,Værkdata!$B$1:$F$1029,3,FALSE),"")</f>
        <v/>
      </c>
      <c r="D14" s="36" t="str">
        <f>IFERROR(VLOOKUP($A14,Værkdata!$B$1:$F$1029,4,FALSE),"")</f>
        <v/>
      </c>
      <c r="E14" s="36" t="str">
        <f>IFERROR(VLOOKUP($A14,Værkdata!$B$1:$F$1029,5,FALSE),"")</f>
        <v/>
      </c>
    </row>
    <row r="15" spans="1:9" x14ac:dyDescent="0.25">
      <c r="A15"/>
      <c r="B15" s="36" t="str">
        <f>IFERROR(VLOOKUP($A15,Værkdata!$B$1:$F$1029,2,FALSE),"")</f>
        <v/>
      </c>
      <c r="C15" s="36" t="str">
        <f>IFERROR(VLOOKUP($A15,Værkdata!$B$1:$F$1029,3,FALSE),"")</f>
        <v/>
      </c>
      <c r="D15" s="36" t="str">
        <f>IFERROR(VLOOKUP($A15,Værkdata!$B$1:$F$1029,4,FALSE),"")</f>
        <v/>
      </c>
      <c r="E15" s="36" t="str">
        <f>IFERROR(VLOOKUP($A15,Værkdata!$B$1:$F$1029,5,FALSE),"")</f>
        <v/>
      </c>
    </row>
    <row r="16" spans="1:9" x14ac:dyDescent="0.25">
      <c r="A16"/>
      <c r="B16" s="36" t="str">
        <f>IFERROR(VLOOKUP($A16,Værkdata!$B$1:$F$1029,2,FALSE),"")</f>
        <v/>
      </c>
      <c r="C16" s="36" t="str">
        <f>IFERROR(VLOOKUP($A16,Værkdata!$B$1:$F$1029,3,FALSE),"")</f>
        <v/>
      </c>
      <c r="D16" s="36" t="str">
        <f>IFERROR(VLOOKUP($A16,Værkdata!$B$1:$F$1029,4,FALSE),"")</f>
        <v/>
      </c>
      <c r="E16" s="36" t="str">
        <f>IFERROR(VLOOKUP($A16,Værkdata!$B$1:$F$1029,5,FALSE),"")</f>
        <v/>
      </c>
    </row>
    <row r="17" spans="1:5" x14ac:dyDescent="0.25">
      <c r="A17"/>
      <c r="B17" s="36" t="str">
        <f>IFERROR(VLOOKUP($A17,Værkdata!$B$1:$F$1029,2,FALSE),"")</f>
        <v/>
      </c>
      <c r="C17" s="36" t="str">
        <f>IFERROR(VLOOKUP($A17,Værkdata!$B$1:$F$1029,3,FALSE),"")</f>
        <v/>
      </c>
      <c r="D17" s="36" t="str">
        <f>IFERROR(VLOOKUP($A17,Værkdata!$B$1:$F$1029,4,FALSE),"")</f>
        <v/>
      </c>
      <c r="E17" s="36" t="str">
        <f>IFERROR(VLOOKUP($A17,Værkdata!$B$1:$F$1029,5,FALSE),"")</f>
        <v/>
      </c>
    </row>
    <row r="18" spans="1:5" x14ac:dyDescent="0.25">
      <c r="A18"/>
      <c r="B18" s="36" t="str">
        <f>IFERROR(VLOOKUP($A18,Værkdata!$B$1:$F$1029,2,FALSE),"")</f>
        <v/>
      </c>
      <c r="C18" s="36" t="str">
        <f>IFERROR(VLOOKUP($A18,Værkdata!$B$1:$F$1029,3,FALSE),"")</f>
        <v/>
      </c>
      <c r="D18" s="36" t="str">
        <f>IFERROR(VLOOKUP($A18,Værkdata!$B$1:$F$1029,4,FALSE),"")</f>
        <v/>
      </c>
      <c r="E18" s="36" t="str">
        <f>IFERROR(VLOOKUP($A18,Værkdata!$B$1:$F$1029,5,FALSE),"")</f>
        <v/>
      </c>
    </row>
    <row r="19" spans="1:5" x14ac:dyDescent="0.25">
      <c r="A19"/>
      <c r="B19" s="36" t="str">
        <f>IFERROR(VLOOKUP($A19,Værkdata!$B$1:$F$1029,2,FALSE),"")</f>
        <v/>
      </c>
      <c r="C19" s="36" t="str">
        <f>IFERROR(VLOOKUP($A19,Værkdata!$B$1:$F$1029,3,FALSE),"")</f>
        <v/>
      </c>
      <c r="D19" s="36" t="str">
        <f>IFERROR(VLOOKUP($A19,Værkdata!$B$1:$F$1029,4,FALSE),"")</f>
        <v/>
      </c>
      <c r="E19" s="36" t="str">
        <f>IFERROR(VLOOKUP($A19,Værkdata!$B$1:$F$1029,5,FALSE),"")</f>
        <v/>
      </c>
    </row>
    <row r="20" spans="1:5" x14ac:dyDescent="0.25">
      <c r="A20"/>
      <c r="B20" s="36" t="str">
        <f>IFERROR(VLOOKUP($A20,Værkdata!$B$1:$F$1029,2,FALSE),"")</f>
        <v/>
      </c>
      <c r="C20" s="36" t="str">
        <f>IFERROR(VLOOKUP($A20,Værkdata!$B$1:$F$1029,3,FALSE),"")</f>
        <v/>
      </c>
      <c r="D20" s="36" t="str">
        <f>IFERROR(VLOOKUP($A20,Værkdata!$B$1:$F$1029,4,FALSE),"")</f>
        <v/>
      </c>
      <c r="E20" s="36" t="str">
        <f>IFERROR(VLOOKUP($A20,Værkdata!$B$1:$F$1029,5,FALSE),"")</f>
        <v/>
      </c>
    </row>
    <row r="21" spans="1:5" x14ac:dyDescent="0.25">
      <c r="A21"/>
      <c r="B21" s="36" t="str">
        <f>IFERROR(VLOOKUP($A21,Værkdata!$B$1:$F$1029,2,FALSE),"")</f>
        <v/>
      </c>
      <c r="C21" s="36" t="str">
        <f>IFERROR(VLOOKUP($A21,Værkdata!$B$1:$F$1029,3,FALSE),"")</f>
        <v/>
      </c>
      <c r="D21" s="36" t="str">
        <f>IFERROR(VLOOKUP($A21,Værkdata!$B$1:$F$1029,4,FALSE),"")</f>
        <v/>
      </c>
      <c r="E21" s="36" t="str">
        <f>IFERROR(VLOOKUP($A21,Værkdata!$B$1:$F$1029,5,FALSE),"")</f>
        <v/>
      </c>
    </row>
    <row r="22" spans="1:5" x14ac:dyDescent="0.25">
      <c r="A22"/>
      <c r="B22" s="36" t="str">
        <f>IFERROR(VLOOKUP($A22,Værkdata!$B$1:$F$1029,2,FALSE),"")</f>
        <v/>
      </c>
      <c r="C22" s="36" t="str">
        <f>IFERROR(VLOOKUP($A22,Værkdata!$B$1:$F$1029,3,FALSE),"")</f>
        <v/>
      </c>
      <c r="D22" s="36" t="str">
        <f>IFERROR(VLOOKUP($A22,Værkdata!$B$1:$F$1029,4,FALSE),"")</f>
        <v/>
      </c>
      <c r="E22" s="36" t="str">
        <f>IFERROR(VLOOKUP($A22,Værkdata!$B$1:$F$1029,5,FALSE),"")</f>
        <v/>
      </c>
    </row>
    <row r="23" spans="1:5" x14ac:dyDescent="0.25">
      <c r="A23"/>
      <c r="B23" s="36" t="str">
        <f>IFERROR(VLOOKUP($A23,Værkdata!$B$1:$F$1029,2,FALSE),"")</f>
        <v/>
      </c>
      <c r="C23" s="36" t="str">
        <f>IFERROR(VLOOKUP($A23,Værkdata!$B$1:$F$1029,3,FALSE),"")</f>
        <v/>
      </c>
      <c r="D23" s="36" t="str">
        <f>IFERROR(VLOOKUP($A23,Værkdata!$B$1:$F$1029,4,FALSE),"")</f>
        <v/>
      </c>
      <c r="E23" s="36" t="str">
        <f>IFERROR(VLOOKUP($A23,Værkdata!$B$1:$F$1029,5,FALSE),"")</f>
        <v/>
      </c>
    </row>
    <row r="24" spans="1:5" x14ac:dyDescent="0.25">
      <c r="A24"/>
      <c r="B24" s="36" t="str">
        <f>IFERROR(VLOOKUP($A24,Værkdata!$B$1:$F$1029,2,FALSE),"")</f>
        <v/>
      </c>
      <c r="C24" s="36" t="str">
        <f>IFERROR(VLOOKUP($A24,Værkdata!$B$1:$F$1029,3,FALSE),"")</f>
        <v/>
      </c>
      <c r="D24" s="36" t="str">
        <f>IFERROR(VLOOKUP($A24,Værkdata!$B$1:$F$1029,4,FALSE),"")</f>
        <v/>
      </c>
      <c r="E24" s="36" t="str">
        <f>IFERROR(VLOOKUP($A24,Værkdata!$B$1:$F$1029,5,FALSE),"")</f>
        <v/>
      </c>
    </row>
    <row r="25" spans="1:5" x14ac:dyDescent="0.25">
      <c r="A25"/>
      <c r="B25" s="36" t="str">
        <f>IFERROR(VLOOKUP($A25,Værkdata!$B$1:$F$1029,2,FALSE),"")</f>
        <v/>
      </c>
      <c r="C25" s="36" t="str">
        <f>IFERROR(VLOOKUP($A25,Værkdata!$B$1:$F$1029,3,FALSE),"")</f>
        <v/>
      </c>
      <c r="D25" s="36" t="str">
        <f>IFERROR(VLOOKUP($A25,Værkdata!$B$1:$F$1029,4,FALSE),"")</f>
        <v/>
      </c>
      <c r="E25" s="36" t="str">
        <f>IFERROR(VLOOKUP($A25,Værkdata!$B$1:$F$1029,5,FALSE),"")</f>
        <v/>
      </c>
    </row>
    <row r="26" spans="1:5" x14ac:dyDescent="0.25">
      <c r="A26"/>
      <c r="B26" s="36" t="str">
        <f>IFERROR(VLOOKUP($A26,Værkdata!$B$1:$F$1029,2,FALSE),"")</f>
        <v/>
      </c>
      <c r="C26" s="36" t="str">
        <f>IFERROR(VLOOKUP($A26,Værkdata!$B$1:$F$1029,3,FALSE),"")</f>
        <v/>
      </c>
      <c r="D26" s="36" t="str">
        <f>IFERROR(VLOOKUP($A26,Værkdata!$B$1:$F$1029,4,FALSE),"")</f>
        <v/>
      </c>
      <c r="E26" s="36" t="str">
        <f>IFERROR(VLOOKUP($A26,Værkdata!$B$1:$F$1029,5,FALSE),"")</f>
        <v/>
      </c>
    </row>
    <row r="27" spans="1:5" x14ac:dyDescent="0.25">
      <c r="A27"/>
      <c r="B27" s="36" t="str">
        <f>IFERROR(VLOOKUP($A27,Værkdata!$B$1:$F$1029,2,FALSE),"")</f>
        <v/>
      </c>
      <c r="C27" s="36" t="str">
        <f>IFERROR(VLOOKUP($A27,Værkdata!$B$1:$F$1029,3,FALSE),"")</f>
        <v/>
      </c>
      <c r="D27" s="36" t="str">
        <f>IFERROR(VLOOKUP($A27,Værkdata!$B$1:$F$1029,4,FALSE),"")</f>
        <v/>
      </c>
      <c r="E27" s="36" t="str">
        <f>IFERROR(VLOOKUP($A27,Værkdata!$B$1:$F$1029,5,FALSE),"")</f>
        <v/>
      </c>
    </row>
    <row r="28" spans="1:5" x14ac:dyDescent="0.25">
      <c r="A28"/>
      <c r="B28" s="36" t="str">
        <f>IFERROR(VLOOKUP($A28,Værkdata!$B$1:$F$1029,2,FALSE),"")</f>
        <v/>
      </c>
      <c r="C28" s="36" t="str">
        <f>IFERROR(VLOOKUP($A28,Værkdata!$B$1:$F$1029,3,FALSE),"")</f>
        <v/>
      </c>
      <c r="D28" s="36" t="str">
        <f>IFERROR(VLOOKUP($A28,Værkdata!$B$1:$F$1029,4,FALSE),"")</f>
        <v/>
      </c>
      <c r="E28" s="36" t="str">
        <f>IFERROR(VLOOKUP($A28,Værkdata!$B$1:$F$1029,5,FALSE),"")</f>
        <v/>
      </c>
    </row>
    <row r="29" spans="1:5" x14ac:dyDescent="0.25">
      <c r="A29"/>
      <c r="B29" s="36" t="str">
        <f>IFERROR(VLOOKUP($A29,Værkdata!$B$1:$F$1029,2,FALSE),"")</f>
        <v/>
      </c>
      <c r="C29" s="36" t="str">
        <f>IFERROR(VLOOKUP($A29,Værkdata!$B$1:$F$1029,3,FALSE),"")</f>
        <v/>
      </c>
      <c r="D29" s="36" t="str">
        <f>IFERROR(VLOOKUP($A29,Værkdata!$B$1:$F$1029,4,FALSE),"")</f>
        <v/>
      </c>
      <c r="E29" s="36" t="str">
        <f>IFERROR(VLOOKUP($A29,Værkdata!$B$1:$F$1029,5,FALSE),"")</f>
        <v/>
      </c>
    </row>
    <row r="30" spans="1:5" x14ac:dyDescent="0.25">
      <c r="A30"/>
      <c r="B30" s="36" t="str">
        <f>IFERROR(VLOOKUP($A30,Værkdata!$B$1:$F$1029,2,FALSE),"")</f>
        <v/>
      </c>
      <c r="C30" s="36" t="str">
        <f>IFERROR(VLOOKUP($A30,Værkdata!$B$1:$F$1029,3,FALSE),"")</f>
        <v/>
      </c>
      <c r="D30" s="36" t="str">
        <f>IFERROR(VLOOKUP($A30,Værkdata!$B$1:$F$1029,4,FALSE),"")</f>
        <v/>
      </c>
      <c r="E30" s="36" t="str">
        <f>IFERROR(VLOOKUP($A30,Værkdata!$B$1:$F$1029,5,FALSE),"")</f>
        <v/>
      </c>
    </row>
    <row r="31" spans="1:5" x14ac:dyDescent="0.25">
      <c r="A31"/>
      <c r="B31" s="36" t="str">
        <f>IFERROR(VLOOKUP($A31,Værkdata!$B$1:$F$1029,2,FALSE),"")</f>
        <v/>
      </c>
      <c r="C31" s="36" t="str">
        <f>IFERROR(VLOOKUP($A31,Værkdata!$B$1:$F$1029,3,FALSE),"")</f>
        <v/>
      </c>
      <c r="D31" s="36" t="str">
        <f>IFERROR(VLOOKUP($A31,Værkdata!$B$1:$F$1029,4,FALSE),"")</f>
        <v/>
      </c>
      <c r="E31" s="36" t="str">
        <f>IFERROR(VLOOKUP($A31,Værkdata!$B$1:$F$1029,5,FALSE),"")</f>
        <v/>
      </c>
    </row>
    <row r="32" spans="1:5" x14ac:dyDescent="0.25">
      <c r="A32"/>
      <c r="B32" s="36" t="str">
        <f>IFERROR(VLOOKUP($A32,Værkdata!$B$1:$F$1029,2,FALSE),"")</f>
        <v/>
      </c>
      <c r="C32" s="36" t="str">
        <f>IFERROR(VLOOKUP($A32,Værkdata!$B$1:$F$1029,3,FALSE),"")</f>
        <v/>
      </c>
      <c r="D32" s="36" t="str">
        <f>IFERROR(VLOOKUP($A32,Værkdata!$B$1:$F$1029,4,FALSE),"")</f>
        <v/>
      </c>
      <c r="E32" s="36" t="str">
        <f>IFERROR(VLOOKUP($A32,Værkdata!$B$1:$F$1029,5,FALSE),"")</f>
        <v/>
      </c>
    </row>
    <row r="33" spans="1:5" x14ac:dyDescent="0.25">
      <c r="A33"/>
      <c r="B33" s="36" t="str">
        <f>IFERROR(VLOOKUP($A33,Værkdata!$B$1:$F$1029,2,FALSE),"")</f>
        <v/>
      </c>
      <c r="C33" s="36" t="str">
        <f>IFERROR(VLOOKUP($A33,Værkdata!$B$1:$F$1029,3,FALSE),"")</f>
        <v/>
      </c>
      <c r="D33" s="36" t="str">
        <f>IFERROR(VLOOKUP($A33,Værkdata!$B$1:$F$1029,4,FALSE),"")</f>
        <v/>
      </c>
      <c r="E33" s="36" t="str">
        <f>IFERROR(VLOOKUP($A33,Værkdata!$B$1:$F$1029,5,FALSE),"")</f>
        <v/>
      </c>
    </row>
    <row r="34" spans="1:5" x14ac:dyDescent="0.25">
      <c r="A34"/>
      <c r="B34" s="36" t="str">
        <f>IFERROR(VLOOKUP($A34,Værkdata!$B$1:$F$1029,2,FALSE),"")</f>
        <v/>
      </c>
      <c r="C34" s="36" t="str">
        <f>IFERROR(VLOOKUP($A34,Værkdata!$B$1:$F$1029,3,FALSE),"")</f>
        <v/>
      </c>
      <c r="D34" s="36" t="str">
        <f>IFERROR(VLOOKUP($A34,Værkdata!$B$1:$F$1029,4,FALSE),"")</f>
        <v/>
      </c>
      <c r="E34" s="36" t="str">
        <f>IFERROR(VLOOKUP($A34,Værkdata!$B$1:$F$1029,5,FALSE),"")</f>
        <v/>
      </c>
    </row>
    <row r="35" spans="1:5" x14ac:dyDescent="0.25">
      <c r="A35"/>
      <c r="B35" s="36" t="str">
        <f>IFERROR(VLOOKUP($A35,Værkdata!$B$1:$F$1029,2,FALSE),"")</f>
        <v/>
      </c>
      <c r="C35" s="36" t="str">
        <f>IFERROR(VLOOKUP($A35,Værkdata!$B$1:$F$1029,3,FALSE),"")</f>
        <v/>
      </c>
      <c r="D35" s="36" t="str">
        <f>IFERROR(VLOOKUP($A35,Værkdata!$B$1:$F$1029,4,FALSE),"")</f>
        <v/>
      </c>
      <c r="E35" s="36" t="str">
        <f>IFERROR(VLOOKUP($A35,Værkdata!$B$1:$F$1029,5,FALSE),"")</f>
        <v/>
      </c>
    </row>
    <row r="36" spans="1:5" x14ac:dyDescent="0.25">
      <c r="A36"/>
      <c r="B36" s="36" t="str">
        <f>IFERROR(VLOOKUP($A36,Værkdata!$B$1:$F$1029,2,FALSE),"")</f>
        <v/>
      </c>
      <c r="C36" s="36" t="str">
        <f>IFERROR(VLOOKUP($A36,Værkdata!$B$1:$F$1029,3,FALSE),"")</f>
        <v/>
      </c>
      <c r="D36" s="36" t="str">
        <f>IFERROR(VLOOKUP($A36,Værkdata!$B$1:$F$1029,4,FALSE),"")</f>
        <v/>
      </c>
      <c r="E36" s="36" t="str">
        <f>IFERROR(VLOOKUP($A36,Værkdata!$B$1:$F$1029,5,FALSE),"")</f>
        <v/>
      </c>
    </row>
    <row r="37" spans="1:5" x14ac:dyDescent="0.25">
      <c r="A37"/>
      <c r="B37" s="36" t="str">
        <f>IFERROR(VLOOKUP($A37,Værkdata!$B$1:$F$1029,2,FALSE),"")</f>
        <v/>
      </c>
      <c r="C37" s="36" t="str">
        <f>IFERROR(VLOOKUP($A37,Værkdata!$B$1:$F$1029,3,FALSE),"")</f>
        <v/>
      </c>
      <c r="D37" s="36" t="str">
        <f>IFERROR(VLOOKUP($A37,Værkdata!$B$1:$F$1029,4,FALSE),"")</f>
        <v/>
      </c>
      <c r="E37" s="36" t="str">
        <f>IFERROR(VLOOKUP($A37,Værkdata!$B$1:$F$1029,5,FALSE),"")</f>
        <v/>
      </c>
    </row>
    <row r="38" spans="1:5" x14ac:dyDescent="0.25">
      <c r="A38"/>
      <c r="B38" s="36" t="str">
        <f>IFERROR(VLOOKUP($A38,Værkdata!$B$1:$F$1029,2,FALSE),"")</f>
        <v/>
      </c>
      <c r="C38" s="36" t="str">
        <f>IFERROR(VLOOKUP($A38,Værkdata!$B$1:$F$1029,3,FALSE),"")</f>
        <v/>
      </c>
      <c r="D38" s="36" t="str">
        <f>IFERROR(VLOOKUP($A38,Værkdata!$B$1:$F$1029,4,FALSE),"")</f>
        <v/>
      </c>
      <c r="E38" s="36" t="str">
        <f>IFERROR(VLOOKUP($A38,Værkdata!$B$1:$F$1029,5,FALSE),"")</f>
        <v/>
      </c>
    </row>
    <row r="39" spans="1:5" x14ac:dyDescent="0.25">
      <c r="A39"/>
      <c r="B39" s="36" t="str">
        <f>IFERROR(VLOOKUP($A39,Værkdata!$B$1:$F$1029,2,FALSE),"")</f>
        <v/>
      </c>
      <c r="C39" s="36" t="str">
        <f>IFERROR(VLOOKUP($A39,Værkdata!$B$1:$F$1029,3,FALSE),"")</f>
        <v/>
      </c>
      <c r="D39" s="36" t="str">
        <f>IFERROR(VLOOKUP($A39,Værkdata!$B$1:$F$1029,4,FALSE),"")</f>
        <v/>
      </c>
      <c r="E39" s="36" t="str">
        <f>IFERROR(VLOOKUP($A39,Værkdata!$B$1:$F$1029,5,FALSE),"")</f>
        <v/>
      </c>
    </row>
    <row r="40" spans="1:5" x14ac:dyDescent="0.25">
      <c r="A40"/>
      <c r="B40" s="36" t="str">
        <f>IFERROR(VLOOKUP($A40,Værkdata!$B$1:$F$1029,2,FALSE),"")</f>
        <v/>
      </c>
      <c r="C40" s="36" t="str">
        <f>IFERROR(VLOOKUP($A40,Værkdata!$B$1:$F$1029,3,FALSE),"")</f>
        <v/>
      </c>
      <c r="D40" s="36" t="str">
        <f>IFERROR(VLOOKUP($A40,Værkdata!$B$1:$F$1029,4,FALSE),"")</f>
        <v/>
      </c>
      <c r="E40" s="36" t="str">
        <f>IFERROR(VLOOKUP($A40,Værkdata!$B$1:$F$1029,5,FALSE),"")</f>
        <v/>
      </c>
    </row>
    <row r="41" spans="1:5" x14ac:dyDescent="0.25">
      <c r="A41"/>
      <c r="B41" s="36" t="str">
        <f>IFERROR(VLOOKUP($A41,Værkdata!$B$1:$F$1029,2,FALSE),"")</f>
        <v/>
      </c>
      <c r="C41" s="36" t="str">
        <f>IFERROR(VLOOKUP($A41,Værkdata!$B$1:$F$1029,3,FALSE),"")</f>
        <v/>
      </c>
      <c r="D41" s="36" t="str">
        <f>IFERROR(VLOOKUP($A41,Værkdata!$B$1:$F$1029,4,FALSE),"")</f>
        <v/>
      </c>
      <c r="E41" s="36" t="str">
        <f>IFERROR(VLOOKUP($A41,Værkdata!$B$1:$F$1029,5,FALSE),"")</f>
        <v/>
      </c>
    </row>
    <row r="42" spans="1:5" x14ac:dyDescent="0.25">
      <c r="A42"/>
      <c r="B42" s="36" t="str">
        <f>IFERROR(VLOOKUP($A42,Værkdata!$B$1:$F$1029,2,FALSE),"")</f>
        <v/>
      </c>
      <c r="C42" s="36" t="str">
        <f>IFERROR(VLOOKUP($A42,Værkdata!$B$1:$F$1029,3,FALSE),"")</f>
        <v/>
      </c>
      <c r="D42" s="36" t="str">
        <f>IFERROR(VLOOKUP($A42,Værkdata!$B$1:$F$1029,4,FALSE),"")</f>
        <v/>
      </c>
      <c r="E42" s="36" t="str">
        <f>IFERROR(VLOOKUP($A42,Værkdata!$B$1:$F$1029,5,FALSE),"")</f>
        <v/>
      </c>
    </row>
    <row r="43" spans="1:5" x14ac:dyDescent="0.25">
      <c r="A43"/>
      <c r="B43" s="36" t="str">
        <f>IFERROR(VLOOKUP($A43,Værkdata!$B$1:$F$1029,2,FALSE),"")</f>
        <v/>
      </c>
      <c r="C43" s="36" t="str">
        <f>IFERROR(VLOOKUP($A43,Værkdata!$B$1:$F$1029,3,FALSE),"")</f>
        <v/>
      </c>
      <c r="D43" s="36" t="str">
        <f>IFERROR(VLOOKUP($A43,Værkdata!$B$1:$F$1029,4,FALSE),"")</f>
        <v/>
      </c>
      <c r="E43" s="36" t="str">
        <f>IFERROR(VLOOKUP($A43,Værkdata!$B$1:$F$1029,5,FALSE),"")</f>
        <v/>
      </c>
    </row>
    <row r="44" spans="1:5" x14ac:dyDescent="0.25">
      <c r="A44"/>
      <c r="B44" s="36" t="str">
        <f>IFERROR(VLOOKUP($A44,Værkdata!$B$1:$F$1029,2,FALSE),"")</f>
        <v/>
      </c>
      <c r="C44" s="36" t="str">
        <f>IFERROR(VLOOKUP($A44,Værkdata!$B$1:$F$1029,3,FALSE),"")</f>
        <v/>
      </c>
      <c r="D44" s="36" t="str">
        <f>IFERROR(VLOOKUP($A44,Værkdata!$B$1:$F$1029,4,FALSE),"")</f>
        <v/>
      </c>
      <c r="E44" s="36" t="str">
        <f>IFERROR(VLOOKUP($A44,Værkdata!$B$1:$F$1029,5,FALSE),"")</f>
        <v/>
      </c>
    </row>
    <row r="45" spans="1:5" x14ac:dyDescent="0.25">
      <c r="A45"/>
      <c r="B45" s="36" t="str">
        <f>IFERROR(VLOOKUP($A45,Værkdata!$B$1:$F$1029,2,FALSE),"")</f>
        <v/>
      </c>
      <c r="C45" s="36" t="str">
        <f>IFERROR(VLOOKUP($A45,Værkdata!$B$1:$F$1029,3,FALSE),"")</f>
        <v/>
      </c>
      <c r="D45" s="36" t="str">
        <f>IFERROR(VLOOKUP($A45,Værkdata!$B$1:$F$1029,4,FALSE),"")</f>
        <v/>
      </c>
      <c r="E45" s="36" t="str">
        <f>IFERROR(VLOOKUP($A45,Værkdata!$B$1:$F$1029,5,FALSE),"")</f>
        <v/>
      </c>
    </row>
    <row r="46" spans="1:5" x14ac:dyDescent="0.25">
      <c r="A46"/>
      <c r="B46" s="36" t="str">
        <f>IFERROR(VLOOKUP($A46,Værkdata!$B$1:$F$1029,2,FALSE),"")</f>
        <v/>
      </c>
      <c r="C46" s="36" t="str">
        <f>IFERROR(VLOOKUP($A46,Værkdata!$B$1:$F$1029,3,FALSE),"")</f>
        <v/>
      </c>
      <c r="D46" s="36" t="str">
        <f>IFERROR(VLOOKUP($A46,Værkdata!$B$1:$F$1029,4,FALSE),"")</f>
        <v/>
      </c>
      <c r="E46" s="36" t="str">
        <f>IFERROR(VLOOKUP($A46,Værkdata!$B$1:$F$1029,5,FALSE),"")</f>
        <v/>
      </c>
    </row>
    <row r="47" spans="1:5" x14ac:dyDescent="0.25">
      <c r="A47"/>
      <c r="B47" s="36" t="str">
        <f>IFERROR(VLOOKUP($A47,Værkdata!$B$1:$F$1029,2,FALSE),"")</f>
        <v/>
      </c>
      <c r="C47" s="36" t="str">
        <f>IFERROR(VLOOKUP($A47,Værkdata!$B$1:$F$1029,3,FALSE),"")</f>
        <v/>
      </c>
      <c r="D47" s="36" t="str">
        <f>IFERROR(VLOOKUP($A47,Værkdata!$B$1:$F$1029,4,FALSE),"")</f>
        <v/>
      </c>
      <c r="E47" s="36" t="str">
        <f>IFERROR(VLOOKUP($A47,Værkdata!$B$1:$F$1029,5,FALSE),"")</f>
        <v/>
      </c>
    </row>
    <row r="48" spans="1:5" x14ac:dyDescent="0.25">
      <c r="A48"/>
      <c r="B48" s="36" t="str">
        <f>IFERROR(VLOOKUP($A48,Værkdata!$B$1:$F$1029,2,FALSE),"")</f>
        <v/>
      </c>
      <c r="C48" s="36" t="str">
        <f>IFERROR(VLOOKUP($A48,Værkdata!$B$1:$F$1029,3,FALSE),"")</f>
        <v/>
      </c>
      <c r="D48" s="36" t="str">
        <f>IFERROR(VLOOKUP($A48,Værkdata!$B$1:$F$1029,4,FALSE),"")</f>
        <v/>
      </c>
      <c r="E48" s="36" t="str">
        <f>IFERROR(VLOOKUP($A48,Værkdata!$B$1:$F$1029,5,FALSE),"")</f>
        <v/>
      </c>
    </row>
    <row r="49" spans="1:5" x14ac:dyDescent="0.25">
      <c r="A49"/>
      <c r="B49" s="36" t="str">
        <f>IFERROR(VLOOKUP($A49,Værkdata!$B$1:$F$1029,2,FALSE),"")</f>
        <v/>
      </c>
      <c r="C49" s="36" t="str">
        <f>IFERROR(VLOOKUP($A49,Værkdata!$B$1:$F$1029,3,FALSE),"")</f>
        <v/>
      </c>
      <c r="D49" s="36" t="str">
        <f>IFERROR(VLOOKUP($A49,Værkdata!$B$1:$F$1029,4,FALSE),"")</f>
        <v/>
      </c>
      <c r="E49" s="36" t="str">
        <f>IFERROR(VLOOKUP($A49,Værkdata!$B$1:$F$1029,5,FALSE),"")</f>
        <v/>
      </c>
    </row>
    <row r="50" spans="1:5" x14ac:dyDescent="0.25">
      <c r="A50"/>
    </row>
    <row r="51" spans="1:5" x14ac:dyDescent="0.25">
      <c r="A51"/>
    </row>
    <row r="52" spans="1:5" x14ac:dyDescent="0.25">
      <c r="A52"/>
    </row>
    <row r="53" spans="1:5" x14ac:dyDescent="0.25">
      <c r="A53"/>
    </row>
    <row r="54" spans="1:5" x14ac:dyDescent="0.25">
      <c r="A54"/>
    </row>
    <row r="55" spans="1:5" x14ac:dyDescent="0.25">
      <c r="A55"/>
    </row>
    <row r="56" spans="1:5" x14ac:dyDescent="0.25">
      <c r="A56"/>
    </row>
    <row r="57" spans="1:5" x14ac:dyDescent="0.25">
      <c r="A57"/>
    </row>
    <row r="58" spans="1:5" x14ac:dyDescent="0.25">
      <c r="A58"/>
    </row>
    <row r="59" spans="1:5" x14ac:dyDescent="0.25">
      <c r="A59"/>
    </row>
    <row r="60" spans="1:5" x14ac:dyDescent="0.25">
      <c r="A60"/>
    </row>
    <row r="61" spans="1:5" x14ac:dyDescent="0.25">
      <c r="A61"/>
    </row>
    <row r="62" spans="1:5" x14ac:dyDescent="0.25">
      <c r="A62"/>
    </row>
    <row r="63" spans="1:5" x14ac:dyDescent="0.25">
      <c r="A63"/>
    </row>
    <row r="64" spans="1:5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</sheetData>
  <sheetProtection algorithmName="SHA-512" hashValue="BwbT0N2Fp1v+jPDX4NmqgYID3nHZWMIsV6hwidBhc1MznyhCPdbcKiglLGRERNB8lbLa4e3TEdbHAHd7AvOzpw==" saltValue="yIhUNkNJt/TjjLHhjC4YbQ==" spinCount="100000" sheet="1" objects="1" scenarios="1" pivotTables="0"/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0"/>
  <sheetViews>
    <sheetView workbookViewId="0"/>
  </sheetViews>
  <sheetFormatPr defaultRowHeight="15" x14ac:dyDescent="0.25"/>
  <cols>
    <col min="1" max="1" width="9.7109375" customWidth="1"/>
    <col min="2" max="2" width="29.42578125" customWidth="1"/>
    <col min="3" max="3" width="15" customWidth="1"/>
    <col min="4" max="4" width="11.5703125" customWidth="1"/>
    <col min="5" max="5" width="20.7109375" customWidth="1"/>
    <col min="6" max="6" width="17.7109375" customWidth="1"/>
    <col min="7" max="7" width="14.28515625" customWidth="1"/>
    <col min="8" max="8" width="10.140625" customWidth="1"/>
    <col min="9" max="9" width="10.28515625" customWidth="1"/>
    <col min="10" max="10" width="20.7109375" customWidth="1"/>
  </cols>
  <sheetData>
    <row r="1" spans="1:10" ht="99" x14ac:dyDescent="0.25">
      <c r="A1" t="s">
        <v>0</v>
      </c>
      <c r="B1" t="s">
        <v>1</v>
      </c>
      <c r="C1" s="26" t="s">
        <v>3455</v>
      </c>
      <c r="D1" s="26" t="s">
        <v>3456</v>
      </c>
      <c r="E1" s="26" t="s">
        <v>3457</v>
      </c>
      <c r="F1" s="26" t="s">
        <v>3458</v>
      </c>
      <c r="G1" s="26" t="s">
        <v>3459</v>
      </c>
      <c r="H1" s="26" t="s">
        <v>3460</v>
      </c>
      <c r="I1" s="26" t="s">
        <v>3461</v>
      </c>
      <c r="J1" s="26" t="s">
        <v>3462</v>
      </c>
    </row>
    <row r="2" spans="1:10" x14ac:dyDescent="0.25">
      <c r="A2">
        <v>2</v>
      </c>
      <c r="B2" t="s">
        <v>2</v>
      </c>
      <c r="C2" s="27">
        <v>365.18535094697899</v>
      </c>
      <c r="D2" s="27">
        <v>24403.1341187535</v>
      </c>
      <c r="E2" s="27">
        <v>21.511399999999998</v>
      </c>
      <c r="F2" s="27">
        <v>2209.2015090530199</v>
      </c>
      <c r="G2" s="27">
        <v>6563.95092124648</v>
      </c>
      <c r="H2" s="27">
        <v>24768.319469700498</v>
      </c>
      <c r="I2" s="27">
        <v>30967.085040000002</v>
      </c>
      <c r="J2" s="27">
        <v>33647.729099999997</v>
      </c>
    </row>
    <row r="3" spans="1:10" x14ac:dyDescent="0.25">
      <c r="A3">
        <v>4</v>
      </c>
      <c r="B3" t="s">
        <v>3</v>
      </c>
      <c r="C3" s="27">
        <v>25.0596</v>
      </c>
      <c r="D3" s="27">
        <v>0</v>
      </c>
      <c r="E3" s="27">
        <v>0</v>
      </c>
      <c r="F3" s="27">
        <v>136.14840000000001</v>
      </c>
      <c r="G3" s="27">
        <v>3.0186000000000002</v>
      </c>
      <c r="H3" s="27">
        <v>25.0596</v>
      </c>
      <c r="I3" s="27">
        <v>3.0186000000000002</v>
      </c>
      <c r="J3" s="27">
        <v>164.22659999999999</v>
      </c>
    </row>
    <row r="4" spans="1:10" x14ac:dyDescent="0.25">
      <c r="A4">
        <v>5</v>
      </c>
      <c r="B4" t="s">
        <v>4</v>
      </c>
      <c r="C4" s="27">
        <v>0</v>
      </c>
      <c r="D4" s="27">
        <v>0</v>
      </c>
      <c r="E4" s="27">
        <v>0</v>
      </c>
      <c r="F4" s="27">
        <v>307.02960000000002</v>
      </c>
      <c r="G4" s="27">
        <v>50.58</v>
      </c>
      <c r="H4" s="27">
        <v>0</v>
      </c>
      <c r="I4" s="27">
        <v>50.58</v>
      </c>
      <c r="J4" s="27">
        <v>357.6096</v>
      </c>
    </row>
    <row r="5" spans="1:10" x14ac:dyDescent="0.25">
      <c r="A5">
        <v>12</v>
      </c>
      <c r="B5" t="s">
        <v>5</v>
      </c>
      <c r="C5" s="27">
        <v>1.540224</v>
      </c>
      <c r="D5" s="27">
        <v>0</v>
      </c>
      <c r="E5" s="27">
        <v>146.85372000000001</v>
      </c>
      <c r="F5" s="27">
        <v>75.529656000000003</v>
      </c>
      <c r="G5" s="27">
        <v>15.667199999999999</v>
      </c>
      <c r="H5" s="27">
        <v>1.540224</v>
      </c>
      <c r="I5" s="27">
        <v>15.667199999999999</v>
      </c>
      <c r="J5" s="27">
        <v>239.5908</v>
      </c>
    </row>
    <row r="6" spans="1:10" x14ac:dyDescent="0.25">
      <c r="A6">
        <v>13</v>
      </c>
      <c r="B6" t="s">
        <v>6</v>
      </c>
      <c r="C6" s="27">
        <v>353.52683999999999</v>
      </c>
      <c r="D6" s="27">
        <v>0</v>
      </c>
      <c r="E6" s="27">
        <v>0</v>
      </c>
      <c r="F6" s="27">
        <v>0</v>
      </c>
      <c r="G6" s="27">
        <v>0</v>
      </c>
      <c r="H6" s="27">
        <v>353.52683999999999</v>
      </c>
      <c r="I6" s="27">
        <v>0</v>
      </c>
      <c r="J6" s="27">
        <v>353.52683999999999</v>
      </c>
    </row>
    <row r="7" spans="1:10" x14ac:dyDescent="0.25">
      <c r="A7">
        <v>14</v>
      </c>
      <c r="B7" t="s">
        <v>7</v>
      </c>
      <c r="C7" s="27">
        <v>147.00960000000001</v>
      </c>
      <c r="D7" s="27">
        <v>0</v>
      </c>
      <c r="E7" s="27">
        <v>0</v>
      </c>
      <c r="F7" s="27">
        <v>0</v>
      </c>
      <c r="G7" s="27">
        <v>0</v>
      </c>
      <c r="H7" s="27">
        <v>147.00960000000001</v>
      </c>
      <c r="I7" s="27">
        <v>0</v>
      </c>
      <c r="J7" s="27">
        <v>147.00960000000001</v>
      </c>
    </row>
    <row r="8" spans="1:10" x14ac:dyDescent="0.25">
      <c r="A8">
        <v>15</v>
      </c>
      <c r="B8" t="s">
        <v>8</v>
      </c>
      <c r="C8" s="27">
        <v>78.313980000000001</v>
      </c>
      <c r="D8" s="27">
        <v>0</v>
      </c>
      <c r="E8" s="27">
        <v>0</v>
      </c>
      <c r="F8" s="27">
        <v>4.1110000000000001E-2</v>
      </c>
      <c r="G8" s="27">
        <v>0</v>
      </c>
      <c r="H8" s="27">
        <v>78.313980000000001</v>
      </c>
      <c r="I8" s="27">
        <v>0</v>
      </c>
      <c r="J8" s="27">
        <v>78.355090000000004</v>
      </c>
    </row>
    <row r="9" spans="1:10" x14ac:dyDescent="0.25">
      <c r="A9">
        <v>16</v>
      </c>
      <c r="B9" t="s">
        <v>9</v>
      </c>
      <c r="C9" s="27">
        <v>40.325256000000003</v>
      </c>
      <c r="D9" s="27">
        <v>0</v>
      </c>
      <c r="E9" s="27">
        <v>0</v>
      </c>
      <c r="F9" s="27">
        <v>92.510279999999995</v>
      </c>
      <c r="G9" s="27">
        <v>31.51332</v>
      </c>
      <c r="H9" s="27">
        <v>40.325256000000003</v>
      </c>
      <c r="I9" s="27">
        <v>31.51332</v>
      </c>
      <c r="J9" s="27">
        <v>164.34885600000001</v>
      </c>
    </row>
    <row r="10" spans="1:10" x14ac:dyDescent="0.25">
      <c r="A10">
        <v>17</v>
      </c>
      <c r="B10" t="s">
        <v>10</v>
      </c>
      <c r="C10" s="27">
        <v>43.273000000000003</v>
      </c>
      <c r="D10" s="27">
        <v>1512.2097789965201</v>
      </c>
      <c r="E10" s="27">
        <v>0</v>
      </c>
      <c r="F10" s="27">
        <v>112.41728000000001</v>
      </c>
      <c r="G10" s="27">
        <v>378.60762100347802</v>
      </c>
      <c r="H10" s="27">
        <v>1555.48277899652</v>
      </c>
      <c r="I10" s="27">
        <v>1890.8173999999999</v>
      </c>
      <c r="J10" s="27">
        <v>2046.5076799999999</v>
      </c>
    </row>
    <row r="11" spans="1:10" x14ac:dyDescent="0.25">
      <c r="A11">
        <v>18</v>
      </c>
      <c r="B11" t="s">
        <v>11</v>
      </c>
      <c r="C11" s="27">
        <v>207.75466965204899</v>
      </c>
      <c r="D11" s="27">
        <v>586.4796</v>
      </c>
      <c r="E11" s="27">
        <v>37.2348</v>
      </c>
      <c r="F11" s="27">
        <v>518.41918234795105</v>
      </c>
      <c r="G11" s="27">
        <v>146.85759999999999</v>
      </c>
      <c r="H11" s="27">
        <v>794.23426965204897</v>
      </c>
      <c r="I11" s="27">
        <v>733.33720000000005</v>
      </c>
      <c r="J11" s="27">
        <v>1496.745852</v>
      </c>
    </row>
    <row r="12" spans="1:10" x14ac:dyDescent="0.25">
      <c r="A12">
        <v>19</v>
      </c>
      <c r="B12" t="s">
        <v>12</v>
      </c>
      <c r="C12" s="27">
        <v>69.796800000000005</v>
      </c>
      <c r="D12" s="27">
        <v>0</v>
      </c>
      <c r="E12" s="27">
        <v>0</v>
      </c>
      <c r="F12" s="27">
        <v>80.744399999999999</v>
      </c>
      <c r="G12" s="27">
        <v>0</v>
      </c>
      <c r="H12" s="27">
        <v>69.796800000000005</v>
      </c>
      <c r="I12" s="27">
        <v>0</v>
      </c>
      <c r="J12" s="27">
        <v>150.5412</v>
      </c>
    </row>
    <row r="13" spans="1:10" x14ac:dyDescent="0.25">
      <c r="A13">
        <v>20</v>
      </c>
      <c r="B13" t="s">
        <v>13</v>
      </c>
      <c r="C13" s="27">
        <v>0</v>
      </c>
      <c r="D13" s="27">
        <v>0</v>
      </c>
      <c r="E13" s="27">
        <v>0</v>
      </c>
      <c r="F13" s="27">
        <v>11.362819999999999</v>
      </c>
      <c r="G13" s="27">
        <v>0</v>
      </c>
      <c r="H13" s="27">
        <v>0</v>
      </c>
      <c r="I13" s="27">
        <v>0</v>
      </c>
      <c r="J13" s="27">
        <v>11.362819999999999</v>
      </c>
    </row>
    <row r="14" spans="1:10" x14ac:dyDescent="0.25">
      <c r="A14">
        <v>21</v>
      </c>
      <c r="B14" t="s">
        <v>14</v>
      </c>
      <c r="C14" s="27">
        <v>0</v>
      </c>
      <c r="D14" s="27">
        <v>0</v>
      </c>
      <c r="E14" s="27">
        <v>0</v>
      </c>
      <c r="F14" s="27">
        <v>0</v>
      </c>
      <c r="G14" s="27">
        <v>5.1847200000000004</v>
      </c>
      <c r="H14" s="27">
        <v>0</v>
      </c>
      <c r="I14" s="27">
        <v>5.1847200000000004</v>
      </c>
      <c r="J14" s="27">
        <v>5.1847200000000004</v>
      </c>
    </row>
    <row r="15" spans="1:10" x14ac:dyDescent="0.25">
      <c r="A15">
        <v>22</v>
      </c>
      <c r="B15" t="s">
        <v>15</v>
      </c>
      <c r="C15" s="27">
        <v>92.134799999999998</v>
      </c>
      <c r="D15" s="27">
        <v>0</v>
      </c>
      <c r="E15" s="27">
        <v>0</v>
      </c>
      <c r="F15" s="27">
        <v>15.66864</v>
      </c>
      <c r="G15" s="27">
        <v>1.330992</v>
      </c>
      <c r="H15" s="27">
        <v>92.134799999999998</v>
      </c>
      <c r="I15" s="27">
        <v>1.330992</v>
      </c>
      <c r="J15" s="27">
        <v>109.134432</v>
      </c>
    </row>
    <row r="16" spans="1:10" x14ac:dyDescent="0.25">
      <c r="A16">
        <v>23</v>
      </c>
      <c r="B16" t="s">
        <v>16</v>
      </c>
      <c r="C16" s="27">
        <v>114.0444</v>
      </c>
      <c r="D16" s="27">
        <v>0</v>
      </c>
      <c r="E16" s="27">
        <v>0</v>
      </c>
      <c r="F16" s="27">
        <v>0</v>
      </c>
      <c r="G16" s="27">
        <v>0</v>
      </c>
      <c r="H16" s="27">
        <v>114.0444</v>
      </c>
      <c r="I16" s="27">
        <v>0</v>
      </c>
      <c r="J16" s="27">
        <v>114.0444</v>
      </c>
    </row>
    <row r="17" spans="1:10" x14ac:dyDescent="0.25">
      <c r="A17">
        <v>24</v>
      </c>
      <c r="B17" t="s">
        <v>17</v>
      </c>
      <c r="C17" s="27">
        <v>50.237639999999999</v>
      </c>
      <c r="D17" s="27">
        <v>2.5541999999999998</v>
      </c>
      <c r="E17" s="27">
        <v>0</v>
      </c>
      <c r="F17" s="27">
        <v>0</v>
      </c>
      <c r="G17" s="27">
        <v>0</v>
      </c>
      <c r="H17" s="27">
        <v>52.791840000000001</v>
      </c>
      <c r="I17" s="27">
        <v>2.5541999999999998</v>
      </c>
      <c r="J17" s="27">
        <v>52.791840000000001</v>
      </c>
    </row>
    <row r="18" spans="1:10" x14ac:dyDescent="0.25">
      <c r="A18">
        <v>27</v>
      </c>
      <c r="B18" t="s">
        <v>18</v>
      </c>
      <c r="C18" s="27">
        <v>89.253</v>
      </c>
      <c r="D18" s="27">
        <v>0</v>
      </c>
      <c r="E18" s="27">
        <v>0</v>
      </c>
      <c r="F18" s="27">
        <v>0</v>
      </c>
      <c r="G18" s="27">
        <v>0</v>
      </c>
      <c r="H18" s="27">
        <v>89.253</v>
      </c>
      <c r="I18" s="27">
        <v>0</v>
      </c>
      <c r="J18" s="27">
        <v>89.253</v>
      </c>
    </row>
    <row r="19" spans="1:10" x14ac:dyDescent="0.25">
      <c r="A19">
        <v>28</v>
      </c>
      <c r="B19" t="s">
        <v>19</v>
      </c>
      <c r="C19" s="27">
        <v>9.3239999999999998</v>
      </c>
      <c r="D19" s="27">
        <v>226.04400000000001</v>
      </c>
      <c r="E19" s="27">
        <v>0</v>
      </c>
      <c r="F19" s="27">
        <v>21.675599999999999</v>
      </c>
      <c r="G19" s="27">
        <v>0</v>
      </c>
      <c r="H19" s="27">
        <v>235.36799999999999</v>
      </c>
      <c r="I19" s="27">
        <v>226.04400000000001</v>
      </c>
      <c r="J19" s="27">
        <v>257.04360000000003</v>
      </c>
    </row>
    <row r="20" spans="1:10" x14ac:dyDescent="0.25">
      <c r="A20">
        <v>29</v>
      </c>
      <c r="B20" t="s">
        <v>20</v>
      </c>
      <c r="C20" s="27">
        <v>85.539599999999993</v>
      </c>
      <c r="D20" s="27">
        <v>0</v>
      </c>
      <c r="E20" s="27">
        <v>0</v>
      </c>
      <c r="F20" s="27">
        <v>0.58679999999999999</v>
      </c>
      <c r="G20" s="27">
        <v>0</v>
      </c>
      <c r="H20" s="27">
        <v>85.539599999999993</v>
      </c>
      <c r="I20" s="27">
        <v>0</v>
      </c>
      <c r="J20" s="27">
        <v>86.126400000000004</v>
      </c>
    </row>
    <row r="21" spans="1:10" x14ac:dyDescent="0.25">
      <c r="A21">
        <v>30</v>
      </c>
      <c r="B21" t="s">
        <v>21</v>
      </c>
      <c r="C21" s="27">
        <v>147.6</v>
      </c>
      <c r="D21" s="27">
        <v>0</v>
      </c>
      <c r="E21" s="27">
        <v>0</v>
      </c>
      <c r="F21" s="27">
        <v>0</v>
      </c>
      <c r="G21" s="27">
        <v>0</v>
      </c>
      <c r="H21" s="27">
        <v>147.6</v>
      </c>
      <c r="I21" s="27">
        <v>0</v>
      </c>
      <c r="J21" s="27">
        <v>147.6</v>
      </c>
    </row>
    <row r="22" spans="1:10" x14ac:dyDescent="0.25">
      <c r="A22">
        <v>31</v>
      </c>
      <c r="B22" t="s">
        <v>22</v>
      </c>
      <c r="C22" s="27">
        <v>67.100399999999993</v>
      </c>
      <c r="D22" s="27">
        <v>1389.91417947012</v>
      </c>
      <c r="E22" s="27">
        <v>0</v>
      </c>
      <c r="F22" s="27">
        <v>142.99202</v>
      </c>
      <c r="G22" s="27">
        <v>1.1978205298773199</v>
      </c>
      <c r="H22" s="27">
        <v>1457.01457947012</v>
      </c>
      <c r="I22" s="27">
        <v>1391.1120000000001</v>
      </c>
      <c r="J22" s="27">
        <v>1601.20442</v>
      </c>
    </row>
    <row r="23" spans="1:10" x14ac:dyDescent="0.25">
      <c r="A23">
        <v>32</v>
      </c>
      <c r="B23" t="s">
        <v>23</v>
      </c>
      <c r="C23" s="27">
        <v>203.7492</v>
      </c>
      <c r="D23" s="27">
        <v>0</v>
      </c>
      <c r="E23" s="27">
        <v>0</v>
      </c>
      <c r="F23" s="27">
        <v>13.086</v>
      </c>
      <c r="G23" s="27">
        <v>0.34560000000000002</v>
      </c>
      <c r="H23" s="27">
        <v>203.7492</v>
      </c>
      <c r="I23" s="27">
        <v>0.34560000000000002</v>
      </c>
      <c r="J23" s="27">
        <v>217.1808</v>
      </c>
    </row>
    <row r="24" spans="1:10" x14ac:dyDescent="0.25">
      <c r="A24">
        <v>33</v>
      </c>
      <c r="B24" t="s">
        <v>24</v>
      </c>
      <c r="C24" s="27">
        <v>64.526399999999995</v>
      </c>
      <c r="D24" s="27">
        <v>0</v>
      </c>
      <c r="E24" s="27">
        <v>0</v>
      </c>
      <c r="F24" s="27">
        <v>114.777</v>
      </c>
      <c r="G24" s="27">
        <v>15.45876</v>
      </c>
      <c r="H24" s="27">
        <v>64.526399999999995</v>
      </c>
      <c r="I24" s="27">
        <v>15.45876</v>
      </c>
      <c r="J24" s="27">
        <v>194.76215999999999</v>
      </c>
    </row>
    <row r="25" spans="1:10" x14ac:dyDescent="0.25">
      <c r="A25">
        <v>34</v>
      </c>
      <c r="B25" t="s">
        <v>25</v>
      </c>
      <c r="C25" s="27">
        <v>360.11988000000002</v>
      </c>
      <c r="D25" s="27">
        <v>0</v>
      </c>
      <c r="E25" s="27">
        <v>15.426</v>
      </c>
      <c r="F25" s="27">
        <v>75.835080000000005</v>
      </c>
      <c r="G25" s="27">
        <v>30.956399999999999</v>
      </c>
      <c r="H25" s="27">
        <v>360.11988000000002</v>
      </c>
      <c r="I25" s="27">
        <v>30.956399999999999</v>
      </c>
      <c r="J25" s="27">
        <v>482.33735999999999</v>
      </c>
    </row>
    <row r="26" spans="1:10" x14ac:dyDescent="0.25">
      <c r="A26">
        <v>35</v>
      </c>
      <c r="B26" t="s">
        <v>26</v>
      </c>
      <c r="C26" s="27">
        <v>255.9528</v>
      </c>
      <c r="D26" s="27">
        <v>410.06803256360803</v>
      </c>
      <c r="E26" s="27">
        <v>0</v>
      </c>
      <c r="F26" s="27">
        <v>13.042439999999999</v>
      </c>
      <c r="G26" s="27">
        <v>133.41676743639201</v>
      </c>
      <c r="H26" s="27">
        <v>666.020832563608</v>
      </c>
      <c r="I26" s="27">
        <v>543.48479999999995</v>
      </c>
      <c r="J26" s="27">
        <v>812.48004000000003</v>
      </c>
    </row>
    <row r="27" spans="1:10" x14ac:dyDescent="0.25">
      <c r="A27">
        <v>36</v>
      </c>
      <c r="B27" t="s">
        <v>27</v>
      </c>
      <c r="C27" s="27">
        <v>7.7039999999999997E-2</v>
      </c>
      <c r="D27" s="27">
        <v>0</v>
      </c>
      <c r="E27" s="27">
        <v>0</v>
      </c>
      <c r="F27" s="27">
        <v>169.34435999999999</v>
      </c>
      <c r="G27" s="27">
        <v>12.412800000000001</v>
      </c>
      <c r="H27" s="27">
        <v>7.7039999999999997E-2</v>
      </c>
      <c r="I27" s="27">
        <v>12.412800000000001</v>
      </c>
      <c r="J27" s="27">
        <v>181.83420000000001</v>
      </c>
    </row>
    <row r="28" spans="1:10" x14ac:dyDescent="0.25">
      <c r="A28">
        <v>39</v>
      </c>
      <c r="B28" t="s">
        <v>28</v>
      </c>
      <c r="C28" s="27">
        <v>15.260400000000001</v>
      </c>
      <c r="D28" s="27">
        <v>0</v>
      </c>
      <c r="E28" s="27">
        <v>0</v>
      </c>
      <c r="F28" s="27">
        <v>74.434100000000001</v>
      </c>
      <c r="G28" s="27">
        <v>0.22939999999999999</v>
      </c>
      <c r="H28" s="27">
        <v>15.260400000000001</v>
      </c>
      <c r="I28" s="27">
        <v>0.22939999999999999</v>
      </c>
      <c r="J28" s="27">
        <v>89.923900000000003</v>
      </c>
    </row>
    <row r="29" spans="1:10" x14ac:dyDescent="0.25">
      <c r="A29">
        <v>40</v>
      </c>
      <c r="B29" t="s">
        <v>29</v>
      </c>
      <c r="C29" s="27">
        <v>21.976344000000001</v>
      </c>
      <c r="D29" s="27">
        <v>0</v>
      </c>
      <c r="E29" s="27">
        <v>0</v>
      </c>
      <c r="F29" s="27">
        <v>10.3536</v>
      </c>
      <c r="G29" s="27">
        <v>8.8239599999999996</v>
      </c>
      <c r="H29" s="27">
        <v>21.976344000000001</v>
      </c>
      <c r="I29" s="27">
        <v>8.8239599999999996</v>
      </c>
      <c r="J29" s="27">
        <v>41.153903999999997</v>
      </c>
    </row>
    <row r="30" spans="1:10" x14ac:dyDescent="0.25">
      <c r="A30">
        <v>41</v>
      </c>
      <c r="B30" t="s">
        <v>30</v>
      </c>
      <c r="C30" s="27">
        <v>37.254240000000003</v>
      </c>
      <c r="D30" s="27">
        <v>0</v>
      </c>
      <c r="E30" s="27">
        <v>0</v>
      </c>
      <c r="F30" s="27">
        <v>0</v>
      </c>
      <c r="G30" s="27">
        <v>0</v>
      </c>
      <c r="H30" s="27">
        <v>37.254240000000003</v>
      </c>
      <c r="I30" s="27">
        <v>0</v>
      </c>
      <c r="J30" s="27">
        <v>37.254240000000003</v>
      </c>
    </row>
    <row r="31" spans="1:10" x14ac:dyDescent="0.25">
      <c r="A31">
        <v>42</v>
      </c>
      <c r="B31" t="s">
        <v>31</v>
      </c>
      <c r="C31" s="27">
        <v>83.001999999999995</v>
      </c>
      <c r="D31" s="27">
        <v>0</v>
      </c>
      <c r="E31" s="27">
        <v>6.9980399999999996</v>
      </c>
      <c r="F31" s="27">
        <v>0.14399999999999999</v>
      </c>
      <c r="G31" s="27">
        <v>0</v>
      </c>
      <c r="H31" s="27">
        <v>83.001999999999995</v>
      </c>
      <c r="I31" s="27">
        <v>0</v>
      </c>
      <c r="J31" s="27">
        <v>90.144040000000004</v>
      </c>
    </row>
    <row r="32" spans="1:10" x14ac:dyDescent="0.25">
      <c r="A32">
        <v>43</v>
      </c>
      <c r="B32" t="s">
        <v>32</v>
      </c>
      <c r="C32" s="27">
        <v>59.731200000000001</v>
      </c>
      <c r="D32" s="27">
        <v>0</v>
      </c>
      <c r="E32" s="27">
        <v>0</v>
      </c>
      <c r="F32" s="27">
        <v>0</v>
      </c>
      <c r="G32" s="27">
        <v>0</v>
      </c>
      <c r="H32" s="27">
        <v>59.731200000000001</v>
      </c>
      <c r="I32" s="27">
        <v>0</v>
      </c>
      <c r="J32" s="27">
        <v>59.731200000000001</v>
      </c>
    </row>
    <row r="33" spans="1:10" x14ac:dyDescent="0.25">
      <c r="A33">
        <v>44</v>
      </c>
      <c r="B33" t="s">
        <v>33</v>
      </c>
      <c r="C33" s="27">
        <v>0</v>
      </c>
      <c r="D33" s="27">
        <v>0</v>
      </c>
      <c r="E33" s="27">
        <v>67.623840000000001</v>
      </c>
      <c r="F33" s="27">
        <v>22.492799999999999</v>
      </c>
      <c r="G33" s="27">
        <v>0</v>
      </c>
      <c r="H33" s="27">
        <v>0</v>
      </c>
      <c r="I33" s="27">
        <v>0</v>
      </c>
      <c r="J33" s="27">
        <v>90.116640000000004</v>
      </c>
    </row>
    <row r="34" spans="1:10" x14ac:dyDescent="0.25">
      <c r="A34">
        <v>45</v>
      </c>
      <c r="B34" t="s">
        <v>34</v>
      </c>
      <c r="C34" s="27">
        <v>43.642800000000001</v>
      </c>
      <c r="D34" s="27">
        <v>0</v>
      </c>
      <c r="E34" s="27">
        <v>0</v>
      </c>
      <c r="F34" s="27">
        <v>0</v>
      </c>
      <c r="G34" s="27">
        <v>0</v>
      </c>
      <c r="H34" s="27">
        <v>43.642800000000001</v>
      </c>
      <c r="I34" s="27">
        <v>0</v>
      </c>
      <c r="J34" s="27">
        <v>43.642800000000001</v>
      </c>
    </row>
    <row r="35" spans="1:10" x14ac:dyDescent="0.25">
      <c r="A35">
        <v>48</v>
      </c>
      <c r="B35" t="s">
        <v>37</v>
      </c>
      <c r="C35" s="27">
        <v>82.843999999999994</v>
      </c>
      <c r="D35" s="27">
        <v>469.98409726391401</v>
      </c>
      <c r="E35" s="27">
        <v>0</v>
      </c>
      <c r="F35" s="27">
        <v>3.7999999999999999E-2</v>
      </c>
      <c r="G35" s="27">
        <v>0.21990273608607999</v>
      </c>
      <c r="H35" s="27">
        <v>552.82809726391395</v>
      </c>
      <c r="I35" s="27">
        <v>470.20400000000001</v>
      </c>
      <c r="J35" s="27">
        <v>553.08600000000001</v>
      </c>
    </row>
    <row r="36" spans="1:10" x14ac:dyDescent="0.25">
      <c r="A36">
        <v>49</v>
      </c>
      <c r="B36" t="s">
        <v>38</v>
      </c>
      <c r="C36" s="27">
        <v>146.22120000000001</v>
      </c>
      <c r="D36" s="27">
        <v>0</v>
      </c>
      <c r="E36" s="27">
        <v>0</v>
      </c>
      <c r="F36" s="27">
        <v>0</v>
      </c>
      <c r="G36" s="27">
        <v>0</v>
      </c>
      <c r="H36" s="27">
        <v>146.22120000000001</v>
      </c>
      <c r="I36" s="27">
        <v>0</v>
      </c>
      <c r="J36" s="27">
        <v>146.22120000000001</v>
      </c>
    </row>
    <row r="37" spans="1:10" x14ac:dyDescent="0.25">
      <c r="A37">
        <v>50</v>
      </c>
      <c r="B37" t="s">
        <v>39</v>
      </c>
      <c r="C37" s="27">
        <v>491.63580000000002</v>
      </c>
      <c r="D37" s="27">
        <v>0</v>
      </c>
      <c r="E37" s="27">
        <v>0</v>
      </c>
      <c r="F37" s="27">
        <v>0.48599999999999999</v>
      </c>
      <c r="G37" s="27">
        <v>0</v>
      </c>
      <c r="H37" s="27">
        <v>491.63580000000002</v>
      </c>
      <c r="I37" s="27">
        <v>0</v>
      </c>
      <c r="J37" s="27">
        <v>492.12180000000001</v>
      </c>
    </row>
    <row r="38" spans="1:10" x14ac:dyDescent="0.25">
      <c r="A38">
        <v>51</v>
      </c>
      <c r="B38" t="s">
        <v>40</v>
      </c>
      <c r="C38" s="27">
        <v>104.65658580793099</v>
      </c>
      <c r="D38" s="27">
        <v>348.06144986375699</v>
      </c>
      <c r="E38" s="27">
        <v>0</v>
      </c>
      <c r="F38" s="27">
        <v>59.471482192069097</v>
      </c>
      <c r="G38" s="27">
        <v>277.65599013624302</v>
      </c>
      <c r="H38" s="27">
        <v>452.71803567168803</v>
      </c>
      <c r="I38" s="27">
        <v>625.71744000000001</v>
      </c>
      <c r="J38" s="27">
        <v>789.845508</v>
      </c>
    </row>
    <row r="39" spans="1:10" x14ac:dyDescent="0.25">
      <c r="A39">
        <v>52</v>
      </c>
      <c r="B39" t="s">
        <v>41</v>
      </c>
      <c r="C39" s="27">
        <v>163.33920000000001</v>
      </c>
      <c r="D39" s="27">
        <v>0</v>
      </c>
      <c r="E39" s="27">
        <v>3.2292000000000001</v>
      </c>
      <c r="F39" s="27">
        <v>6.1199999999999997E-2</v>
      </c>
      <c r="G39" s="27">
        <v>0</v>
      </c>
      <c r="H39" s="27">
        <v>163.33920000000001</v>
      </c>
      <c r="I39" s="27">
        <v>0</v>
      </c>
      <c r="J39" s="27">
        <v>166.62960000000001</v>
      </c>
    </row>
    <row r="40" spans="1:10" x14ac:dyDescent="0.25">
      <c r="A40">
        <v>53</v>
      </c>
      <c r="B40" t="s">
        <v>42</v>
      </c>
      <c r="C40" s="27">
        <v>27.289439999999999</v>
      </c>
      <c r="D40" s="27">
        <v>87.238799999999998</v>
      </c>
      <c r="E40" s="27">
        <v>0</v>
      </c>
      <c r="F40" s="27">
        <v>0</v>
      </c>
      <c r="G40" s="27">
        <v>0</v>
      </c>
      <c r="H40" s="27">
        <v>114.52824</v>
      </c>
      <c r="I40" s="27">
        <v>87.238799999999998</v>
      </c>
      <c r="J40" s="27">
        <v>114.52824</v>
      </c>
    </row>
    <row r="41" spans="1:10" x14ac:dyDescent="0.25">
      <c r="A41">
        <v>54</v>
      </c>
      <c r="B41" t="s">
        <v>43</v>
      </c>
      <c r="C41" s="27">
        <v>0</v>
      </c>
      <c r="D41" s="27">
        <v>449.28217470009599</v>
      </c>
      <c r="E41" s="27">
        <v>0</v>
      </c>
      <c r="F41" s="27">
        <v>20.257919999999999</v>
      </c>
      <c r="G41" s="27">
        <v>345.99382529990402</v>
      </c>
      <c r="H41" s="27">
        <v>449.28217470009599</v>
      </c>
      <c r="I41" s="27">
        <v>795.27599999999995</v>
      </c>
      <c r="J41" s="27">
        <v>815.53391999999997</v>
      </c>
    </row>
    <row r="42" spans="1:10" x14ac:dyDescent="0.25">
      <c r="A42">
        <v>55</v>
      </c>
      <c r="B42" t="s">
        <v>44</v>
      </c>
      <c r="C42" s="27">
        <v>56.922348013758203</v>
      </c>
      <c r="D42" s="27">
        <v>0</v>
      </c>
      <c r="E42" s="27">
        <v>0</v>
      </c>
      <c r="F42" s="27">
        <v>22.3856519862418</v>
      </c>
      <c r="G42" s="27">
        <v>0</v>
      </c>
      <c r="H42" s="27">
        <v>56.922348013758203</v>
      </c>
      <c r="I42" s="27">
        <v>0</v>
      </c>
      <c r="J42" s="27">
        <v>79.308000000000007</v>
      </c>
    </row>
    <row r="43" spans="1:10" x14ac:dyDescent="0.25">
      <c r="A43">
        <v>56</v>
      </c>
      <c r="B43" t="s">
        <v>45</v>
      </c>
      <c r="C43" s="27">
        <v>16.128</v>
      </c>
      <c r="D43" s="27">
        <v>0</v>
      </c>
      <c r="E43" s="27">
        <v>0</v>
      </c>
      <c r="F43" s="27">
        <v>50.446800000000003</v>
      </c>
      <c r="G43" s="27">
        <v>7.4268000000000001</v>
      </c>
      <c r="H43" s="27">
        <v>16.128</v>
      </c>
      <c r="I43" s="27">
        <v>7.4268000000000001</v>
      </c>
      <c r="J43" s="27">
        <v>74.001599999999996</v>
      </c>
    </row>
    <row r="44" spans="1:10" x14ac:dyDescent="0.25">
      <c r="A44">
        <v>57</v>
      </c>
      <c r="B44" t="s">
        <v>46</v>
      </c>
      <c r="C44" s="27">
        <v>87.5124</v>
      </c>
      <c r="D44" s="27">
        <v>0</v>
      </c>
      <c r="E44" s="27">
        <v>0</v>
      </c>
      <c r="F44" s="27">
        <v>0</v>
      </c>
      <c r="G44" s="27">
        <v>0</v>
      </c>
      <c r="H44" s="27">
        <v>87.5124</v>
      </c>
      <c r="I44" s="27">
        <v>0</v>
      </c>
      <c r="J44" s="27">
        <v>87.5124</v>
      </c>
    </row>
    <row r="45" spans="1:10" x14ac:dyDescent="0.25">
      <c r="A45">
        <v>58</v>
      </c>
      <c r="B45" t="s">
        <v>47</v>
      </c>
      <c r="C45" s="27">
        <v>121.5684</v>
      </c>
      <c r="D45" s="27">
        <v>0</v>
      </c>
      <c r="E45" s="27">
        <v>0</v>
      </c>
      <c r="F45" s="27">
        <v>0</v>
      </c>
      <c r="G45" s="27">
        <v>0</v>
      </c>
      <c r="H45" s="27">
        <v>121.5684</v>
      </c>
      <c r="I45" s="27">
        <v>0</v>
      </c>
      <c r="J45" s="27">
        <v>121.5684</v>
      </c>
    </row>
    <row r="46" spans="1:10" x14ac:dyDescent="0.25">
      <c r="A46">
        <v>60</v>
      </c>
      <c r="B46" t="s">
        <v>48</v>
      </c>
      <c r="C46" s="27">
        <v>77.054400000000001</v>
      </c>
      <c r="D46" s="27">
        <v>0</v>
      </c>
      <c r="E46" s="27">
        <v>0</v>
      </c>
      <c r="F46" s="27">
        <v>0.28699999999999998</v>
      </c>
      <c r="G46" s="27">
        <v>0</v>
      </c>
      <c r="H46" s="27">
        <v>77.054400000000001</v>
      </c>
      <c r="I46" s="27">
        <v>0</v>
      </c>
      <c r="J46" s="27">
        <v>77.341399999999993</v>
      </c>
    </row>
    <row r="47" spans="1:10" x14ac:dyDescent="0.25">
      <c r="A47">
        <v>61</v>
      </c>
      <c r="B47" t="s">
        <v>49</v>
      </c>
      <c r="C47" s="27">
        <v>21.229199999999999</v>
      </c>
      <c r="D47" s="27">
        <v>0</v>
      </c>
      <c r="E47" s="27">
        <v>0</v>
      </c>
      <c r="F47" s="27">
        <v>0</v>
      </c>
      <c r="G47" s="27">
        <v>0</v>
      </c>
      <c r="H47" s="27">
        <v>21.229199999999999</v>
      </c>
      <c r="I47" s="27">
        <v>0</v>
      </c>
      <c r="J47" s="27">
        <v>21.229199999999999</v>
      </c>
    </row>
    <row r="48" spans="1:10" x14ac:dyDescent="0.25">
      <c r="A48">
        <v>63</v>
      </c>
      <c r="B48" t="s">
        <v>50</v>
      </c>
      <c r="C48" s="27">
        <v>112.068</v>
      </c>
      <c r="D48" s="27">
        <v>0</v>
      </c>
      <c r="E48" s="27">
        <v>0</v>
      </c>
      <c r="F48" s="27">
        <v>0</v>
      </c>
      <c r="G48" s="27">
        <v>0</v>
      </c>
      <c r="H48" s="27">
        <v>112.068</v>
      </c>
      <c r="I48" s="27">
        <v>0</v>
      </c>
      <c r="J48" s="27">
        <v>112.068</v>
      </c>
    </row>
    <row r="49" spans="1:10" x14ac:dyDescent="0.25">
      <c r="A49">
        <v>64</v>
      </c>
      <c r="B49" t="s">
        <v>51</v>
      </c>
      <c r="C49" s="27">
        <v>32.741999999999997</v>
      </c>
      <c r="D49" s="27">
        <v>0</v>
      </c>
      <c r="E49" s="27">
        <v>0</v>
      </c>
      <c r="F49" s="27">
        <v>0</v>
      </c>
      <c r="G49" s="27">
        <v>0</v>
      </c>
      <c r="H49" s="27">
        <v>32.741999999999997</v>
      </c>
      <c r="I49" s="27">
        <v>0</v>
      </c>
      <c r="J49" s="27">
        <v>32.741999999999997</v>
      </c>
    </row>
    <row r="50" spans="1:10" x14ac:dyDescent="0.25">
      <c r="A50">
        <v>65</v>
      </c>
      <c r="B50" t="s">
        <v>52</v>
      </c>
      <c r="C50" s="27">
        <v>22.672999999999998</v>
      </c>
      <c r="D50" s="27">
        <v>389.10199999999998</v>
      </c>
      <c r="E50" s="27">
        <v>0</v>
      </c>
      <c r="F50" s="27">
        <v>1.2492000000000001</v>
      </c>
      <c r="G50" s="27">
        <v>0</v>
      </c>
      <c r="H50" s="27">
        <v>411.77499999999998</v>
      </c>
      <c r="I50" s="27">
        <v>389.10199999999998</v>
      </c>
      <c r="J50" s="27">
        <v>413.02420000000001</v>
      </c>
    </row>
    <row r="51" spans="1:10" x14ac:dyDescent="0.25">
      <c r="A51">
        <v>66</v>
      </c>
      <c r="B51" t="s">
        <v>53</v>
      </c>
      <c r="C51" s="27">
        <v>25.239599999999999</v>
      </c>
      <c r="D51" s="27">
        <v>0</v>
      </c>
      <c r="E51" s="27">
        <v>0</v>
      </c>
      <c r="F51" s="27">
        <v>0</v>
      </c>
      <c r="G51" s="27">
        <v>0</v>
      </c>
      <c r="H51" s="27">
        <v>25.239599999999999</v>
      </c>
      <c r="I51" s="27">
        <v>0</v>
      </c>
      <c r="J51" s="27">
        <v>25.239599999999999</v>
      </c>
    </row>
    <row r="52" spans="1:10" x14ac:dyDescent="0.25">
      <c r="A52">
        <v>67</v>
      </c>
      <c r="B52" t="s">
        <v>54</v>
      </c>
      <c r="C52" s="27">
        <v>198.00684000000001</v>
      </c>
      <c r="D52" s="27">
        <v>0</v>
      </c>
      <c r="E52" s="27">
        <v>0</v>
      </c>
      <c r="F52" s="27">
        <v>0.50217999999999996</v>
      </c>
      <c r="G52" s="27">
        <v>0</v>
      </c>
      <c r="H52" s="27">
        <v>198.00684000000001</v>
      </c>
      <c r="I52" s="27">
        <v>0</v>
      </c>
      <c r="J52" s="27">
        <v>198.50901999999999</v>
      </c>
    </row>
    <row r="53" spans="1:10" x14ac:dyDescent="0.25">
      <c r="A53">
        <v>68</v>
      </c>
      <c r="B53" t="s">
        <v>55</v>
      </c>
      <c r="C53" s="27">
        <v>102.24775</v>
      </c>
      <c r="D53" s="27">
        <v>360.007221259402</v>
      </c>
      <c r="E53" s="27">
        <v>0</v>
      </c>
      <c r="F53" s="27">
        <v>84.431259999999995</v>
      </c>
      <c r="G53" s="27">
        <v>4.0319787405977099</v>
      </c>
      <c r="H53" s="27">
        <v>462.254971259402</v>
      </c>
      <c r="I53" s="27">
        <v>364.03919999999999</v>
      </c>
      <c r="J53" s="27">
        <v>550.71821</v>
      </c>
    </row>
    <row r="54" spans="1:10" x14ac:dyDescent="0.25">
      <c r="A54">
        <v>69</v>
      </c>
      <c r="B54" t="s">
        <v>56</v>
      </c>
      <c r="C54" s="27">
        <v>56.808</v>
      </c>
      <c r="D54" s="27">
        <v>53.042400000000001</v>
      </c>
      <c r="E54" s="27">
        <v>0</v>
      </c>
      <c r="F54" s="27">
        <v>0.89892000000000005</v>
      </c>
      <c r="G54" s="27">
        <v>0</v>
      </c>
      <c r="H54" s="27">
        <v>109.85039999999999</v>
      </c>
      <c r="I54" s="27">
        <v>53.042400000000001</v>
      </c>
      <c r="J54" s="27">
        <v>110.74932</v>
      </c>
    </row>
    <row r="55" spans="1:10" x14ac:dyDescent="0.25">
      <c r="A55">
        <v>71</v>
      </c>
      <c r="B55" t="s">
        <v>57</v>
      </c>
      <c r="C55" s="27">
        <v>27.323568000000002</v>
      </c>
      <c r="D55" s="27">
        <v>279.89488745438598</v>
      </c>
      <c r="E55" s="27">
        <v>0</v>
      </c>
      <c r="F55" s="27">
        <v>11.25684</v>
      </c>
      <c r="G55" s="27">
        <v>0.749664545614522</v>
      </c>
      <c r="H55" s="27">
        <v>307.218455454386</v>
      </c>
      <c r="I55" s="27">
        <v>280.64455199999998</v>
      </c>
      <c r="J55" s="27">
        <v>319.22496000000001</v>
      </c>
    </row>
    <row r="56" spans="1:10" x14ac:dyDescent="0.25">
      <c r="A56">
        <v>72</v>
      </c>
      <c r="B56" t="s">
        <v>58</v>
      </c>
      <c r="C56" s="27">
        <v>120.6576</v>
      </c>
      <c r="D56" s="27">
        <v>0</v>
      </c>
      <c r="E56" s="27">
        <v>0</v>
      </c>
      <c r="F56" s="27">
        <v>19.925999999999998</v>
      </c>
      <c r="G56" s="27">
        <v>0</v>
      </c>
      <c r="H56" s="27">
        <v>120.6576</v>
      </c>
      <c r="I56" s="27">
        <v>0</v>
      </c>
      <c r="J56" s="27">
        <v>140.58359999999999</v>
      </c>
    </row>
    <row r="57" spans="1:10" x14ac:dyDescent="0.25">
      <c r="A57">
        <v>74</v>
      </c>
      <c r="B57" t="s">
        <v>59</v>
      </c>
      <c r="C57" s="27">
        <v>44.146799999999999</v>
      </c>
      <c r="D57" s="27">
        <v>0</v>
      </c>
      <c r="E57" s="27">
        <v>0</v>
      </c>
      <c r="F57" s="27">
        <v>0</v>
      </c>
      <c r="G57" s="27">
        <v>0</v>
      </c>
      <c r="H57" s="27">
        <v>44.146799999999999</v>
      </c>
      <c r="I57" s="27">
        <v>0</v>
      </c>
      <c r="J57" s="27">
        <v>44.146799999999999</v>
      </c>
    </row>
    <row r="58" spans="1:10" x14ac:dyDescent="0.25">
      <c r="A58">
        <v>75</v>
      </c>
      <c r="B58" t="s">
        <v>60</v>
      </c>
      <c r="C58" s="27">
        <v>0</v>
      </c>
      <c r="D58" s="27">
        <v>0</v>
      </c>
      <c r="E58" s="27">
        <v>0</v>
      </c>
      <c r="F58" s="27">
        <v>24.067080000000001</v>
      </c>
      <c r="G58" s="27">
        <v>18.595116000000001</v>
      </c>
      <c r="H58" s="27">
        <v>0</v>
      </c>
      <c r="I58" s="27">
        <v>18.595116000000001</v>
      </c>
      <c r="J58" s="27">
        <v>42.662196000000002</v>
      </c>
    </row>
    <row r="59" spans="1:10" x14ac:dyDescent="0.25">
      <c r="A59">
        <v>76</v>
      </c>
      <c r="B59" t="s">
        <v>61</v>
      </c>
      <c r="C59" s="27">
        <v>0</v>
      </c>
      <c r="D59" s="27">
        <v>0</v>
      </c>
      <c r="E59" s="27">
        <v>0</v>
      </c>
      <c r="F59" s="27">
        <v>160.05600000000001</v>
      </c>
      <c r="G59" s="27">
        <v>17.895600000000002</v>
      </c>
      <c r="H59" s="27">
        <v>0</v>
      </c>
      <c r="I59" s="27">
        <v>17.895600000000002</v>
      </c>
      <c r="J59" s="27">
        <v>177.95160000000001</v>
      </c>
    </row>
    <row r="60" spans="1:10" x14ac:dyDescent="0.25">
      <c r="A60">
        <v>77</v>
      </c>
      <c r="B60" t="s">
        <v>62</v>
      </c>
      <c r="C60" s="27">
        <v>181.28592</v>
      </c>
      <c r="D60" s="27">
        <v>0</v>
      </c>
      <c r="E60" s="27">
        <v>0</v>
      </c>
      <c r="F60" s="27">
        <v>9.7318079999999991</v>
      </c>
      <c r="G60" s="27">
        <v>4.17204</v>
      </c>
      <c r="H60" s="27">
        <v>181.28592</v>
      </c>
      <c r="I60" s="27">
        <v>4.17204</v>
      </c>
      <c r="J60" s="27">
        <v>195.18976799999999</v>
      </c>
    </row>
    <row r="61" spans="1:10" x14ac:dyDescent="0.25">
      <c r="A61">
        <v>79</v>
      </c>
      <c r="B61" t="s">
        <v>63</v>
      </c>
      <c r="C61" s="27">
        <v>7.9459999999999997</v>
      </c>
      <c r="D61" s="27">
        <v>5074.1452892419902</v>
      </c>
      <c r="E61" s="27">
        <v>150.51</v>
      </c>
      <c r="F61" s="27">
        <v>325.68340000000001</v>
      </c>
      <c r="G61" s="27">
        <v>3386.1259111879999</v>
      </c>
      <c r="H61" s="27">
        <v>5082.0912892420001</v>
      </c>
      <c r="I61" s="27">
        <v>8460.2712004299992</v>
      </c>
      <c r="J61" s="27">
        <v>8944.4106004299992</v>
      </c>
    </row>
    <row r="62" spans="1:10" x14ac:dyDescent="0.25">
      <c r="A62">
        <v>80</v>
      </c>
      <c r="B62" t="s">
        <v>64</v>
      </c>
      <c r="C62" s="27">
        <v>60.249600000000001</v>
      </c>
      <c r="D62" s="27">
        <v>66.553200000000004</v>
      </c>
      <c r="E62" s="27">
        <v>0</v>
      </c>
      <c r="F62" s="27">
        <v>0.31319999999999998</v>
      </c>
      <c r="G62" s="27">
        <v>0</v>
      </c>
      <c r="H62" s="27">
        <v>126.8028</v>
      </c>
      <c r="I62" s="27">
        <v>66.553200000000004</v>
      </c>
      <c r="J62" s="27">
        <v>127.116</v>
      </c>
    </row>
    <row r="63" spans="1:10" x14ac:dyDescent="0.25">
      <c r="A63">
        <v>81</v>
      </c>
      <c r="B63" t="s">
        <v>65</v>
      </c>
      <c r="C63" s="27">
        <v>640.67216972361905</v>
      </c>
      <c r="D63" s="27">
        <v>3390.3269514623198</v>
      </c>
      <c r="E63" s="27">
        <v>1507</v>
      </c>
      <c r="F63" s="27">
        <v>457.07274927638099</v>
      </c>
      <c r="G63" s="27">
        <v>444.06954453768299</v>
      </c>
      <c r="H63" s="27">
        <v>4030.9991211859401</v>
      </c>
      <c r="I63" s="27">
        <v>3834.3964959999998</v>
      </c>
      <c r="J63" s="27">
        <v>6439.1414150000001</v>
      </c>
    </row>
    <row r="64" spans="1:10" x14ac:dyDescent="0.25">
      <c r="A64">
        <v>82</v>
      </c>
      <c r="B64" t="s">
        <v>66</v>
      </c>
      <c r="C64" s="27">
        <v>12.3568041831867</v>
      </c>
      <c r="D64" s="27">
        <v>320.46545630315899</v>
      </c>
      <c r="E64" s="27">
        <v>82.303200000000004</v>
      </c>
      <c r="F64" s="27">
        <v>0.18739581681331899</v>
      </c>
      <c r="G64" s="27">
        <v>283.45078369684097</v>
      </c>
      <c r="H64" s="27">
        <v>332.82226048634601</v>
      </c>
      <c r="I64" s="27">
        <v>603.91624000000002</v>
      </c>
      <c r="J64" s="27">
        <v>698.76364000000001</v>
      </c>
    </row>
    <row r="65" spans="1:10" x14ac:dyDescent="0.25">
      <c r="A65">
        <v>84</v>
      </c>
      <c r="B65" t="s">
        <v>67</v>
      </c>
      <c r="C65" s="27">
        <v>225.74052</v>
      </c>
      <c r="D65" s="27">
        <v>0</v>
      </c>
      <c r="E65" s="27">
        <v>0</v>
      </c>
      <c r="F65" s="27">
        <v>0.53280000000000005</v>
      </c>
      <c r="G65" s="27">
        <v>0</v>
      </c>
      <c r="H65" s="27">
        <v>225.74052</v>
      </c>
      <c r="I65" s="27">
        <v>0</v>
      </c>
      <c r="J65" s="27">
        <v>226.27332000000001</v>
      </c>
    </row>
    <row r="66" spans="1:10" x14ac:dyDescent="0.25">
      <c r="A66">
        <v>85</v>
      </c>
      <c r="B66" t="s">
        <v>68</v>
      </c>
      <c r="C66" s="27">
        <v>221.9076</v>
      </c>
      <c r="D66" s="27">
        <v>0</v>
      </c>
      <c r="E66" s="27">
        <v>0</v>
      </c>
      <c r="F66" s="27">
        <v>4.3704000000000001</v>
      </c>
      <c r="G66" s="27">
        <v>0</v>
      </c>
      <c r="H66" s="27">
        <v>221.9076</v>
      </c>
      <c r="I66" s="27">
        <v>0</v>
      </c>
      <c r="J66" s="27">
        <v>226.27799999999999</v>
      </c>
    </row>
    <row r="67" spans="1:10" x14ac:dyDescent="0.25">
      <c r="A67">
        <v>86</v>
      </c>
      <c r="B67" t="s">
        <v>69</v>
      </c>
      <c r="C67" s="27">
        <v>55.508400000000002</v>
      </c>
      <c r="D67" s="27">
        <v>0</v>
      </c>
      <c r="E67" s="27">
        <v>0</v>
      </c>
      <c r="F67" s="27">
        <v>0</v>
      </c>
      <c r="G67" s="27">
        <v>0</v>
      </c>
      <c r="H67" s="27">
        <v>55.508400000000002</v>
      </c>
      <c r="I67" s="27">
        <v>0</v>
      </c>
      <c r="J67" s="27">
        <v>55.508400000000002</v>
      </c>
    </row>
    <row r="68" spans="1:10" x14ac:dyDescent="0.25">
      <c r="A68">
        <v>87</v>
      </c>
      <c r="B68" t="s">
        <v>70</v>
      </c>
      <c r="C68" s="27">
        <v>11.283192</v>
      </c>
      <c r="D68" s="27">
        <v>224.19247256015899</v>
      </c>
      <c r="E68" s="27">
        <v>0</v>
      </c>
      <c r="F68" s="27">
        <v>189.63460799999999</v>
      </c>
      <c r="G68" s="27">
        <v>184.976615439841</v>
      </c>
      <c r="H68" s="27">
        <v>235.475664560159</v>
      </c>
      <c r="I68" s="27">
        <v>409.16908799999999</v>
      </c>
      <c r="J68" s="27">
        <v>610.08688800000004</v>
      </c>
    </row>
    <row r="69" spans="1:10" x14ac:dyDescent="0.25">
      <c r="A69">
        <v>88</v>
      </c>
      <c r="B69" t="s">
        <v>71</v>
      </c>
      <c r="C69" s="27">
        <v>11.13876</v>
      </c>
      <c r="D69" s="27">
        <v>0</v>
      </c>
      <c r="E69" s="27">
        <v>0</v>
      </c>
      <c r="F69" s="27">
        <v>22.416119999999999</v>
      </c>
      <c r="G69" s="27">
        <v>5.1696</v>
      </c>
      <c r="H69" s="27">
        <v>11.13876</v>
      </c>
      <c r="I69" s="27">
        <v>5.1696</v>
      </c>
      <c r="J69" s="27">
        <v>38.72448</v>
      </c>
    </row>
    <row r="70" spans="1:10" x14ac:dyDescent="0.25">
      <c r="A70">
        <v>90</v>
      </c>
      <c r="B70" t="s">
        <v>72</v>
      </c>
      <c r="C70" s="27">
        <v>60.760044000000001</v>
      </c>
      <c r="D70" s="27">
        <v>0</v>
      </c>
      <c r="E70" s="27">
        <v>0</v>
      </c>
      <c r="F70" s="27">
        <v>33.370992000000001</v>
      </c>
      <c r="G70" s="27">
        <v>0</v>
      </c>
      <c r="H70" s="27">
        <v>60.760044000000001</v>
      </c>
      <c r="I70" s="27">
        <v>0</v>
      </c>
      <c r="J70" s="27">
        <v>94.131035999999995</v>
      </c>
    </row>
    <row r="71" spans="1:10" x14ac:dyDescent="0.25">
      <c r="A71">
        <v>92</v>
      </c>
      <c r="B71" t="s">
        <v>73</v>
      </c>
      <c r="C71" s="27">
        <v>15.228</v>
      </c>
      <c r="D71" s="27">
        <v>0</v>
      </c>
      <c r="E71" s="27">
        <v>0</v>
      </c>
      <c r="F71" s="27">
        <v>0</v>
      </c>
      <c r="G71" s="27">
        <v>0</v>
      </c>
      <c r="H71" s="27">
        <v>15.228</v>
      </c>
      <c r="I71" s="27">
        <v>0</v>
      </c>
      <c r="J71" s="27">
        <v>15.228</v>
      </c>
    </row>
    <row r="72" spans="1:10" x14ac:dyDescent="0.25">
      <c r="A72">
        <v>94</v>
      </c>
      <c r="B72" t="s">
        <v>74</v>
      </c>
      <c r="C72" s="27">
        <v>51.361400000000003</v>
      </c>
      <c r="D72" s="27">
        <v>0</v>
      </c>
      <c r="E72" s="27">
        <v>0</v>
      </c>
      <c r="F72" s="27">
        <v>0</v>
      </c>
      <c r="G72" s="27">
        <v>0</v>
      </c>
      <c r="H72" s="27">
        <v>51.361400000000003</v>
      </c>
      <c r="I72" s="27">
        <v>0</v>
      </c>
      <c r="J72" s="27">
        <v>51.361400000000003</v>
      </c>
    </row>
    <row r="73" spans="1:10" x14ac:dyDescent="0.25">
      <c r="A73">
        <v>96</v>
      </c>
      <c r="B73" t="s">
        <v>75</v>
      </c>
      <c r="C73" s="27">
        <v>0</v>
      </c>
      <c r="D73" s="27">
        <v>0</v>
      </c>
      <c r="E73" s="27">
        <v>0</v>
      </c>
      <c r="F73" s="27">
        <v>97.891955999999993</v>
      </c>
      <c r="G73" s="27">
        <v>0.48599999999999999</v>
      </c>
      <c r="H73" s="27">
        <v>0</v>
      </c>
      <c r="I73" s="27">
        <v>0.48599999999999999</v>
      </c>
      <c r="J73" s="27">
        <v>98.377955999999998</v>
      </c>
    </row>
    <row r="74" spans="1:10" x14ac:dyDescent="0.25">
      <c r="A74">
        <v>97</v>
      </c>
      <c r="B74" t="s">
        <v>76</v>
      </c>
      <c r="C74" s="27">
        <v>20.836079999999999</v>
      </c>
      <c r="D74" s="27">
        <v>0</v>
      </c>
      <c r="E74" s="27">
        <v>118.21572</v>
      </c>
      <c r="F74" s="27">
        <v>0</v>
      </c>
      <c r="G74" s="27">
        <v>0</v>
      </c>
      <c r="H74" s="27">
        <v>20.836079999999999</v>
      </c>
      <c r="I74" s="27">
        <v>0</v>
      </c>
      <c r="J74" s="27">
        <v>246.13991999999999</v>
      </c>
    </row>
    <row r="75" spans="1:10" x14ac:dyDescent="0.25">
      <c r="A75">
        <v>98</v>
      </c>
      <c r="B75" t="s">
        <v>77</v>
      </c>
      <c r="C75" s="27">
        <v>48.891599999999997</v>
      </c>
      <c r="D75" s="27">
        <v>0</v>
      </c>
      <c r="E75" s="27">
        <v>0</v>
      </c>
      <c r="F75" s="27">
        <v>3.0240000000000002E-3</v>
      </c>
      <c r="G75" s="27">
        <v>1.26</v>
      </c>
      <c r="H75" s="27">
        <v>48.891599999999997</v>
      </c>
      <c r="I75" s="27">
        <v>1.26</v>
      </c>
      <c r="J75" s="27">
        <v>50.154623999999998</v>
      </c>
    </row>
    <row r="76" spans="1:10" x14ac:dyDescent="0.25">
      <c r="A76">
        <v>99</v>
      </c>
      <c r="B76" t="s">
        <v>78</v>
      </c>
      <c r="C76" s="27">
        <v>61.0578</v>
      </c>
      <c r="D76" s="27">
        <v>0</v>
      </c>
      <c r="E76" s="27">
        <v>0</v>
      </c>
      <c r="F76" s="27">
        <v>28.336680000000001</v>
      </c>
      <c r="G76" s="27">
        <v>0.74448000000000003</v>
      </c>
      <c r="H76" s="27">
        <v>61.0578</v>
      </c>
      <c r="I76" s="27">
        <v>0.74448000000000003</v>
      </c>
      <c r="J76" s="27">
        <v>90.138959999999997</v>
      </c>
    </row>
    <row r="77" spans="1:10" x14ac:dyDescent="0.25">
      <c r="A77">
        <v>100</v>
      </c>
      <c r="B77" t="s">
        <v>79</v>
      </c>
      <c r="C77" s="27">
        <v>25.106615999999999</v>
      </c>
      <c r="D77" s="27">
        <v>0</v>
      </c>
      <c r="E77" s="27">
        <v>0</v>
      </c>
      <c r="F77" s="27">
        <v>54.264131999999996</v>
      </c>
      <c r="G77" s="27">
        <v>13.76172</v>
      </c>
      <c r="H77" s="27">
        <v>25.106615999999999</v>
      </c>
      <c r="I77" s="27">
        <v>13.76172</v>
      </c>
      <c r="J77" s="27">
        <v>93.132468000000003</v>
      </c>
    </row>
    <row r="78" spans="1:10" x14ac:dyDescent="0.25">
      <c r="A78">
        <v>101</v>
      </c>
      <c r="B78" t="s">
        <v>80</v>
      </c>
      <c r="C78" s="27">
        <v>44.776800000000001</v>
      </c>
      <c r="D78" s="27">
        <v>0</v>
      </c>
      <c r="E78" s="27">
        <v>1.8648</v>
      </c>
      <c r="F78" s="27">
        <v>42.051600000000001</v>
      </c>
      <c r="G78" s="27">
        <v>0</v>
      </c>
      <c r="H78" s="27">
        <v>44.776800000000001</v>
      </c>
      <c r="I78" s="27">
        <v>0</v>
      </c>
      <c r="J78" s="27">
        <v>88.693200000000004</v>
      </c>
    </row>
    <row r="79" spans="1:10" x14ac:dyDescent="0.25">
      <c r="A79">
        <v>102</v>
      </c>
      <c r="B79" t="s">
        <v>81</v>
      </c>
      <c r="C79" s="27">
        <v>179.48660000000001</v>
      </c>
      <c r="D79" s="27">
        <v>0</v>
      </c>
      <c r="E79" s="27">
        <v>0</v>
      </c>
      <c r="F79" s="27">
        <v>0.84599999999999997</v>
      </c>
      <c r="G79" s="27">
        <v>1.1736</v>
      </c>
      <c r="H79" s="27">
        <v>179.48660000000001</v>
      </c>
      <c r="I79" s="27">
        <v>1.1736</v>
      </c>
      <c r="J79" s="27">
        <v>181.50620000000001</v>
      </c>
    </row>
    <row r="80" spans="1:10" x14ac:dyDescent="0.25">
      <c r="A80">
        <v>103</v>
      </c>
      <c r="B80" t="s">
        <v>82</v>
      </c>
      <c r="C80" s="27">
        <v>528.42600000000004</v>
      </c>
      <c r="D80" s="27">
        <v>0</v>
      </c>
      <c r="E80" s="27">
        <v>0</v>
      </c>
      <c r="F80" s="27">
        <v>1.6415999999999999</v>
      </c>
      <c r="G80" s="27">
        <v>0</v>
      </c>
      <c r="H80" s="27">
        <v>528.42600000000004</v>
      </c>
      <c r="I80" s="27">
        <v>0</v>
      </c>
      <c r="J80" s="27">
        <v>530.06759999999997</v>
      </c>
    </row>
    <row r="81" spans="1:10" x14ac:dyDescent="0.25">
      <c r="A81">
        <v>104</v>
      </c>
      <c r="B81" t="s">
        <v>83</v>
      </c>
      <c r="C81" s="27">
        <v>90.325562092564695</v>
      </c>
      <c r="D81" s="27">
        <v>0</v>
      </c>
      <c r="E81" s="27">
        <v>0</v>
      </c>
      <c r="F81" s="27">
        <v>18.466437907435299</v>
      </c>
      <c r="G81" s="27">
        <v>8.3483999999999998</v>
      </c>
      <c r="H81" s="27">
        <v>90.325562092564695</v>
      </c>
      <c r="I81" s="27">
        <v>8.3483999999999998</v>
      </c>
      <c r="J81" s="27">
        <v>117.1404</v>
      </c>
    </row>
    <row r="82" spans="1:10" x14ac:dyDescent="0.25">
      <c r="A82">
        <v>105</v>
      </c>
      <c r="B82" t="s">
        <v>84</v>
      </c>
      <c r="C82" s="27">
        <v>69.1524</v>
      </c>
      <c r="D82" s="27">
        <v>0</v>
      </c>
      <c r="E82" s="27">
        <v>0</v>
      </c>
      <c r="F82" s="27">
        <v>23.814</v>
      </c>
      <c r="G82" s="27">
        <v>0</v>
      </c>
      <c r="H82" s="27">
        <v>69.1524</v>
      </c>
      <c r="I82" s="27">
        <v>0</v>
      </c>
      <c r="J82" s="27">
        <v>92.966399999999993</v>
      </c>
    </row>
    <row r="83" spans="1:10" x14ac:dyDescent="0.25">
      <c r="A83">
        <v>109</v>
      </c>
      <c r="B83" t="s">
        <v>85</v>
      </c>
      <c r="C83" s="27">
        <v>42.130800000000001</v>
      </c>
      <c r="D83" s="27">
        <v>0</v>
      </c>
      <c r="E83" s="27">
        <v>0</v>
      </c>
      <c r="F83" s="27">
        <v>38.055599999999998</v>
      </c>
      <c r="G83" s="27">
        <v>5.49</v>
      </c>
      <c r="H83" s="27">
        <v>42.130800000000001</v>
      </c>
      <c r="I83" s="27">
        <v>5.49</v>
      </c>
      <c r="J83" s="27">
        <v>85.676400000000001</v>
      </c>
    </row>
    <row r="84" spans="1:10" x14ac:dyDescent="0.25">
      <c r="A84">
        <v>110</v>
      </c>
      <c r="B84" t="s">
        <v>86</v>
      </c>
      <c r="C84" s="27">
        <v>112.842</v>
      </c>
      <c r="D84" s="27">
        <v>8.9711999999999996</v>
      </c>
      <c r="E84" s="27">
        <v>0</v>
      </c>
      <c r="F84" s="27">
        <v>0.18360000000000001</v>
      </c>
      <c r="G84" s="27">
        <v>0</v>
      </c>
      <c r="H84" s="27">
        <v>121.81319999999999</v>
      </c>
      <c r="I84" s="27">
        <v>8.9711999999999996</v>
      </c>
      <c r="J84" s="27">
        <v>121.99679999999999</v>
      </c>
    </row>
    <row r="85" spans="1:10" x14ac:dyDescent="0.25">
      <c r="A85">
        <v>113</v>
      </c>
      <c r="B85" t="s">
        <v>87</v>
      </c>
      <c r="C85" s="27">
        <v>106.14960000000001</v>
      </c>
      <c r="D85" s="27">
        <v>0</v>
      </c>
      <c r="E85" s="27">
        <v>0</v>
      </c>
      <c r="F85" s="27">
        <v>0</v>
      </c>
      <c r="G85" s="27">
        <v>0.89639999999999997</v>
      </c>
      <c r="H85" s="27">
        <v>106.14960000000001</v>
      </c>
      <c r="I85" s="27">
        <v>0.89639999999999997</v>
      </c>
      <c r="J85" s="27">
        <v>107.04600000000001</v>
      </c>
    </row>
    <row r="86" spans="1:10" x14ac:dyDescent="0.25">
      <c r="A86">
        <v>114</v>
      </c>
      <c r="B86" t="s">
        <v>88</v>
      </c>
      <c r="C86" s="27">
        <v>501.38499999999999</v>
      </c>
      <c r="D86" s="27">
        <v>339.75933725629</v>
      </c>
      <c r="E86" s="27">
        <v>0</v>
      </c>
      <c r="F86" s="27">
        <v>19.600200000000001</v>
      </c>
      <c r="G86" s="27">
        <v>257.90076274371</v>
      </c>
      <c r="H86" s="27">
        <v>841.14433725628999</v>
      </c>
      <c r="I86" s="27">
        <v>597.66010000000006</v>
      </c>
      <c r="J86" s="27">
        <v>1118.6452999999999</v>
      </c>
    </row>
    <row r="87" spans="1:10" x14ac:dyDescent="0.25">
      <c r="A87">
        <v>115</v>
      </c>
      <c r="B87" t="s">
        <v>89</v>
      </c>
      <c r="C87" s="27">
        <v>0</v>
      </c>
      <c r="D87" s="27">
        <v>37.283450799999997</v>
      </c>
      <c r="E87" s="27">
        <v>0</v>
      </c>
      <c r="F87" s="27">
        <v>186.881</v>
      </c>
      <c r="G87" s="27">
        <v>42.919549199999999</v>
      </c>
      <c r="H87" s="27">
        <v>37.283450799999997</v>
      </c>
      <c r="I87" s="27">
        <v>80.203000000000003</v>
      </c>
      <c r="J87" s="27">
        <v>267.084</v>
      </c>
    </row>
    <row r="88" spans="1:10" x14ac:dyDescent="0.25">
      <c r="A88">
        <v>116</v>
      </c>
      <c r="B88" t="s">
        <v>90</v>
      </c>
      <c r="C88" s="27">
        <v>80.395200000000003</v>
      </c>
      <c r="D88" s="27">
        <v>0</v>
      </c>
      <c r="E88" s="27">
        <v>0</v>
      </c>
      <c r="F88" s="27">
        <v>101.4768</v>
      </c>
      <c r="G88" s="27">
        <v>4.9535999999999998</v>
      </c>
      <c r="H88" s="27">
        <v>80.395200000000003</v>
      </c>
      <c r="I88" s="27">
        <v>4.9535999999999998</v>
      </c>
      <c r="J88" s="27">
        <v>186.82560000000001</v>
      </c>
    </row>
    <row r="89" spans="1:10" x14ac:dyDescent="0.25">
      <c r="A89">
        <v>117</v>
      </c>
      <c r="B89" t="s">
        <v>91</v>
      </c>
      <c r="C89" s="27">
        <v>876.39694318311001</v>
      </c>
      <c r="D89" s="27">
        <v>63.252000000000002</v>
      </c>
      <c r="E89" s="27">
        <v>0</v>
      </c>
      <c r="F89" s="27">
        <v>2.3496816890305298E-2</v>
      </c>
      <c r="G89" s="27">
        <v>0</v>
      </c>
      <c r="H89" s="27">
        <v>939.64894318310996</v>
      </c>
      <c r="I89" s="27">
        <v>63.252000000000002</v>
      </c>
      <c r="J89" s="27">
        <v>939.67244000000005</v>
      </c>
    </row>
    <row r="90" spans="1:10" x14ac:dyDescent="0.25">
      <c r="A90">
        <v>118</v>
      </c>
      <c r="B90" t="s">
        <v>92</v>
      </c>
      <c r="C90" s="27">
        <v>70.477199999999996</v>
      </c>
      <c r="D90" s="27">
        <v>0</v>
      </c>
      <c r="E90" s="27">
        <v>0</v>
      </c>
      <c r="F90" s="27">
        <v>0</v>
      </c>
      <c r="G90" s="27">
        <v>0</v>
      </c>
      <c r="H90" s="27">
        <v>70.477199999999996</v>
      </c>
      <c r="I90" s="27">
        <v>0</v>
      </c>
      <c r="J90" s="27">
        <v>70.477199999999996</v>
      </c>
    </row>
    <row r="91" spans="1:10" x14ac:dyDescent="0.25">
      <c r="A91">
        <v>119</v>
      </c>
      <c r="B91" t="s">
        <v>93</v>
      </c>
      <c r="C91" s="27">
        <v>315.16199999999998</v>
      </c>
      <c r="D91" s="27">
        <v>0</v>
      </c>
      <c r="E91" s="27">
        <v>0</v>
      </c>
      <c r="F91" s="27">
        <v>17.993124000000002</v>
      </c>
      <c r="G91" s="27">
        <v>0.13896</v>
      </c>
      <c r="H91" s="27">
        <v>315.16199999999998</v>
      </c>
      <c r="I91" s="27">
        <v>0.13896</v>
      </c>
      <c r="J91" s="27">
        <v>333.294084</v>
      </c>
    </row>
    <row r="92" spans="1:10" x14ac:dyDescent="0.25">
      <c r="A92">
        <v>120</v>
      </c>
      <c r="B92" t="s">
        <v>94</v>
      </c>
      <c r="C92" s="27">
        <v>3.094236</v>
      </c>
      <c r="D92" s="27">
        <v>69.291359999999997</v>
      </c>
      <c r="E92" s="27">
        <v>0</v>
      </c>
      <c r="F92" s="27">
        <v>0</v>
      </c>
      <c r="G92" s="27">
        <v>0</v>
      </c>
      <c r="H92" s="27">
        <v>72.385596000000007</v>
      </c>
      <c r="I92" s="27">
        <v>69.291359999999997</v>
      </c>
      <c r="J92" s="27">
        <v>72.385596000000007</v>
      </c>
    </row>
    <row r="93" spans="1:10" x14ac:dyDescent="0.25">
      <c r="A93">
        <v>121</v>
      </c>
      <c r="B93" t="s">
        <v>95</v>
      </c>
      <c r="C93" s="27">
        <v>14.050800000000001</v>
      </c>
      <c r="D93" s="27">
        <v>0</v>
      </c>
      <c r="E93" s="27">
        <v>0</v>
      </c>
      <c r="F93" s="27">
        <v>19.429200000000002</v>
      </c>
      <c r="G93" s="27">
        <v>2.5347599999999999</v>
      </c>
      <c r="H93" s="27">
        <v>14.050800000000001</v>
      </c>
      <c r="I93" s="27">
        <v>2.5347599999999999</v>
      </c>
      <c r="J93" s="27">
        <v>36.014760000000003</v>
      </c>
    </row>
    <row r="94" spans="1:10" x14ac:dyDescent="0.25">
      <c r="A94">
        <v>122</v>
      </c>
      <c r="B94" t="s">
        <v>96</v>
      </c>
      <c r="C94" s="27">
        <v>23.648399999999999</v>
      </c>
      <c r="D94" s="27">
        <v>0</v>
      </c>
      <c r="E94" s="27">
        <v>0</v>
      </c>
      <c r="F94" s="27">
        <v>60.3504</v>
      </c>
      <c r="G94" s="27">
        <v>25.9056</v>
      </c>
      <c r="H94" s="27">
        <v>23.648399999999999</v>
      </c>
      <c r="I94" s="27">
        <v>25.9056</v>
      </c>
      <c r="J94" s="27">
        <v>109.9044</v>
      </c>
    </row>
    <row r="95" spans="1:10" x14ac:dyDescent="0.25">
      <c r="A95">
        <v>123</v>
      </c>
      <c r="B95" t="s">
        <v>97</v>
      </c>
      <c r="C95" s="27">
        <v>0</v>
      </c>
      <c r="D95" s="27">
        <v>0</v>
      </c>
      <c r="E95" s="27">
        <v>0</v>
      </c>
      <c r="F95" s="27">
        <v>207.2124</v>
      </c>
      <c r="G95" s="27">
        <v>19.256399999999999</v>
      </c>
      <c r="H95" s="27">
        <v>0</v>
      </c>
      <c r="I95" s="27">
        <v>19.256399999999999</v>
      </c>
      <c r="J95" s="27">
        <v>226.46879999999999</v>
      </c>
    </row>
    <row r="96" spans="1:10" x14ac:dyDescent="0.25">
      <c r="A96">
        <v>124</v>
      </c>
      <c r="B96" t="s">
        <v>98</v>
      </c>
      <c r="C96" s="27">
        <v>64.553839999999994</v>
      </c>
      <c r="D96" s="27">
        <v>0</v>
      </c>
      <c r="E96" s="27">
        <v>0</v>
      </c>
      <c r="F96" s="27">
        <v>0</v>
      </c>
      <c r="G96" s="27">
        <v>0</v>
      </c>
      <c r="H96" s="27">
        <v>64.553839999999994</v>
      </c>
      <c r="I96" s="27">
        <v>0</v>
      </c>
      <c r="J96" s="27">
        <v>64.553839999999994</v>
      </c>
    </row>
    <row r="97" spans="1:10" x14ac:dyDescent="0.25">
      <c r="A97">
        <v>125</v>
      </c>
      <c r="B97" t="s">
        <v>99</v>
      </c>
      <c r="C97" s="27">
        <v>68.698800000000006</v>
      </c>
      <c r="D97" s="27">
        <v>0</v>
      </c>
      <c r="E97" s="27">
        <v>0</v>
      </c>
      <c r="F97" s="27">
        <v>13.12236</v>
      </c>
      <c r="G97" s="27">
        <v>7.9668000000000001</v>
      </c>
      <c r="H97" s="27">
        <v>68.698800000000006</v>
      </c>
      <c r="I97" s="27">
        <v>7.9668000000000001</v>
      </c>
      <c r="J97" s="27">
        <v>89.787959999999998</v>
      </c>
    </row>
    <row r="98" spans="1:10" x14ac:dyDescent="0.25">
      <c r="A98">
        <v>126</v>
      </c>
      <c r="B98" t="s">
        <v>100</v>
      </c>
      <c r="C98" s="27">
        <v>12.080996855656901</v>
      </c>
      <c r="D98" s="27">
        <v>1181.1588226659801</v>
      </c>
      <c r="E98" s="27">
        <v>5.237584</v>
      </c>
      <c r="F98" s="27">
        <v>200.30968314434301</v>
      </c>
      <c r="G98" s="27">
        <v>2527.1785173340199</v>
      </c>
      <c r="H98" s="27">
        <v>1193.2398195216299</v>
      </c>
      <c r="I98" s="27">
        <v>3708.33734</v>
      </c>
      <c r="J98" s="27">
        <v>3925.965604</v>
      </c>
    </row>
    <row r="99" spans="1:10" x14ac:dyDescent="0.25">
      <c r="A99">
        <v>128</v>
      </c>
      <c r="B99" t="s">
        <v>101</v>
      </c>
      <c r="C99" s="27">
        <v>41.101199999999999</v>
      </c>
      <c r="D99" s="27">
        <v>145.037380093781</v>
      </c>
      <c r="E99" s="27">
        <v>115.54</v>
      </c>
      <c r="F99" s="27">
        <v>64.188000000000002</v>
      </c>
      <c r="G99" s="27">
        <v>11.5114199062191</v>
      </c>
      <c r="H99" s="27">
        <v>186.138580093781</v>
      </c>
      <c r="I99" s="27">
        <v>156.5488</v>
      </c>
      <c r="J99" s="27">
        <v>377.37799999999999</v>
      </c>
    </row>
    <row r="100" spans="1:10" x14ac:dyDescent="0.25">
      <c r="A100">
        <v>129</v>
      </c>
      <c r="B100" t="s">
        <v>102</v>
      </c>
      <c r="C100" s="27">
        <v>64.785600000000002</v>
      </c>
      <c r="D100" s="27">
        <v>0</v>
      </c>
      <c r="E100" s="27">
        <v>0</v>
      </c>
      <c r="F100" s="27">
        <v>0.28079999999999999</v>
      </c>
      <c r="G100" s="27">
        <v>0</v>
      </c>
      <c r="H100" s="27">
        <v>64.785600000000002</v>
      </c>
      <c r="I100" s="27">
        <v>0</v>
      </c>
      <c r="J100" s="27">
        <v>65.066400000000002</v>
      </c>
    </row>
    <row r="101" spans="1:10" x14ac:dyDescent="0.25">
      <c r="A101">
        <v>130</v>
      </c>
      <c r="B101" t="s">
        <v>103</v>
      </c>
      <c r="C101" s="27">
        <v>33.119999999999997</v>
      </c>
      <c r="D101" s="27">
        <v>0</v>
      </c>
      <c r="E101" s="27">
        <v>0</v>
      </c>
      <c r="F101" s="27">
        <v>0.24156</v>
      </c>
      <c r="G101" s="27">
        <v>7.5599999999999999E-3</v>
      </c>
      <c r="H101" s="27">
        <v>33.119999999999997</v>
      </c>
      <c r="I101" s="27">
        <v>7.5599999999999999E-3</v>
      </c>
      <c r="J101" s="27">
        <v>33.369120000000002</v>
      </c>
    </row>
    <row r="102" spans="1:10" x14ac:dyDescent="0.25">
      <c r="A102">
        <v>131</v>
      </c>
      <c r="B102" t="s">
        <v>104</v>
      </c>
      <c r="C102" s="27">
        <v>22.209119999999999</v>
      </c>
      <c r="D102" s="27">
        <v>0</v>
      </c>
      <c r="E102" s="27">
        <v>0</v>
      </c>
      <c r="F102" s="27">
        <v>55.849679999999999</v>
      </c>
      <c r="G102" s="27">
        <v>4.8887999999999998</v>
      </c>
      <c r="H102" s="27">
        <v>22.209119999999999</v>
      </c>
      <c r="I102" s="27">
        <v>4.8887999999999998</v>
      </c>
      <c r="J102" s="27">
        <v>82.947599999999994</v>
      </c>
    </row>
    <row r="103" spans="1:10" x14ac:dyDescent="0.25">
      <c r="A103">
        <v>133</v>
      </c>
      <c r="B103" t="s">
        <v>105</v>
      </c>
      <c r="C103" s="27">
        <v>180.44434799999999</v>
      </c>
      <c r="D103" s="27">
        <v>0</v>
      </c>
      <c r="E103" s="27">
        <v>0</v>
      </c>
      <c r="F103" s="27">
        <v>49.741199999999999</v>
      </c>
      <c r="G103" s="27">
        <v>49.366799999999998</v>
      </c>
      <c r="H103" s="27">
        <v>180.44434799999999</v>
      </c>
      <c r="I103" s="27">
        <v>49.366799999999998</v>
      </c>
      <c r="J103" s="27">
        <v>279.55234799999999</v>
      </c>
    </row>
    <row r="104" spans="1:10" x14ac:dyDescent="0.25">
      <c r="A104">
        <v>134</v>
      </c>
      <c r="B104" t="s">
        <v>106</v>
      </c>
      <c r="C104" s="27">
        <v>13.698</v>
      </c>
      <c r="D104" s="27">
        <v>0</v>
      </c>
      <c r="E104" s="27">
        <v>0</v>
      </c>
      <c r="F104" s="27">
        <v>9.5256000000000007</v>
      </c>
      <c r="G104" s="27">
        <v>0.43559999999999999</v>
      </c>
      <c r="H104" s="27">
        <v>13.698</v>
      </c>
      <c r="I104" s="27">
        <v>0.43559999999999999</v>
      </c>
      <c r="J104" s="27">
        <v>23.659199999999998</v>
      </c>
    </row>
    <row r="105" spans="1:10" x14ac:dyDescent="0.25">
      <c r="A105">
        <v>135</v>
      </c>
      <c r="B105" t="s">
        <v>107</v>
      </c>
      <c r="C105" s="27">
        <v>326.62079999999997</v>
      </c>
      <c r="D105" s="27">
        <v>0</v>
      </c>
      <c r="E105" s="27">
        <v>43.182000000000002</v>
      </c>
      <c r="F105" s="27">
        <v>3.7494000000000001</v>
      </c>
      <c r="G105" s="27">
        <v>0</v>
      </c>
      <c r="H105" s="27">
        <v>326.62079999999997</v>
      </c>
      <c r="I105" s="27">
        <v>0</v>
      </c>
      <c r="J105" s="27">
        <v>373.55220000000003</v>
      </c>
    </row>
    <row r="106" spans="1:10" x14ac:dyDescent="0.25">
      <c r="A106">
        <v>136</v>
      </c>
      <c r="B106" t="s">
        <v>108</v>
      </c>
      <c r="C106" s="27">
        <v>173.50919999999999</v>
      </c>
      <c r="D106" s="27">
        <v>0</v>
      </c>
      <c r="E106" s="27">
        <v>0</v>
      </c>
      <c r="F106" s="27">
        <v>3.4811999999999999</v>
      </c>
      <c r="G106" s="27">
        <v>0</v>
      </c>
      <c r="H106" s="27">
        <v>173.50919999999999</v>
      </c>
      <c r="I106" s="27">
        <v>0</v>
      </c>
      <c r="J106" s="27">
        <v>176.99039999999999</v>
      </c>
    </row>
    <row r="107" spans="1:10" x14ac:dyDescent="0.25">
      <c r="A107">
        <v>137</v>
      </c>
      <c r="B107" t="s">
        <v>109</v>
      </c>
      <c r="C107" s="27">
        <v>8.8174799999999998</v>
      </c>
      <c r="D107" s="27">
        <v>0</v>
      </c>
      <c r="E107" s="27">
        <v>0</v>
      </c>
      <c r="F107" s="27">
        <v>33.058332</v>
      </c>
      <c r="G107" s="27">
        <v>3.089448</v>
      </c>
      <c r="H107" s="27">
        <v>8.8174799999999998</v>
      </c>
      <c r="I107" s="27">
        <v>3.089448</v>
      </c>
      <c r="J107" s="27">
        <v>44.965260000000001</v>
      </c>
    </row>
    <row r="108" spans="1:10" x14ac:dyDescent="0.25">
      <c r="A108">
        <v>138</v>
      </c>
      <c r="B108" t="s">
        <v>110</v>
      </c>
      <c r="C108" s="27">
        <v>19.616399999999999</v>
      </c>
      <c r="D108" s="27">
        <v>0</v>
      </c>
      <c r="E108" s="27">
        <v>0</v>
      </c>
      <c r="F108" s="27">
        <v>1.026</v>
      </c>
      <c r="G108" s="27">
        <v>2.052</v>
      </c>
      <c r="H108" s="27">
        <v>19.616399999999999</v>
      </c>
      <c r="I108" s="27">
        <v>2.052</v>
      </c>
      <c r="J108" s="27">
        <v>22.694400000000002</v>
      </c>
    </row>
    <row r="109" spans="1:10" x14ac:dyDescent="0.25">
      <c r="A109">
        <v>139</v>
      </c>
      <c r="B109" t="s">
        <v>111</v>
      </c>
      <c r="C109" s="27">
        <v>48.798000000000002</v>
      </c>
      <c r="D109" s="27">
        <v>0</v>
      </c>
      <c r="E109" s="27">
        <v>0</v>
      </c>
      <c r="F109" s="27">
        <v>2.052E-2</v>
      </c>
      <c r="G109" s="27">
        <v>0</v>
      </c>
      <c r="H109" s="27">
        <v>48.798000000000002</v>
      </c>
      <c r="I109" s="27">
        <v>0</v>
      </c>
      <c r="J109" s="27">
        <v>48.818519999999999</v>
      </c>
    </row>
    <row r="110" spans="1:10" x14ac:dyDescent="0.25">
      <c r="A110">
        <v>140</v>
      </c>
      <c r="B110" t="s">
        <v>112</v>
      </c>
      <c r="C110" s="27">
        <v>43.801714799999999</v>
      </c>
      <c r="D110" s="27">
        <v>0</v>
      </c>
      <c r="E110" s="27">
        <v>0</v>
      </c>
      <c r="F110" s="27">
        <v>65.973913199999998</v>
      </c>
      <c r="G110" s="27">
        <v>30.133296000000001</v>
      </c>
      <c r="H110" s="27">
        <v>43.801714799999999</v>
      </c>
      <c r="I110" s="27">
        <v>30.133296000000001</v>
      </c>
      <c r="J110" s="27">
        <v>139.90892400000001</v>
      </c>
    </row>
    <row r="111" spans="1:10" x14ac:dyDescent="0.25">
      <c r="A111">
        <v>141</v>
      </c>
      <c r="B111" t="s">
        <v>113</v>
      </c>
      <c r="C111" s="27">
        <v>20.303999999999998</v>
      </c>
      <c r="D111" s="27">
        <v>0</v>
      </c>
      <c r="E111" s="27">
        <v>0</v>
      </c>
      <c r="F111" s="27">
        <v>68.075999999999993</v>
      </c>
      <c r="G111" s="27">
        <v>1.8662399999999999</v>
      </c>
      <c r="H111" s="27">
        <v>20.303999999999998</v>
      </c>
      <c r="I111" s="27">
        <v>1.8662399999999999</v>
      </c>
      <c r="J111" s="27">
        <v>90.24624</v>
      </c>
    </row>
    <row r="112" spans="1:10" x14ac:dyDescent="0.25">
      <c r="A112">
        <v>142</v>
      </c>
      <c r="B112" t="s">
        <v>114</v>
      </c>
      <c r="C112" s="27">
        <v>13.0608</v>
      </c>
      <c r="D112" s="27">
        <v>0</v>
      </c>
      <c r="E112" s="27">
        <v>0</v>
      </c>
      <c r="F112" s="27">
        <v>42.713999999999999</v>
      </c>
      <c r="G112" s="27">
        <v>1.3824000000000001</v>
      </c>
      <c r="H112" s="27">
        <v>13.0608</v>
      </c>
      <c r="I112" s="27">
        <v>1.3824000000000001</v>
      </c>
      <c r="J112" s="27">
        <v>57.157200000000003</v>
      </c>
    </row>
    <row r="113" spans="1:10" x14ac:dyDescent="0.25">
      <c r="A113">
        <v>143</v>
      </c>
      <c r="B113" t="s">
        <v>115</v>
      </c>
      <c r="C113" s="27">
        <v>52.718400000000003</v>
      </c>
      <c r="D113" s="27">
        <v>0</v>
      </c>
      <c r="E113" s="27">
        <v>0</v>
      </c>
      <c r="F113" s="27">
        <v>0</v>
      </c>
      <c r="G113" s="27">
        <v>0</v>
      </c>
      <c r="H113" s="27">
        <v>52.718400000000003</v>
      </c>
      <c r="I113" s="27">
        <v>0</v>
      </c>
      <c r="J113" s="27">
        <v>52.718400000000003</v>
      </c>
    </row>
    <row r="114" spans="1:10" x14ac:dyDescent="0.25">
      <c r="A114">
        <v>144</v>
      </c>
      <c r="B114" t="s">
        <v>116</v>
      </c>
      <c r="C114" s="27">
        <v>54.8172</v>
      </c>
      <c r="D114" s="27">
        <v>0</v>
      </c>
      <c r="E114" s="27">
        <v>0</v>
      </c>
      <c r="F114" s="27">
        <v>0.26279999999999998</v>
      </c>
      <c r="G114" s="27">
        <v>0</v>
      </c>
      <c r="H114" s="27">
        <v>54.8172</v>
      </c>
      <c r="I114" s="27">
        <v>0</v>
      </c>
      <c r="J114" s="27">
        <v>55.08</v>
      </c>
    </row>
    <row r="115" spans="1:10" x14ac:dyDescent="0.25">
      <c r="A115">
        <v>145</v>
      </c>
      <c r="B115" t="s">
        <v>117</v>
      </c>
      <c r="C115" s="27">
        <v>128.3004</v>
      </c>
      <c r="D115" s="27">
        <v>0</v>
      </c>
      <c r="E115" s="27">
        <v>0</v>
      </c>
      <c r="F115" s="27">
        <v>19.938420000000001</v>
      </c>
      <c r="G115" s="27">
        <v>0</v>
      </c>
      <c r="H115" s="27">
        <v>128.3004</v>
      </c>
      <c r="I115" s="27">
        <v>0</v>
      </c>
      <c r="J115" s="27">
        <v>148.23882</v>
      </c>
    </row>
    <row r="116" spans="1:10" x14ac:dyDescent="0.25">
      <c r="A116">
        <v>146</v>
      </c>
      <c r="B116" t="s">
        <v>118</v>
      </c>
      <c r="C116" s="27">
        <v>58.064039999999999</v>
      </c>
      <c r="D116" s="27">
        <v>0</v>
      </c>
      <c r="E116" s="27">
        <v>23.924145599999999</v>
      </c>
      <c r="F116" s="27">
        <v>65.249279999999999</v>
      </c>
      <c r="G116" s="27">
        <v>7.5801600000000002</v>
      </c>
      <c r="H116" s="27">
        <v>58.064039999999999</v>
      </c>
      <c r="I116" s="27">
        <v>7.5801600000000002</v>
      </c>
      <c r="J116" s="27">
        <v>154.81762560000001</v>
      </c>
    </row>
    <row r="117" spans="1:10" x14ac:dyDescent="0.25">
      <c r="A117">
        <v>147</v>
      </c>
      <c r="B117" t="s">
        <v>119</v>
      </c>
      <c r="C117" s="27">
        <v>53.4024</v>
      </c>
      <c r="D117" s="27">
        <v>0</v>
      </c>
      <c r="E117" s="27">
        <v>0</v>
      </c>
      <c r="F117" s="27">
        <v>4.4316000000000004</v>
      </c>
      <c r="G117" s="27">
        <v>0</v>
      </c>
      <c r="H117" s="27">
        <v>53.4024</v>
      </c>
      <c r="I117" s="27">
        <v>0</v>
      </c>
      <c r="J117" s="27">
        <v>57.834000000000003</v>
      </c>
    </row>
    <row r="118" spans="1:10" x14ac:dyDescent="0.25">
      <c r="A118">
        <v>148</v>
      </c>
      <c r="B118" t="s">
        <v>120</v>
      </c>
      <c r="C118" s="27">
        <v>561.18600000000004</v>
      </c>
      <c r="D118" s="27">
        <v>381.38862910150499</v>
      </c>
      <c r="E118" s="27">
        <v>187.4376</v>
      </c>
      <c r="F118" s="27">
        <v>37.112400000000001</v>
      </c>
      <c r="G118" s="27">
        <v>341.71097089849502</v>
      </c>
      <c r="H118" s="27">
        <v>942.57462910150502</v>
      </c>
      <c r="I118" s="27">
        <v>723.09960000000001</v>
      </c>
      <c r="J118" s="27">
        <v>1508.8356000000001</v>
      </c>
    </row>
    <row r="119" spans="1:10" x14ac:dyDescent="0.25">
      <c r="A119">
        <v>149</v>
      </c>
      <c r="B119" t="s">
        <v>121</v>
      </c>
      <c r="C119" s="27">
        <v>50.6556</v>
      </c>
      <c r="D119" s="27">
        <v>0</v>
      </c>
      <c r="E119" s="27">
        <v>0</v>
      </c>
      <c r="F119" s="27">
        <v>39.06</v>
      </c>
      <c r="G119" s="27">
        <v>24.059808</v>
      </c>
      <c r="H119" s="27">
        <v>50.6556</v>
      </c>
      <c r="I119" s="27">
        <v>24.059808</v>
      </c>
      <c r="J119" s="27">
        <v>113.775408</v>
      </c>
    </row>
    <row r="120" spans="1:10" x14ac:dyDescent="0.25">
      <c r="A120">
        <v>151</v>
      </c>
      <c r="B120" t="s">
        <v>122</v>
      </c>
      <c r="C120" s="27">
        <v>29.033999999999999</v>
      </c>
      <c r="D120" s="27">
        <v>0</v>
      </c>
      <c r="E120" s="27">
        <v>0</v>
      </c>
      <c r="F120" s="27">
        <v>19.767600000000002</v>
      </c>
      <c r="G120" s="27">
        <v>12.650399999999999</v>
      </c>
      <c r="H120" s="27">
        <v>29.033999999999999</v>
      </c>
      <c r="I120" s="27">
        <v>12.650399999999999</v>
      </c>
      <c r="J120" s="27">
        <v>61.451999999999998</v>
      </c>
    </row>
    <row r="121" spans="1:10" x14ac:dyDescent="0.25">
      <c r="A121">
        <v>152</v>
      </c>
      <c r="B121" t="s">
        <v>123</v>
      </c>
      <c r="C121" s="27">
        <v>21.340800000000002</v>
      </c>
      <c r="D121" s="27">
        <v>0</v>
      </c>
      <c r="E121" s="27">
        <v>0</v>
      </c>
      <c r="F121" s="27">
        <v>30.2256</v>
      </c>
      <c r="G121" s="27">
        <v>15.8436</v>
      </c>
      <c r="H121" s="27">
        <v>21.340800000000002</v>
      </c>
      <c r="I121" s="27">
        <v>15.8436</v>
      </c>
      <c r="J121" s="27">
        <v>67.41</v>
      </c>
    </row>
    <row r="122" spans="1:10" x14ac:dyDescent="0.25">
      <c r="A122">
        <v>153</v>
      </c>
      <c r="B122" t="s">
        <v>124</v>
      </c>
      <c r="C122" s="27">
        <v>40.568399999999997</v>
      </c>
      <c r="D122" s="27">
        <v>0</v>
      </c>
      <c r="E122" s="27">
        <v>0</v>
      </c>
      <c r="F122" s="27">
        <v>27.244800000000001</v>
      </c>
      <c r="G122" s="27">
        <v>16.9452</v>
      </c>
      <c r="H122" s="27">
        <v>40.568399999999997</v>
      </c>
      <c r="I122" s="27">
        <v>16.9452</v>
      </c>
      <c r="J122" s="27">
        <v>84.758399999999995</v>
      </c>
    </row>
    <row r="123" spans="1:10" x14ac:dyDescent="0.25">
      <c r="A123">
        <v>155</v>
      </c>
      <c r="B123" t="s">
        <v>125</v>
      </c>
      <c r="C123" s="27">
        <v>96.656999999999996</v>
      </c>
      <c r="D123" s="27">
        <v>0</v>
      </c>
      <c r="E123" s="27">
        <v>0</v>
      </c>
      <c r="F123" s="27">
        <v>0.10349999999999999</v>
      </c>
      <c r="G123" s="27">
        <v>0.65915999999999997</v>
      </c>
      <c r="H123" s="27">
        <v>96.656999999999996</v>
      </c>
      <c r="I123" s="27">
        <v>0.65915999999999997</v>
      </c>
      <c r="J123" s="27">
        <v>97.419659999999993</v>
      </c>
    </row>
    <row r="124" spans="1:10" x14ac:dyDescent="0.25">
      <c r="A124">
        <v>157</v>
      </c>
      <c r="B124" t="s">
        <v>126</v>
      </c>
      <c r="C124" s="27">
        <v>0</v>
      </c>
      <c r="D124" s="27">
        <v>0</v>
      </c>
      <c r="E124" s="27">
        <v>40.356000000000002</v>
      </c>
      <c r="F124" s="27">
        <v>71.171999999999997</v>
      </c>
      <c r="G124" s="27">
        <v>0</v>
      </c>
      <c r="H124" s="27">
        <v>0</v>
      </c>
      <c r="I124" s="27">
        <v>0</v>
      </c>
      <c r="J124" s="27">
        <v>111.52800000000001</v>
      </c>
    </row>
    <row r="125" spans="1:10" x14ac:dyDescent="0.25">
      <c r="A125">
        <v>159</v>
      </c>
      <c r="B125" t="s">
        <v>127</v>
      </c>
      <c r="C125" s="27">
        <v>37.537703999999998</v>
      </c>
      <c r="D125" s="27">
        <v>0</v>
      </c>
      <c r="E125" s="27">
        <v>0</v>
      </c>
      <c r="F125" s="27">
        <v>36.516204000000002</v>
      </c>
      <c r="G125" s="27">
        <v>41.155920000000002</v>
      </c>
      <c r="H125" s="27">
        <v>37.537703999999998</v>
      </c>
      <c r="I125" s="27">
        <v>41.155920000000002</v>
      </c>
      <c r="J125" s="27">
        <v>115.209828</v>
      </c>
    </row>
    <row r="126" spans="1:10" x14ac:dyDescent="0.25">
      <c r="A126">
        <v>160</v>
      </c>
      <c r="B126" t="s">
        <v>128</v>
      </c>
      <c r="C126" s="27">
        <v>13.358000000000001</v>
      </c>
      <c r="D126" s="27">
        <v>0</v>
      </c>
      <c r="E126" s="27">
        <v>0</v>
      </c>
      <c r="F126" s="27">
        <v>0.16300000000000001</v>
      </c>
      <c r="G126" s="27">
        <v>0</v>
      </c>
      <c r="H126" s="27">
        <v>13.358000000000001</v>
      </c>
      <c r="I126" s="27">
        <v>0</v>
      </c>
      <c r="J126" s="27">
        <v>13.521000000000001</v>
      </c>
    </row>
    <row r="127" spans="1:10" x14ac:dyDescent="0.25">
      <c r="A127">
        <v>161</v>
      </c>
      <c r="B127" t="s">
        <v>129</v>
      </c>
      <c r="C127" s="27">
        <v>56.599200000000003</v>
      </c>
      <c r="D127" s="27">
        <v>36.150087599999999</v>
      </c>
      <c r="E127" s="27">
        <v>0</v>
      </c>
      <c r="F127" s="27">
        <v>2.1888000000000001</v>
      </c>
      <c r="G127" s="27">
        <v>38.733512400000002</v>
      </c>
      <c r="H127" s="27">
        <v>92.749287600000002</v>
      </c>
      <c r="I127" s="27">
        <v>74.883600000000001</v>
      </c>
      <c r="J127" s="27">
        <v>133.67160000000001</v>
      </c>
    </row>
    <row r="128" spans="1:10" x14ac:dyDescent="0.25">
      <c r="A128">
        <v>162</v>
      </c>
      <c r="B128" t="s">
        <v>130</v>
      </c>
      <c r="C128" s="27">
        <v>199.0653408</v>
      </c>
      <c r="D128" s="27">
        <v>0</v>
      </c>
      <c r="E128" s="27">
        <v>0</v>
      </c>
      <c r="F128" s="27">
        <v>2.6622971999999998</v>
      </c>
      <c r="G128" s="27">
        <v>0.41399999999999998</v>
      </c>
      <c r="H128" s="27">
        <v>199.0653408</v>
      </c>
      <c r="I128" s="27">
        <v>0.41399999999999998</v>
      </c>
      <c r="J128" s="27">
        <v>202.141638</v>
      </c>
    </row>
    <row r="129" spans="1:10" x14ac:dyDescent="0.25">
      <c r="A129">
        <v>163</v>
      </c>
      <c r="B129" t="s">
        <v>131</v>
      </c>
      <c r="C129" s="27">
        <v>40.525136799999999</v>
      </c>
      <c r="D129" s="27">
        <v>2464.7916096387498</v>
      </c>
      <c r="E129" s="27">
        <v>3.2518799999999999</v>
      </c>
      <c r="F129" s="27">
        <v>308.93376319999999</v>
      </c>
      <c r="G129" s="27">
        <v>103.795910361249</v>
      </c>
      <c r="H129" s="27">
        <v>2505.3167464387502</v>
      </c>
      <c r="I129" s="27">
        <v>2568.58752</v>
      </c>
      <c r="J129" s="27">
        <v>2921.2982999999999</v>
      </c>
    </row>
    <row r="130" spans="1:10" x14ac:dyDescent="0.25">
      <c r="A130">
        <v>164</v>
      </c>
      <c r="B130" t="s">
        <v>132</v>
      </c>
      <c r="C130" s="27">
        <v>7.9210000000000003</v>
      </c>
      <c r="D130" s="27">
        <v>0</v>
      </c>
      <c r="E130" s="27">
        <v>0</v>
      </c>
      <c r="F130" s="27">
        <v>0.40100000000000002</v>
      </c>
      <c r="G130" s="27">
        <v>0</v>
      </c>
      <c r="H130" s="27">
        <v>7.9210000000000003</v>
      </c>
      <c r="I130" s="27">
        <v>0</v>
      </c>
      <c r="J130" s="27">
        <v>8.3219999999999992</v>
      </c>
    </row>
    <row r="131" spans="1:10" x14ac:dyDescent="0.25">
      <c r="A131">
        <v>165</v>
      </c>
      <c r="B131" t="s">
        <v>133</v>
      </c>
      <c r="C131" s="27">
        <v>12.272</v>
      </c>
      <c r="D131" s="27">
        <v>0</v>
      </c>
      <c r="E131" s="27">
        <v>0</v>
      </c>
      <c r="F131" s="27">
        <v>0.112</v>
      </c>
      <c r="G131" s="27">
        <v>0</v>
      </c>
      <c r="H131" s="27">
        <v>12.272</v>
      </c>
      <c r="I131" s="27">
        <v>0</v>
      </c>
      <c r="J131" s="27">
        <v>12.384</v>
      </c>
    </row>
    <row r="132" spans="1:10" x14ac:dyDescent="0.25">
      <c r="A132">
        <v>166</v>
      </c>
      <c r="B132" t="s">
        <v>134</v>
      </c>
      <c r="C132" s="27">
        <v>23.387</v>
      </c>
      <c r="D132" s="27">
        <v>0</v>
      </c>
      <c r="E132" s="27">
        <v>0</v>
      </c>
      <c r="F132" s="27">
        <v>0.43</v>
      </c>
      <c r="G132" s="27">
        <v>0</v>
      </c>
      <c r="H132" s="27">
        <v>23.387</v>
      </c>
      <c r="I132" s="27">
        <v>0</v>
      </c>
      <c r="J132" s="27">
        <v>23.817</v>
      </c>
    </row>
    <row r="133" spans="1:10" x14ac:dyDescent="0.25">
      <c r="A133">
        <v>168</v>
      </c>
      <c r="B133" t="s">
        <v>135</v>
      </c>
      <c r="C133" s="27">
        <v>7.4249999999999998</v>
      </c>
      <c r="D133" s="27">
        <v>0</v>
      </c>
      <c r="E133" s="27">
        <v>0</v>
      </c>
      <c r="F133" s="27">
        <v>1.52E-2</v>
      </c>
      <c r="G133" s="27">
        <v>0</v>
      </c>
      <c r="H133" s="27">
        <v>7.4249999999999998</v>
      </c>
      <c r="I133" s="27">
        <v>0</v>
      </c>
      <c r="J133" s="27">
        <v>7.4401999999999999</v>
      </c>
    </row>
    <row r="134" spans="1:10" x14ac:dyDescent="0.25">
      <c r="A134">
        <v>169</v>
      </c>
      <c r="B134" t="s">
        <v>136</v>
      </c>
      <c r="C134" s="27">
        <v>9.5510000000000002</v>
      </c>
      <c r="D134" s="27">
        <v>0</v>
      </c>
      <c r="E134" s="27">
        <v>0</v>
      </c>
      <c r="F134" s="27">
        <v>0.153</v>
      </c>
      <c r="G134" s="27">
        <v>0</v>
      </c>
      <c r="H134" s="27">
        <v>9.5510000000000002</v>
      </c>
      <c r="I134" s="27">
        <v>0</v>
      </c>
      <c r="J134" s="27">
        <v>9.7040000000000006</v>
      </c>
    </row>
    <row r="135" spans="1:10" x14ac:dyDescent="0.25">
      <c r="A135">
        <v>170</v>
      </c>
      <c r="B135" t="s">
        <v>137</v>
      </c>
      <c r="C135" s="27">
        <v>9.5060000000000002</v>
      </c>
      <c r="D135" s="27">
        <v>0</v>
      </c>
      <c r="E135" s="27">
        <v>0</v>
      </c>
      <c r="F135" s="27">
        <v>8.7999999999999995E-2</v>
      </c>
      <c r="G135" s="27">
        <v>0</v>
      </c>
      <c r="H135" s="27">
        <v>9.5060000000000002</v>
      </c>
      <c r="I135" s="27">
        <v>0</v>
      </c>
      <c r="J135" s="27">
        <v>9.5939999999999994</v>
      </c>
    </row>
    <row r="136" spans="1:10" x14ac:dyDescent="0.25">
      <c r="A136">
        <v>171</v>
      </c>
      <c r="B136" t="s">
        <v>138</v>
      </c>
      <c r="C136" s="27">
        <v>36.532800000000002</v>
      </c>
      <c r="D136" s="27">
        <v>0</v>
      </c>
      <c r="E136" s="27">
        <v>0</v>
      </c>
      <c r="F136" s="27">
        <v>96.458399999999997</v>
      </c>
      <c r="G136" s="27">
        <v>4.4496000000000002</v>
      </c>
      <c r="H136" s="27">
        <v>36.532800000000002</v>
      </c>
      <c r="I136" s="27">
        <v>4.4496000000000002</v>
      </c>
      <c r="J136" s="27">
        <v>137.4408</v>
      </c>
    </row>
    <row r="137" spans="1:10" x14ac:dyDescent="0.25">
      <c r="A137">
        <v>172</v>
      </c>
      <c r="B137" t="s">
        <v>139</v>
      </c>
      <c r="C137" s="27">
        <v>0</v>
      </c>
      <c r="D137" s="27">
        <v>1309.55513377033</v>
      </c>
      <c r="E137" s="27">
        <v>0</v>
      </c>
      <c r="F137" s="27">
        <v>35.708303999999998</v>
      </c>
      <c r="G137" s="27">
        <v>537.76952622967201</v>
      </c>
      <c r="H137" s="27">
        <v>1309.55513377033</v>
      </c>
      <c r="I137" s="27">
        <v>1847.32466</v>
      </c>
      <c r="J137" s="27">
        <v>1883.032964</v>
      </c>
    </row>
    <row r="138" spans="1:10" x14ac:dyDescent="0.25">
      <c r="A138">
        <v>174</v>
      </c>
      <c r="B138" t="s">
        <v>140</v>
      </c>
      <c r="C138" s="27">
        <v>46.508400000000002</v>
      </c>
      <c r="D138" s="27">
        <v>0</v>
      </c>
      <c r="E138" s="27">
        <v>0</v>
      </c>
      <c r="F138" s="27">
        <v>8.2872000000000003</v>
      </c>
      <c r="G138" s="27">
        <v>5.3532000000000002</v>
      </c>
      <c r="H138" s="27">
        <v>46.508400000000002</v>
      </c>
      <c r="I138" s="27">
        <v>5.3532000000000002</v>
      </c>
      <c r="J138" s="27">
        <v>60.148800000000001</v>
      </c>
    </row>
    <row r="139" spans="1:10" x14ac:dyDescent="0.25">
      <c r="A139">
        <v>176</v>
      </c>
      <c r="B139" t="s">
        <v>141</v>
      </c>
      <c r="C139" s="27">
        <v>281.05919999999998</v>
      </c>
      <c r="D139" s="27">
        <v>150.16319999999999</v>
      </c>
      <c r="E139" s="27">
        <v>0</v>
      </c>
      <c r="F139" s="27">
        <v>1.7891999999999999</v>
      </c>
      <c r="G139" s="27">
        <v>2.3616000000000001</v>
      </c>
      <c r="H139" s="27">
        <v>431.22239999999999</v>
      </c>
      <c r="I139" s="27">
        <v>152.5248</v>
      </c>
      <c r="J139" s="27">
        <v>435.3732</v>
      </c>
    </row>
    <row r="140" spans="1:10" x14ac:dyDescent="0.25">
      <c r="A140">
        <v>177</v>
      </c>
      <c r="B140" t="s">
        <v>142</v>
      </c>
      <c r="C140" s="27">
        <v>0.57599999999999996</v>
      </c>
      <c r="D140" s="27">
        <v>0</v>
      </c>
      <c r="E140" s="27">
        <v>0</v>
      </c>
      <c r="F140" s="27">
        <v>1.6199999999999999E-2</v>
      </c>
      <c r="G140" s="27">
        <v>0</v>
      </c>
      <c r="H140" s="27">
        <v>0.57599999999999996</v>
      </c>
      <c r="I140" s="27">
        <v>0</v>
      </c>
      <c r="J140" s="27">
        <v>0.59219999999999995</v>
      </c>
    </row>
    <row r="141" spans="1:10" x14ac:dyDescent="0.25">
      <c r="A141">
        <v>178</v>
      </c>
      <c r="B141" t="s">
        <v>143</v>
      </c>
      <c r="C141" s="27">
        <v>29.556000000000001</v>
      </c>
      <c r="D141" s="27">
        <v>0</v>
      </c>
      <c r="E141" s="27">
        <v>0</v>
      </c>
      <c r="F141" s="27">
        <v>2.5829999999999999E-2</v>
      </c>
      <c r="G141" s="27">
        <v>0</v>
      </c>
      <c r="H141" s="27">
        <v>29.556000000000001</v>
      </c>
      <c r="I141" s="27">
        <v>0</v>
      </c>
      <c r="J141" s="27">
        <v>29.58183</v>
      </c>
    </row>
    <row r="142" spans="1:10" x14ac:dyDescent="0.25">
      <c r="A142">
        <v>180</v>
      </c>
      <c r="B142" t="s">
        <v>144</v>
      </c>
      <c r="C142" s="27">
        <v>52.505279999999999</v>
      </c>
      <c r="D142" s="27">
        <v>19.956934799999999</v>
      </c>
      <c r="E142" s="27">
        <v>0</v>
      </c>
      <c r="F142" s="27">
        <v>240.273</v>
      </c>
      <c r="G142" s="27">
        <v>77.515945200000004</v>
      </c>
      <c r="H142" s="27">
        <v>72.462214799999998</v>
      </c>
      <c r="I142" s="27">
        <v>97.472880000000004</v>
      </c>
      <c r="J142" s="27">
        <v>390.25116000000003</v>
      </c>
    </row>
    <row r="143" spans="1:10" x14ac:dyDescent="0.25">
      <c r="A143">
        <v>181</v>
      </c>
      <c r="B143" t="s">
        <v>145</v>
      </c>
      <c r="C143" s="27">
        <v>129.54599999999999</v>
      </c>
      <c r="D143" s="27">
        <v>0</v>
      </c>
      <c r="E143" s="27">
        <v>0</v>
      </c>
      <c r="F143" s="27">
        <v>11.854799999999999</v>
      </c>
      <c r="G143" s="27">
        <v>0.22248000000000001</v>
      </c>
      <c r="H143" s="27">
        <v>129.54599999999999</v>
      </c>
      <c r="I143" s="27">
        <v>0.22248000000000001</v>
      </c>
      <c r="J143" s="27">
        <v>141.62327999999999</v>
      </c>
    </row>
    <row r="144" spans="1:10" x14ac:dyDescent="0.25">
      <c r="A144">
        <v>182</v>
      </c>
      <c r="B144" t="s">
        <v>146</v>
      </c>
      <c r="C144" s="27">
        <v>20.8368</v>
      </c>
      <c r="D144" s="27">
        <v>0</v>
      </c>
      <c r="E144" s="27">
        <v>0</v>
      </c>
      <c r="F144" s="27">
        <v>10.692</v>
      </c>
      <c r="G144" s="27">
        <v>3.9239999999999999</v>
      </c>
      <c r="H144" s="27">
        <v>20.8368</v>
      </c>
      <c r="I144" s="27">
        <v>3.9239999999999999</v>
      </c>
      <c r="J144" s="27">
        <v>35.452800000000003</v>
      </c>
    </row>
    <row r="145" spans="1:10" x14ac:dyDescent="0.25">
      <c r="A145">
        <v>183</v>
      </c>
      <c r="B145" t="s">
        <v>147</v>
      </c>
      <c r="C145" s="27">
        <v>145.11635999999999</v>
      </c>
      <c r="D145" s="27">
        <v>0</v>
      </c>
      <c r="E145" s="27">
        <v>179.43047999999999</v>
      </c>
      <c r="F145" s="27">
        <v>5.1671880000000003</v>
      </c>
      <c r="G145" s="27">
        <v>6.7392000000000003</v>
      </c>
      <c r="H145" s="27">
        <v>145.11635999999999</v>
      </c>
      <c r="I145" s="27">
        <v>6.7392000000000003</v>
      </c>
      <c r="J145" s="27">
        <v>336.45322800000002</v>
      </c>
    </row>
    <row r="146" spans="1:10" x14ac:dyDescent="0.25">
      <c r="A146">
        <v>185</v>
      </c>
      <c r="B146" t="s">
        <v>148</v>
      </c>
      <c r="C146" s="27">
        <v>4.1795999999999998</v>
      </c>
      <c r="D146" s="27">
        <v>60.504372585276499</v>
      </c>
      <c r="E146" s="27">
        <v>0</v>
      </c>
      <c r="F146" s="27">
        <v>0</v>
      </c>
      <c r="G146" s="27">
        <v>8.0274147234571294E-3</v>
      </c>
      <c r="H146" s="27">
        <v>64.683972585276507</v>
      </c>
      <c r="I146" s="27">
        <v>60.5124</v>
      </c>
      <c r="J146" s="27">
        <v>64.691999999999993</v>
      </c>
    </row>
    <row r="147" spans="1:10" x14ac:dyDescent="0.25">
      <c r="A147">
        <v>186</v>
      </c>
      <c r="B147" t="s">
        <v>149</v>
      </c>
      <c r="C147" s="27">
        <v>52.344000000000001</v>
      </c>
      <c r="D147" s="27">
        <v>0</v>
      </c>
      <c r="E147" s="27">
        <v>0</v>
      </c>
      <c r="F147" s="27">
        <v>0</v>
      </c>
      <c r="G147" s="27">
        <v>0</v>
      </c>
      <c r="H147" s="27">
        <v>52.344000000000001</v>
      </c>
      <c r="I147" s="27">
        <v>0</v>
      </c>
      <c r="J147" s="27">
        <v>52.344000000000001</v>
      </c>
    </row>
    <row r="148" spans="1:10" x14ac:dyDescent="0.25">
      <c r="A148">
        <v>187</v>
      </c>
      <c r="B148" t="s">
        <v>150</v>
      </c>
      <c r="C148" s="27">
        <v>41.463000000000001</v>
      </c>
      <c r="D148" s="27">
        <v>0</v>
      </c>
      <c r="E148" s="27">
        <v>0</v>
      </c>
      <c r="F148" s="27">
        <v>55.51164</v>
      </c>
      <c r="G148" s="27">
        <v>44.708399999999997</v>
      </c>
      <c r="H148" s="27">
        <v>41.463000000000001</v>
      </c>
      <c r="I148" s="27">
        <v>44.708399999999997</v>
      </c>
      <c r="J148" s="27">
        <v>141.68304000000001</v>
      </c>
    </row>
    <row r="149" spans="1:10" x14ac:dyDescent="0.25">
      <c r="A149">
        <v>188</v>
      </c>
      <c r="B149" t="s">
        <v>151</v>
      </c>
      <c r="C149" s="27">
        <v>54.104399999999998</v>
      </c>
      <c r="D149" s="27">
        <v>0</v>
      </c>
      <c r="E149" s="27">
        <v>0</v>
      </c>
      <c r="F149" s="27">
        <v>0.46044000000000002</v>
      </c>
      <c r="G149" s="27">
        <v>0</v>
      </c>
      <c r="H149" s="27">
        <v>54.104399999999998</v>
      </c>
      <c r="I149" s="27">
        <v>0</v>
      </c>
      <c r="J149" s="27">
        <v>54.564839999999997</v>
      </c>
    </row>
    <row r="150" spans="1:10" x14ac:dyDescent="0.25">
      <c r="A150">
        <v>189</v>
      </c>
      <c r="B150" t="s">
        <v>152</v>
      </c>
      <c r="C150" s="27">
        <v>85.892399999999995</v>
      </c>
      <c r="D150" s="27">
        <v>0</v>
      </c>
      <c r="E150" s="27">
        <v>0</v>
      </c>
      <c r="F150" s="27">
        <v>0</v>
      </c>
      <c r="G150" s="27">
        <v>0</v>
      </c>
      <c r="H150" s="27">
        <v>85.892399999999995</v>
      </c>
      <c r="I150" s="27">
        <v>0</v>
      </c>
      <c r="J150" s="27">
        <v>85.892399999999995</v>
      </c>
    </row>
    <row r="151" spans="1:10" x14ac:dyDescent="0.25">
      <c r="A151">
        <v>190</v>
      </c>
      <c r="B151" t="s">
        <v>153</v>
      </c>
      <c r="C151" s="27">
        <v>0</v>
      </c>
      <c r="D151" s="27">
        <v>117.94000127</v>
      </c>
      <c r="E151" s="27">
        <v>0</v>
      </c>
      <c r="F151" s="27">
        <v>33.768000000000001</v>
      </c>
      <c r="G151" s="27">
        <v>36.090000000000003</v>
      </c>
      <c r="H151" s="27">
        <v>117.94000127</v>
      </c>
      <c r="I151" s="27">
        <v>154.03000127000001</v>
      </c>
      <c r="J151" s="27">
        <v>187.79800126999999</v>
      </c>
    </row>
    <row r="152" spans="1:10" x14ac:dyDescent="0.25">
      <c r="A152">
        <v>191</v>
      </c>
      <c r="B152" t="s">
        <v>154</v>
      </c>
      <c r="C152" s="27">
        <v>8.9063999999999997</v>
      </c>
      <c r="D152" s="27">
        <v>41.497199999999999</v>
      </c>
      <c r="E152" s="27">
        <v>0</v>
      </c>
      <c r="F152" s="27">
        <v>3.3372000000000002</v>
      </c>
      <c r="G152" s="27">
        <v>0</v>
      </c>
      <c r="H152" s="27">
        <v>50.403599999999997</v>
      </c>
      <c r="I152" s="27">
        <v>41.497199999999999</v>
      </c>
      <c r="J152" s="27">
        <v>53.7408</v>
      </c>
    </row>
    <row r="153" spans="1:10" x14ac:dyDescent="0.25">
      <c r="A153">
        <v>192</v>
      </c>
      <c r="B153" t="s">
        <v>155</v>
      </c>
      <c r="C153" s="27">
        <v>8.8260839999999998</v>
      </c>
      <c r="D153" s="27">
        <v>0</v>
      </c>
      <c r="E153" s="27">
        <v>0</v>
      </c>
      <c r="F153" s="27">
        <v>10.359396</v>
      </c>
      <c r="G153" s="27">
        <v>8.6220000000000005E-2</v>
      </c>
      <c r="H153" s="27">
        <v>8.8260839999999998</v>
      </c>
      <c r="I153" s="27">
        <v>8.6220000000000005E-2</v>
      </c>
      <c r="J153" s="27">
        <v>19.271699999999999</v>
      </c>
    </row>
    <row r="154" spans="1:10" x14ac:dyDescent="0.25">
      <c r="A154">
        <v>193</v>
      </c>
      <c r="B154" t="s">
        <v>156</v>
      </c>
      <c r="C154" s="27">
        <v>38.228400000000001</v>
      </c>
      <c r="D154" s="27">
        <v>0</v>
      </c>
      <c r="E154" s="27">
        <v>0</v>
      </c>
      <c r="F154" s="27">
        <v>0.76680000000000004</v>
      </c>
      <c r="G154" s="27">
        <v>0.88200000000000001</v>
      </c>
      <c r="H154" s="27">
        <v>38.228400000000001</v>
      </c>
      <c r="I154" s="27">
        <v>0.88200000000000001</v>
      </c>
      <c r="J154" s="27">
        <v>39.877200000000002</v>
      </c>
    </row>
    <row r="155" spans="1:10" x14ac:dyDescent="0.25">
      <c r="A155">
        <v>194</v>
      </c>
      <c r="B155" t="s">
        <v>157</v>
      </c>
      <c r="C155" s="27">
        <v>6.7812191999999998</v>
      </c>
      <c r="D155" s="27">
        <v>98.367189168307704</v>
      </c>
      <c r="E155" s="27">
        <v>0</v>
      </c>
      <c r="F155" s="27">
        <v>18.877276800000001</v>
      </c>
      <c r="G155" s="27">
        <v>13.0848508316923</v>
      </c>
      <c r="H155" s="27">
        <v>105.148408368308</v>
      </c>
      <c r="I155" s="27">
        <v>111.45204</v>
      </c>
      <c r="J155" s="27">
        <v>137.110536</v>
      </c>
    </row>
    <row r="156" spans="1:10" x14ac:dyDescent="0.25">
      <c r="A156">
        <v>196</v>
      </c>
      <c r="B156" t="s">
        <v>158</v>
      </c>
      <c r="C156" s="27">
        <v>109.95480000000001</v>
      </c>
      <c r="D156" s="27">
        <v>0</v>
      </c>
      <c r="E156" s="27">
        <v>0</v>
      </c>
      <c r="F156" s="27">
        <v>0</v>
      </c>
      <c r="G156" s="27">
        <v>0</v>
      </c>
      <c r="H156" s="27">
        <v>109.95480000000001</v>
      </c>
      <c r="I156" s="27">
        <v>0</v>
      </c>
      <c r="J156" s="27">
        <v>109.95480000000001</v>
      </c>
    </row>
    <row r="157" spans="1:10" x14ac:dyDescent="0.25">
      <c r="A157">
        <v>197</v>
      </c>
      <c r="B157" t="s">
        <v>159</v>
      </c>
      <c r="C157" s="27">
        <v>67.185720000000003</v>
      </c>
      <c r="D157" s="27">
        <v>0</v>
      </c>
      <c r="E157" s="27">
        <v>0</v>
      </c>
      <c r="F157" s="27">
        <v>1.332E-2</v>
      </c>
      <c r="G157" s="27">
        <v>0</v>
      </c>
      <c r="H157" s="27">
        <v>67.185720000000003</v>
      </c>
      <c r="I157" s="27">
        <v>0</v>
      </c>
      <c r="J157" s="27">
        <v>67.199039999999997</v>
      </c>
    </row>
    <row r="158" spans="1:10" x14ac:dyDescent="0.25">
      <c r="A158">
        <v>198</v>
      </c>
      <c r="B158" t="s">
        <v>160</v>
      </c>
      <c r="C158" s="27">
        <v>205.70400000000001</v>
      </c>
      <c r="D158" s="27">
        <v>0</v>
      </c>
      <c r="E158" s="27">
        <v>0.32424120000000001</v>
      </c>
      <c r="F158" s="27">
        <v>1.0800000000000001E-2</v>
      </c>
      <c r="G158" s="27">
        <v>0</v>
      </c>
      <c r="H158" s="27">
        <v>205.70400000000001</v>
      </c>
      <c r="I158" s="27">
        <v>0</v>
      </c>
      <c r="J158" s="27">
        <v>206.03904120000001</v>
      </c>
    </row>
    <row r="159" spans="1:10" x14ac:dyDescent="0.25">
      <c r="A159">
        <v>199</v>
      </c>
      <c r="B159" t="s">
        <v>161</v>
      </c>
      <c r="C159" s="27">
        <v>162.32400000000001</v>
      </c>
      <c r="D159" s="27">
        <v>0</v>
      </c>
      <c r="E159" s="27">
        <v>0</v>
      </c>
      <c r="F159" s="27">
        <v>0</v>
      </c>
      <c r="G159" s="27">
        <v>0</v>
      </c>
      <c r="H159" s="27">
        <v>162.32400000000001</v>
      </c>
      <c r="I159" s="27">
        <v>0</v>
      </c>
      <c r="J159" s="27">
        <v>162.32400000000001</v>
      </c>
    </row>
    <row r="160" spans="1:10" x14ac:dyDescent="0.25">
      <c r="A160">
        <v>202</v>
      </c>
      <c r="B160" t="s">
        <v>162</v>
      </c>
      <c r="C160" s="27">
        <v>511.73259999999999</v>
      </c>
      <c r="D160" s="27">
        <v>0</v>
      </c>
      <c r="E160" s="27">
        <v>0</v>
      </c>
      <c r="F160" s="27">
        <v>1.9983599999999999</v>
      </c>
      <c r="G160" s="27">
        <v>0</v>
      </c>
      <c r="H160" s="27">
        <v>511.73259999999999</v>
      </c>
      <c r="I160" s="27">
        <v>0</v>
      </c>
      <c r="J160" s="27">
        <v>513.73095999999998</v>
      </c>
    </row>
    <row r="161" spans="1:10" x14ac:dyDescent="0.25">
      <c r="A161">
        <v>203</v>
      </c>
      <c r="B161" t="s">
        <v>163</v>
      </c>
      <c r="C161" s="27">
        <v>274.15800000000002</v>
      </c>
      <c r="D161" s="27">
        <v>0</v>
      </c>
      <c r="E161" s="27">
        <v>0</v>
      </c>
      <c r="F161" s="27">
        <v>3.2399999999999998E-2</v>
      </c>
      <c r="G161" s="27">
        <v>0</v>
      </c>
      <c r="H161" s="27">
        <v>274.15800000000002</v>
      </c>
      <c r="I161" s="27">
        <v>0</v>
      </c>
      <c r="J161" s="27">
        <v>274.19040000000001</v>
      </c>
    </row>
    <row r="162" spans="1:10" x14ac:dyDescent="0.25">
      <c r="A162">
        <v>204</v>
      </c>
      <c r="B162" t="s">
        <v>164</v>
      </c>
      <c r="C162" s="27">
        <v>644.81789042119397</v>
      </c>
      <c r="D162" s="27">
        <v>0</v>
      </c>
      <c r="E162" s="27">
        <v>0</v>
      </c>
      <c r="F162" s="27">
        <v>193.377741578806</v>
      </c>
      <c r="G162" s="27">
        <v>5.4000000000000003E-3</v>
      </c>
      <c r="H162" s="27">
        <v>644.81789042119397</v>
      </c>
      <c r="I162" s="27">
        <v>5.4000000000000003E-3</v>
      </c>
      <c r="J162" s="27">
        <v>838.20103200000005</v>
      </c>
    </row>
    <row r="163" spans="1:10" x14ac:dyDescent="0.25">
      <c r="A163">
        <v>206</v>
      </c>
      <c r="B163" t="s">
        <v>165</v>
      </c>
      <c r="C163" s="27">
        <v>827.73241723149704</v>
      </c>
      <c r="D163" s="27">
        <v>7500.6579614130997</v>
      </c>
      <c r="E163" s="27">
        <v>164.69733600000001</v>
      </c>
      <c r="F163" s="27">
        <v>553.02403914290301</v>
      </c>
      <c r="G163" s="27">
        <v>2169.8662489868998</v>
      </c>
      <c r="H163" s="27">
        <v>8328.3903786446008</v>
      </c>
      <c r="I163" s="27">
        <v>9670.5242104000008</v>
      </c>
      <c r="J163" s="27">
        <v>11215.9780027744</v>
      </c>
    </row>
    <row r="164" spans="1:10" x14ac:dyDescent="0.25">
      <c r="A164">
        <v>207</v>
      </c>
      <c r="B164" t="s">
        <v>166</v>
      </c>
      <c r="C164" s="27">
        <v>13.208399999999999</v>
      </c>
      <c r="D164" s="27">
        <v>0</v>
      </c>
      <c r="E164" s="27">
        <v>0</v>
      </c>
      <c r="F164" s="27">
        <v>50.688000000000002</v>
      </c>
      <c r="G164" s="27">
        <v>15.026400000000001</v>
      </c>
      <c r="H164" s="27">
        <v>13.208399999999999</v>
      </c>
      <c r="I164" s="27">
        <v>15.026400000000001</v>
      </c>
      <c r="J164" s="27">
        <v>78.922799999999995</v>
      </c>
    </row>
    <row r="165" spans="1:10" x14ac:dyDescent="0.25">
      <c r="A165">
        <v>208</v>
      </c>
      <c r="B165" t="s">
        <v>167</v>
      </c>
      <c r="C165" s="27">
        <v>0</v>
      </c>
      <c r="D165" s="27">
        <v>7.8514200000000001</v>
      </c>
      <c r="E165" s="27">
        <v>0</v>
      </c>
      <c r="F165" s="27">
        <v>17.37</v>
      </c>
      <c r="G165" s="27">
        <v>6.6996000000000002</v>
      </c>
      <c r="H165" s="27">
        <v>7.8514200000000001</v>
      </c>
      <c r="I165" s="27">
        <v>14.551019999999999</v>
      </c>
      <c r="J165" s="27">
        <v>31.921019999999999</v>
      </c>
    </row>
    <row r="166" spans="1:10" x14ac:dyDescent="0.25">
      <c r="A166">
        <v>209</v>
      </c>
      <c r="B166" t="s">
        <v>168</v>
      </c>
      <c r="C166" s="27">
        <v>70.992000000000004</v>
      </c>
      <c r="D166" s="27">
        <v>0</v>
      </c>
      <c r="E166" s="27">
        <v>0</v>
      </c>
      <c r="F166" s="27">
        <v>0.27</v>
      </c>
      <c r="G166" s="27">
        <v>0</v>
      </c>
      <c r="H166" s="27">
        <v>70.992000000000004</v>
      </c>
      <c r="I166" s="27">
        <v>0</v>
      </c>
      <c r="J166" s="27">
        <v>71.262</v>
      </c>
    </row>
    <row r="167" spans="1:10" x14ac:dyDescent="0.25">
      <c r="A167">
        <v>210</v>
      </c>
      <c r="B167" t="s">
        <v>169</v>
      </c>
      <c r="C167" s="27">
        <v>134.16480000000001</v>
      </c>
      <c r="D167" s="27">
        <v>0</v>
      </c>
      <c r="E167" s="27">
        <v>0</v>
      </c>
      <c r="F167" s="27">
        <v>0</v>
      </c>
      <c r="G167" s="27">
        <v>0</v>
      </c>
      <c r="H167" s="27">
        <v>134.16480000000001</v>
      </c>
      <c r="I167" s="27">
        <v>0</v>
      </c>
      <c r="J167" s="27">
        <v>134.16480000000001</v>
      </c>
    </row>
    <row r="168" spans="1:10" x14ac:dyDescent="0.25">
      <c r="A168">
        <v>211</v>
      </c>
      <c r="B168" t="s">
        <v>170</v>
      </c>
      <c r="C168" s="27">
        <v>50.3172</v>
      </c>
      <c r="D168" s="27">
        <v>0</v>
      </c>
      <c r="E168" s="27">
        <v>0</v>
      </c>
      <c r="F168" s="27">
        <v>1.7930000000000001E-2</v>
      </c>
      <c r="G168" s="27">
        <v>0</v>
      </c>
      <c r="H168" s="27">
        <v>50.3172</v>
      </c>
      <c r="I168" s="27">
        <v>0</v>
      </c>
      <c r="J168" s="27">
        <v>50.335129999999999</v>
      </c>
    </row>
    <row r="169" spans="1:10" x14ac:dyDescent="0.25">
      <c r="A169">
        <v>212</v>
      </c>
      <c r="B169" t="s">
        <v>171</v>
      </c>
      <c r="C169" s="27">
        <v>64.965599999999995</v>
      </c>
      <c r="D169" s="27">
        <v>0</v>
      </c>
      <c r="E169" s="27">
        <v>0</v>
      </c>
      <c r="F169" s="27">
        <v>0</v>
      </c>
      <c r="G169" s="27">
        <v>0</v>
      </c>
      <c r="H169" s="27">
        <v>64.965599999999995</v>
      </c>
      <c r="I169" s="27">
        <v>0</v>
      </c>
      <c r="J169" s="27">
        <v>64.965599999999995</v>
      </c>
    </row>
    <row r="170" spans="1:10" x14ac:dyDescent="0.25">
      <c r="A170">
        <v>214</v>
      </c>
      <c r="B170" t="s">
        <v>172</v>
      </c>
      <c r="C170" s="27">
        <v>0</v>
      </c>
      <c r="D170" s="27">
        <v>0</v>
      </c>
      <c r="E170" s="27">
        <v>0</v>
      </c>
      <c r="F170" s="27">
        <v>14.0076</v>
      </c>
      <c r="G170" s="27">
        <v>0.12239999999999999</v>
      </c>
      <c r="H170" s="27">
        <v>0</v>
      </c>
      <c r="I170" s="27">
        <v>0.12239999999999999</v>
      </c>
      <c r="J170" s="27">
        <v>14.13</v>
      </c>
    </row>
    <row r="171" spans="1:10" x14ac:dyDescent="0.25">
      <c r="A171">
        <v>215</v>
      </c>
      <c r="B171" t="s">
        <v>173</v>
      </c>
      <c r="C171" s="27">
        <v>24.18516</v>
      </c>
      <c r="D171" s="27">
        <v>0</v>
      </c>
      <c r="E171" s="27">
        <v>0</v>
      </c>
      <c r="F171" s="27">
        <v>0</v>
      </c>
      <c r="G171" s="27">
        <v>0</v>
      </c>
      <c r="H171" s="27">
        <v>24.18516</v>
      </c>
      <c r="I171" s="27">
        <v>0</v>
      </c>
      <c r="J171" s="27">
        <v>24.18516</v>
      </c>
    </row>
    <row r="172" spans="1:10" x14ac:dyDescent="0.25">
      <c r="A172">
        <v>216</v>
      </c>
      <c r="B172" t="s">
        <v>174</v>
      </c>
      <c r="C172" s="27">
        <v>17.207999999999998</v>
      </c>
      <c r="D172" s="27">
        <v>0</v>
      </c>
      <c r="E172" s="27">
        <v>0</v>
      </c>
      <c r="F172" s="27">
        <v>3.3839999999999999</v>
      </c>
      <c r="G172" s="27">
        <v>0</v>
      </c>
      <c r="H172" s="27">
        <v>17.207999999999998</v>
      </c>
      <c r="I172" s="27">
        <v>0</v>
      </c>
      <c r="J172" s="27">
        <v>20.591999999999999</v>
      </c>
    </row>
    <row r="173" spans="1:10" x14ac:dyDescent="0.25">
      <c r="A173">
        <v>217</v>
      </c>
      <c r="B173" t="s">
        <v>175</v>
      </c>
      <c r="C173" s="27">
        <v>9.2297192211372501</v>
      </c>
      <c r="D173" s="27">
        <v>1899.8138866428201</v>
      </c>
      <c r="E173" s="27">
        <v>0</v>
      </c>
      <c r="F173" s="27">
        <v>25.142432778862698</v>
      </c>
      <c r="G173" s="27">
        <v>9.5757133571769604</v>
      </c>
      <c r="H173" s="27">
        <v>1909.04360586396</v>
      </c>
      <c r="I173" s="27">
        <v>1909.3896</v>
      </c>
      <c r="J173" s="27">
        <v>1943.7617519999999</v>
      </c>
    </row>
    <row r="174" spans="1:10" x14ac:dyDescent="0.25">
      <c r="A174">
        <v>218</v>
      </c>
      <c r="B174" t="s">
        <v>176</v>
      </c>
      <c r="C174" s="27">
        <v>49.150799999999997</v>
      </c>
      <c r="D174" s="27">
        <v>0</v>
      </c>
      <c r="E174" s="27">
        <v>0</v>
      </c>
      <c r="F174" s="27">
        <v>0</v>
      </c>
      <c r="G174" s="27">
        <v>0</v>
      </c>
      <c r="H174" s="27">
        <v>49.150799999999997</v>
      </c>
      <c r="I174" s="27">
        <v>0</v>
      </c>
      <c r="J174" s="27">
        <v>49.150799999999997</v>
      </c>
    </row>
    <row r="175" spans="1:10" x14ac:dyDescent="0.25">
      <c r="A175">
        <v>219</v>
      </c>
      <c r="B175" t="s">
        <v>177</v>
      </c>
      <c r="C175" s="27">
        <v>58.400855999999997</v>
      </c>
      <c r="D175" s="27">
        <v>0</v>
      </c>
      <c r="E175" s="27">
        <v>0</v>
      </c>
      <c r="F175" s="27">
        <v>1.164744</v>
      </c>
      <c r="G175" s="27">
        <v>0</v>
      </c>
      <c r="H175" s="27">
        <v>58.400855999999997</v>
      </c>
      <c r="I175" s="27">
        <v>0</v>
      </c>
      <c r="J175" s="27">
        <v>59.565600000000003</v>
      </c>
    </row>
    <row r="176" spans="1:10" x14ac:dyDescent="0.25">
      <c r="A176">
        <v>220</v>
      </c>
      <c r="B176" t="s">
        <v>178</v>
      </c>
      <c r="C176" s="27">
        <v>59.5152</v>
      </c>
      <c r="D176" s="27">
        <v>0</v>
      </c>
      <c r="E176" s="27">
        <v>0</v>
      </c>
      <c r="F176" s="27">
        <v>0.22968</v>
      </c>
      <c r="G176" s="27">
        <v>0</v>
      </c>
      <c r="H176" s="27">
        <v>59.5152</v>
      </c>
      <c r="I176" s="27">
        <v>0</v>
      </c>
      <c r="J176" s="27">
        <v>59.744880000000002</v>
      </c>
    </row>
    <row r="177" spans="1:10" x14ac:dyDescent="0.25">
      <c r="A177">
        <v>221</v>
      </c>
      <c r="B177" t="s">
        <v>179</v>
      </c>
      <c r="C177" s="27">
        <v>55.845999999999997</v>
      </c>
      <c r="D177" s="27">
        <v>0</v>
      </c>
      <c r="E177" s="27">
        <v>0</v>
      </c>
      <c r="F177" s="27">
        <v>0.36</v>
      </c>
      <c r="G177" s="27">
        <v>0</v>
      </c>
      <c r="H177" s="27">
        <v>55.845999999999997</v>
      </c>
      <c r="I177" s="27">
        <v>0</v>
      </c>
      <c r="J177" s="27">
        <v>56.206000000000003</v>
      </c>
    </row>
    <row r="178" spans="1:10" x14ac:dyDescent="0.25">
      <c r="A178">
        <v>222</v>
      </c>
      <c r="B178" t="s">
        <v>180</v>
      </c>
      <c r="C178" s="27">
        <v>209.08799999999999</v>
      </c>
      <c r="D178" s="27">
        <v>0</v>
      </c>
      <c r="E178" s="27">
        <v>0</v>
      </c>
      <c r="F178" s="27">
        <v>0.75239999999999996</v>
      </c>
      <c r="G178" s="27">
        <v>0</v>
      </c>
      <c r="H178" s="27">
        <v>209.08799999999999</v>
      </c>
      <c r="I178" s="27">
        <v>0</v>
      </c>
      <c r="J178" s="27">
        <v>209.84039999999999</v>
      </c>
    </row>
    <row r="179" spans="1:10" x14ac:dyDescent="0.25">
      <c r="A179">
        <v>223</v>
      </c>
      <c r="B179" t="s">
        <v>181</v>
      </c>
      <c r="C179" s="27">
        <v>137.4228</v>
      </c>
      <c r="D179" s="27">
        <v>0</v>
      </c>
      <c r="E179" s="27">
        <v>0</v>
      </c>
      <c r="F179" s="27">
        <v>9.3600000000000003E-3</v>
      </c>
      <c r="G179" s="27">
        <v>0</v>
      </c>
      <c r="H179" s="27">
        <v>137.4228</v>
      </c>
      <c r="I179" s="27">
        <v>0</v>
      </c>
      <c r="J179" s="27">
        <v>137.43216000000001</v>
      </c>
    </row>
    <row r="180" spans="1:10" x14ac:dyDescent="0.25">
      <c r="A180">
        <v>224</v>
      </c>
      <c r="B180" t="s">
        <v>182</v>
      </c>
      <c r="C180" s="27">
        <v>31.845600000000001</v>
      </c>
      <c r="D180" s="27">
        <v>0</v>
      </c>
      <c r="E180" s="27">
        <v>0</v>
      </c>
      <c r="F180" s="27">
        <v>0</v>
      </c>
      <c r="G180" s="27">
        <v>0</v>
      </c>
      <c r="H180" s="27">
        <v>31.845600000000001</v>
      </c>
      <c r="I180" s="27">
        <v>0</v>
      </c>
      <c r="J180" s="27">
        <v>31.845600000000001</v>
      </c>
    </row>
    <row r="181" spans="1:10" x14ac:dyDescent="0.25">
      <c r="A181">
        <v>225</v>
      </c>
      <c r="B181" t="s">
        <v>183</v>
      </c>
      <c r="C181" s="27">
        <v>39.261600000000001</v>
      </c>
      <c r="D181" s="27">
        <v>0</v>
      </c>
      <c r="E181" s="27">
        <v>0</v>
      </c>
      <c r="F181" s="27">
        <v>3.5999999999999999E-3</v>
      </c>
      <c r="G181" s="27">
        <v>0</v>
      </c>
      <c r="H181" s="27">
        <v>39.261600000000001</v>
      </c>
      <c r="I181" s="27">
        <v>0</v>
      </c>
      <c r="J181" s="27">
        <v>39.2652</v>
      </c>
    </row>
    <row r="182" spans="1:10" x14ac:dyDescent="0.25">
      <c r="A182">
        <v>226</v>
      </c>
      <c r="B182" t="s">
        <v>184</v>
      </c>
      <c r="C182" s="27">
        <v>273.88080000000002</v>
      </c>
      <c r="D182" s="27">
        <v>0</v>
      </c>
      <c r="E182" s="27">
        <v>0</v>
      </c>
      <c r="F182" s="27">
        <v>402.21928800000001</v>
      </c>
      <c r="G182" s="27">
        <v>779.94719999999995</v>
      </c>
      <c r="H182" s="27">
        <v>273.88080000000002</v>
      </c>
      <c r="I182" s="27">
        <v>779.94719999999995</v>
      </c>
      <c r="J182" s="27">
        <v>1456.047288</v>
      </c>
    </row>
    <row r="183" spans="1:10" x14ac:dyDescent="0.25">
      <c r="A183">
        <v>227</v>
      </c>
      <c r="B183" t="s">
        <v>185</v>
      </c>
      <c r="C183" s="27">
        <v>144.64099999999999</v>
      </c>
      <c r="D183" s="27">
        <v>0</v>
      </c>
      <c r="E183" s="27">
        <v>0</v>
      </c>
      <c r="F183" s="27">
        <v>0</v>
      </c>
      <c r="G183" s="27">
        <v>0</v>
      </c>
      <c r="H183" s="27">
        <v>144.64099999999999</v>
      </c>
      <c r="I183" s="27">
        <v>0</v>
      </c>
      <c r="J183" s="27">
        <v>144.64099999999999</v>
      </c>
    </row>
    <row r="184" spans="1:10" x14ac:dyDescent="0.25">
      <c r="A184">
        <v>228</v>
      </c>
      <c r="B184" t="s">
        <v>186</v>
      </c>
      <c r="C184" s="27">
        <v>115.40628</v>
      </c>
      <c r="D184" s="27">
        <v>0</v>
      </c>
      <c r="E184" s="27">
        <v>0</v>
      </c>
      <c r="F184" s="27">
        <v>1.0026360000000001</v>
      </c>
      <c r="G184" s="27">
        <v>0</v>
      </c>
      <c r="H184" s="27">
        <v>115.40628</v>
      </c>
      <c r="I184" s="27">
        <v>0</v>
      </c>
      <c r="J184" s="27">
        <v>116.408916</v>
      </c>
    </row>
    <row r="185" spans="1:10" x14ac:dyDescent="0.25">
      <c r="A185">
        <v>229</v>
      </c>
      <c r="B185" t="s">
        <v>187</v>
      </c>
      <c r="C185" s="27">
        <v>119.35332</v>
      </c>
      <c r="D185" s="27">
        <v>0</v>
      </c>
      <c r="E185" s="27">
        <v>0</v>
      </c>
      <c r="F185" s="27">
        <v>0.26629992000000002</v>
      </c>
      <c r="G185" s="27">
        <v>0</v>
      </c>
      <c r="H185" s="27">
        <v>119.35332</v>
      </c>
      <c r="I185" s="27">
        <v>0</v>
      </c>
      <c r="J185" s="27">
        <v>119.61961992000001</v>
      </c>
    </row>
    <row r="186" spans="1:10" x14ac:dyDescent="0.25">
      <c r="A186">
        <v>230</v>
      </c>
      <c r="B186" t="s">
        <v>188</v>
      </c>
      <c r="C186" s="27">
        <v>97.119720000000001</v>
      </c>
      <c r="D186" s="27">
        <v>0</v>
      </c>
      <c r="E186" s="27">
        <v>0</v>
      </c>
      <c r="F186" s="27">
        <v>19.535104799999999</v>
      </c>
      <c r="G186" s="27">
        <v>0</v>
      </c>
      <c r="H186" s="27">
        <v>97.119720000000001</v>
      </c>
      <c r="I186" s="27">
        <v>0</v>
      </c>
      <c r="J186" s="27">
        <v>116.6548248</v>
      </c>
    </row>
    <row r="187" spans="1:10" x14ac:dyDescent="0.25">
      <c r="A187">
        <v>231</v>
      </c>
      <c r="B187" t="s">
        <v>189</v>
      </c>
      <c r="C187" s="27">
        <v>76.92192</v>
      </c>
      <c r="D187" s="27">
        <v>0</v>
      </c>
      <c r="E187" s="27">
        <v>0</v>
      </c>
      <c r="F187" s="27">
        <v>136.73555999999999</v>
      </c>
      <c r="G187" s="27">
        <v>94.309200000000004</v>
      </c>
      <c r="H187" s="27">
        <v>76.92192</v>
      </c>
      <c r="I187" s="27">
        <v>94.309200000000004</v>
      </c>
      <c r="J187" s="27">
        <v>307.96668</v>
      </c>
    </row>
    <row r="188" spans="1:10" x14ac:dyDescent="0.25">
      <c r="A188">
        <v>232</v>
      </c>
      <c r="B188" t="s">
        <v>190</v>
      </c>
      <c r="C188" s="27">
        <v>8.0464283999999999</v>
      </c>
      <c r="D188" s="27">
        <v>34.524000000000001</v>
      </c>
      <c r="E188" s="27">
        <v>0</v>
      </c>
      <c r="F188" s="27">
        <v>4.7227715999999997</v>
      </c>
      <c r="G188" s="27">
        <v>2.7143999999999999</v>
      </c>
      <c r="H188" s="27">
        <v>42.570428399999997</v>
      </c>
      <c r="I188" s="27">
        <v>37.238399999999999</v>
      </c>
      <c r="J188" s="27">
        <v>50.007599999999996</v>
      </c>
    </row>
    <row r="189" spans="1:10" x14ac:dyDescent="0.25">
      <c r="A189">
        <v>233</v>
      </c>
      <c r="B189" t="s">
        <v>191</v>
      </c>
      <c r="C189" s="27">
        <v>23.0931864</v>
      </c>
      <c r="D189" s="27">
        <v>0</v>
      </c>
      <c r="E189" s="27">
        <v>0</v>
      </c>
      <c r="F189" s="27">
        <v>26.568813599999999</v>
      </c>
      <c r="G189" s="27">
        <v>10.9404</v>
      </c>
      <c r="H189" s="27">
        <v>23.0931864</v>
      </c>
      <c r="I189" s="27">
        <v>10.9404</v>
      </c>
      <c r="J189" s="27">
        <v>60.602400000000003</v>
      </c>
    </row>
    <row r="190" spans="1:10" x14ac:dyDescent="0.25">
      <c r="A190">
        <v>234</v>
      </c>
      <c r="B190" t="s">
        <v>192</v>
      </c>
      <c r="C190" s="27">
        <v>68.846000000000004</v>
      </c>
      <c r="D190" s="27">
        <v>0</v>
      </c>
      <c r="E190" s="27">
        <v>35.53</v>
      </c>
      <c r="F190" s="27">
        <v>6.9480000000000004</v>
      </c>
      <c r="G190" s="27">
        <v>0</v>
      </c>
      <c r="H190" s="27">
        <v>68.846000000000004</v>
      </c>
      <c r="I190" s="27">
        <v>0</v>
      </c>
      <c r="J190" s="27">
        <v>111.324</v>
      </c>
    </row>
    <row r="191" spans="1:10" x14ac:dyDescent="0.25">
      <c r="A191">
        <v>235</v>
      </c>
      <c r="B191" t="s">
        <v>193</v>
      </c>
      <c r="C191" s="27">
        <v>24.579000000000001</v>
      </c>
      <c r="D191" s="27">
        <v>0</v>
      </c>
      <c r="E191" s="27">
        <v>0</v>
      </c>
      <c r="F191" s="27">
        <v>0</v>
      </c>
      <c r="G191" s="27">
        <v>0</v>
      </c>
      <c r="H191" s="27">
        <v>24.579000000000001</v>
      </c>
      <c r="I191" s="27">
        <v>0</v>
      </c>
      <c r="J191" s="27">
        <v>24.579000000000001</v>
      </c>
    </row>
    <row r="192" spans="1:10" x14ac:dyDescent="0.25">
      <c r="A192">
        <v>238</v>
      </c>
      <c r="B192" t="s">
        <v>194</v>
      </c>
      <c r="C192" s="27">
        <v>0</v>
      </c>
      <c r="D192" s="27">
        <v>0</v>
      </c>
      <c r="E192" s="27">
        <v>0</v>
      </c>
      <c r="F192" s="27">
        <v>14.158799999999999</v>
      </c>
      <c r="G192" s="27">
        <v>8.0891999999999999</v>
      </c>
      <c r="H192" s="27">
        <v>0</v>
      </c>
      <c r="I192" s="27">
        <v>8.0891999999999999</v>
      </c>
      <c r="J192" s="27">
        <v>22.248000000000001</v>
      </c>
    </row>
    <row r="193" spans="1:10" x14ac:dyDescent="0.25">
      <c r="A193">
        <v>239</v>
      </c>
      <c r="B193" t="s">
        <v>195</v>
      </c>
      <c r="C193" s="27">
        <v>9.2565026699234901E-2</v>
      </c>
      <c r="D193" s="27">
        <v>49.066269903015097</v>
      </c>
      <c r="E193" s="27">
        <v>7.7925599999999998E-2</v>
      </c>
      <c r="F193" s="27">
        <v>0.28255497330076501</v>
      </c>
      <c r="G193" s="27">
        <v>2.9652500969848798</v>
      </c>
      <c r="H193" s="27">
        <v>49.158834929714402</v>
      </c>
      <c r="I193" s="27">
        <v>52.03152</v>
      </c>
      <c r="J193" s="27">
        <v>52.484565600000003</v>
      </c>
    </row>
    <row r="194" spans="1:10" x14ac:dyDescent="0.25">
      <c r="A194">
        <v>240</v>
      </c>
      <c r="B194" t="s">
        <v>196</v>
      </c>
      <c r="C194" s="27">
        <v>12.164400000000001</v>
      </c>
      <c r="D194" s="27">
        <v>0</v>
      </c>
      <c r="E194" s="27">
        <v>0</v>
      </c>
      <c r="F194" s="27">
        <v>23.949359999999999</v>
      </c>
      <c r="G194" s="27">
        <v>22.551839999999999</v>
      </c>
      <c r="H194" s="27">
        <v>12.164400000000001</v>
      </c>
      <c r="I194" s="27">
        <v>22.551839999999999</v>
      </c>
      <c r="J194" s="27">
        <v>58.665599999999998</v>
      </c>
    </row>
    <row r="195" spans="1:10" x14ac:dyDescent="0.25">
      <c r="A195">
        <v>241</v>
      </c>
      <c r="B195" t="s">
        <v>197</v>
      </c>
      <c r="C195" s="27">
        <v>48.103200000000001</v>
      </c>
      <c r="D195" s="27">
        <v>0</v>
      </c>
      <c r="E195" s="27">
        <v>0</v>
      </c>
      <c r="F195" s="27">
        <v>32.641199999999998</v>
      </c>
      <c r="G195" s="27">
        <v>7.6334400000000002</v>
      </c>
      <c r="H195" s="27">
        <v>48.103200000000001</v>
      </c>
      <c r="I195" s="27">
        <v>7.6334400000000002</v>
      </c>
      <c r="J195" s="27">
        <v>88.377840000000006</v>
      </c>
    </row>
    <row r="196" spans="1:10" x14ac:dyDescent="0.25">
      <c r="A196">
        <v>242</v>
      </c>
      <c r="B196" t="s">
        <v>198</v>
      </c>
      <c r="C196" s="27">
        <v>0</v>
      </c>
      <c r="D196" s="27">
        <v>0</v>
      </c>
      <c r="E196" s="27">
        <v>0</v>
      </c>
      <c r="F196" s="27">
        <v>8.0640000000000001</v>
      </c>
      <c r="G196" s="27">
        <v>3.6072000000000002</v>
      </c>
      <c r="H196" s="27">
        <v>0</v>
      </c>
      <c r="I196" s="27">
        <v>3.6072000000000002</v>
      </c>
      <c r="J196" s="27">
        <v>11.671200000000001</v>
      </c>
    </row>
    <row r="197" spans="1:10" x14ac:dyDescent="0.25">
      <c r="A197">
        <v>243</v>
      </c>
      <c r="B197" t="s">
        <v>199</v>
      </c>
      <c r="C197" s="27">
        <v>0</v>
      </c>
      <c r="D197" s="27">
        <v>0</v>
      </c>
      <c r="E197" s="27">
        <v>0</v>
      </c>
      <c r="F197" s="27">
        <v>27.493200000000002</v>
      </c>
      <c r="G197" s="27">
        <v>18.6264</v>
      </c>
      <c r="H197" s="27">
        <v>0</v>
      </c>
      <c r="I197" s="27">
        <v>18.6264</v>
      </c>
      <c r="J197" s="27">
        <v>46.119599999999998</v>
      </c>
    </row>
    <row r="198" spans="1:10" x14ac:dyDescent="0.25">
      <c r="A198">
        <v>244</v>
      </c>
      <c r="B198" t="s">
        <v>200</v>
      </c>
      <c r="C198" s="27">
        <v>190.35576</v>
      </c>
      <c r="D198" s="27">
        <v>0</v>
      </c>
      <c r="E198" s="27">
        <v>0</v>
      </c>
      <c r="F198" s="27">
        <v>2.0917999999999999E-2</v>
      </c>
      <c r="G198" s="27">
        <v>0</v>
      </c>
      <c r="H198" s="27">
        <v>190.35576</v>
      </c>
      <c r="I198" s="27">
        <v>0</v>
      </c>
      <c r="J198" s="27">
        <v>190.376678</v>
      </c>
    </row>
    <row r="199" spans="1:10" x14ac:dyDescent="0.25">
      <c r="A199">
        <v>245</v>
      </c>
      <c r="B199" t="s">
        <v>201</v>
      </c>
      <c r="C199" s="27">
        <v>25.8264</v>
      </c>
      <c r="D199" s="27">
        <v>0</v>
      </c>
      <c r="E199" s="27">
        <v>0</v>
      </c>
      <c r="F199" s="27">
        <v>105.318</v>
      </c>
      <c r="G199" s="27">
        <v>36.187199999999997</v>
      </c>
      <c r="H199" s="27">
        <v>25.8264</v>
      </c>
      <c r="I199" s="27">
        <v>36.187199999999997</v>
      </c>
      <c r="J199" s="27">
        <v>167.33160000000001</v>
      </c>
    </row>
    <row r="200" spans="1:10" x14ac:dyDescent="0.25">
      <c r="A200">
        <v>246</v>
      </c>
      <c r="B200" t="s">
        <v>202</v>
      </c>
      <c r="C200" s="27">
        <v>0</v>
      </c>
      <c r="D200" s="27">
        <v>0</v>
      </c>
      <c r="E200" s="27">
        <v>2.7143999999999999</v>
      </c>
      <c r="F200" s="27">
        <v>16.5276</v>
      </c>
      <c r="G200" s="27">
        <v>0</v>
      </c>
      <c r="H200" s="27">
        <v>0</v>
      </c>
      <c r="I200" s="27">
        <v>0</v>
      </c>
      <c r="J200" s="27">
        <v>19.242000000000001</v>
      </c>
    </row>
    <row r="201" spans="1:10" x14ac:dyDescent="0.25">
      <c r="A201">
        <v>247</v>
      </c>
      <c r="B201" t="s">
        <v>203</v>
      </c>
      <c r="C201" s="27">
        <v>13.95</v>
      </c>
      <c r="D201" s="27">
        <v>0</v>
      </c>
      <c r="E201" s="27">
        <v>0</v>
      </c>
      <c r="F201" s="27">
        <v>22.910399999999999</v>
      </c>
      <c r="G201" s="27">
        <v>8.7479999999999993</v>
      </c>
      <c r="H201" s="27">
        <v>13.95</v>
      </c>
      <c r="I201" s="27">
        <v>8.7479999999999993</v>
      </c>
      <c r="J201" s="27">
        <v>45.608400000000003</v>
      </c>
    </row>
    <row r="202" spans="1:10" x14ac:dyDescent="0.25">
      <c r="A202">
        <v>248</v>
      </c>
      <c r="B202" t="s">
        <v>204</v>
      </c>
      <c r="C202" s="27">
        <v>15.811199999999999</v>
      </c>
      <c r="D202" s="27">
        <v>0</v>
      </c>
      <c r="E202" s="27">
        <v>0</v>
      </c>
      <c r="F202" s="27">
        <v>0.4788</v>
      </c>
      <c r="G202" s="27">
        <v>0.27467999999999998</v>
      </c>
      <c r="H202" s="27">
        <v>15.811199999999999</v>
      </c>
      <c r="I202" s="27">
        <v>0.27467999999999998</v>
      </c>
      <c r="J202" s="27">
        <v>16.564679999999999</v>
      </c>
    </row>
    <row r="203" spans="1:10" x14ac:dyDescent="0.25">
      <c r="A203">
        <v>249</v>
      </c>
      <c r="B203" t="s">
        <v>205</v>
      </c>
      <c r="C203" s="27">
        <v>8.7596717955173506</v>
      </c>
      <c r="D203" s="27">
        <v>56.980800000000002</v>
      </c>
      <c r="E203" s="27">
        <v>0</v>
      </c>
      <c r="F203" s="27">
        <v>6.3164082044826504</v>
      </c>
      <c r="G203" s="27">
        <v>0</v>
      </c>
      <c r="H203" s="27">
        <v>65.740471795517394</v>
      </c>
      <c r="I203" s="27">
        <v>56.980800000000002</v>
      </c>
      <c r="J203" s="27">
        <v>72.056880000000007</v>
      </c>
    </row>
    <row r="204" spans="1:10" x14ac:dyDescent="0.25">
      <c r="A204">
        <v>250</v>
      </c>
      <c r="B204" t="s">
        <v>206</v>
      </c>
      <c r="C204" s="27">
        <v>0</v>
      </c>
      <c r="D204" s="27">
        <v>28.0044</v>
      </c>
      <c r="E204" s="27">
        <v>0</v>
      </c>
      <c r="F204" s="27">
        <v>1.2096</v>
      </c>
      <c r="G204" s="27">
        <v>0</v>
      </c>
      <c r="H204" s="27">
        <v>28.0044</v>
      </c>
      <c r="I204" s="27">
        <v>28.0044</v>
      </c>
      <c r="J204" s="27">
        <v>29.213999999999999</v>
      </c>
    </row>
    <row r="205" spans="1:10" x14ac:dyDescent="0.25">
      <c r="A205">
        <v>251</v>
      </c>
      <c r="B205" t="s">
        <v>207</v>
      </c>
      <c r="C205" s="27">
        <v>0</v>
      </c>
      <c r="D205" s="27">
        <v>0</v>
      </c>
      <c r="E205" s="27">
        <v>0</v>
      </c>
      <c r="F205" s="27">
        <v>13.2552</v>
      </c>
      <c r="G205" s="27">
        <v>6.6456</v>
      </c>
      <c r="H205" s="27">
        <v>0</v>
      </c>
      <c r="I205" s="27">
        <v>6.6456</v>
      </c>
      <c r="J205" s="27">
        <v>19.9008</v>
      </c>
    </row>
    <row r="206" spans="1:10" x14ac:dyDescent="0.25">
      <c r="A206">
        <v>252</v>
      </c>
      <c r="B206" t="s">
        <v>208</v>
      </c>
      <c r="C206" s="27">
        <v>8.3210579013906507</v>
      </c>
      <c r="D206" s="27">
        <v>0</v>
      </c>
      <c r="E206" s="27">
        <v>0</v>
      </c>
      <c r="F206" s="27">
        <v>18.0453420986094</v>
      </c>
      <c r="G206" s="27">
        <v>4.8095999999999997</v>
      </c>
      <c r="H206" s="27">
        <v>8.3210579013906507</v>
      </c>
      <c r="I206" s="27">
        <v>4.8095999999999997</v>
      </c>
      <c r="J206" s="27">
        <v>31.175999999999998</v>
      </c>
    </row>
    <row r="207" spans="1:10" x14ac:dyDescent="0.25">
      <c r="A207">
        <v>253</v>
      </c>
      <c r="B207" t="s">
        <v>209</v>
      </c>
      <c r="C207" s="27">
        <v>49.402799999999999</v>
      </c>
      <c r="D207" s="27">
        <v>0</v>
      </c>
      <c r="E207" s="27">
        <v>0</v>
      </c>
      <c r="F207" s="27">
        <v>0</v>
      </c>
      <c r="G207" s="27">
        <v>0</v>
      </c>
      <c r="H207" s="27">
        <v>49.402799999999999</v>
      </c>
      <c r="I207" s="27">
        <v>0</v>
      </c>
      <c r="J207" s="27">
        <v>49.402799999999999</v>
      </c>
    </row>
    <row r="208" spans="1:10" x14ac:dyDescent="0.25">
      <c r="A208">
        <v>254</v>
      </c>
      <c r="B208" t="s">
        <v>210</v>
      </c>
      <c r="C208" s="27">
        <v>234.4392</v>
      </c>
      <c r="D208" s="27">
        <v>232.17624000000001</v>
      </c>
      <c r="E208" s="27">
        <v>0</v>
      </c>
      <c r="F208" s="27">
        <v>23.2956</v>
      </c>
      <c r="G208" s="27">
        <v>25.448399999999999</v>
      </c>
      <c r="H208" s="27">
        <v>466.61543999999998</v>
      </c>
      <c r="I208" s="27">
        <v>257.62464</v>
      </c>
      <c r="J208" s="27">
        <v>515.35943999999995</v>
      </c>
    </row>
    <row r="209" spans="1:10" x14ac:dyDescent="0.25">
      <c r="A209">
        <v>255</v>
      </c>
      <c r="B209" t="s">
        <v>211</v>
      </c>
      <c r="C209" s="27">
        <v>49.798439999999999</v>
      </c>
      <c r="D209" s="27">
        <v>0</v>
      </c>
      <c r="E209" s="27">
        <v>0</v>
      </c>
      <c r="F209" s="27">
        <v>0</v>
      </c>
      <c r="G209" s="27">
        <v>0</v>
      </c>
      <c r="H209" s="27">
        <v>49.798439999999999</v>
      </c>
      <c r="I209" s="27">
        <v>0</v>
      </c>
      <c r="J209" s="27">
        <v>49.798439999999999</v>
      </c>
    </row>
    <row r="210" spans="1:10" x14ac:dyDescent="0.25">
      <c r="A210">
        <v>256</v>
      </c>
      <c r="B210" t="s">
        <v>212</v>
      </c>
      <c r="C210" s="27">
        <v>83.163240000000002</v>
      </c>
      <c r="D210" s="27">
        <v>0</v>
      </c>
      <c r="E210" s="27">
        <v>0</v>
      </c>
      <c r="F210" s="27">
        <v>2.1239999999999998E-2</v>
      </c>
      <c r="G210" s="27">
        <v>0</v>
      </c>
      <c r="H210" s="27">
        <v>83.163240000000002</v>
      </c>
      <c r="I210" s="27">
        <v>0</v>
      </c>
      <c r="J210" s="27">
        <v>83.184479999999994</v>
      </c>
    </row>
    <row r="211" spans="1:10" x14ac:dyDescent="0.25">
      <c r="A211">
        <v>259</v>
      </c>
      <c r="B211" t="s">
        <v>214</v>
      </c>
      <c r="C211" s="27">
        <v>51.6096</v>
      </c>
      <c r="D211" s="27">
        <v>0</v>
      </c>
      <c r="E211" s="27">
        <v>0</v>
      </c>
      <c r="F211" s="27">
        <v>1.26E-2</v>
      </c>
      <c r="G211" s="27">
        <v>0</v>
      </c>
      <c r="H211" s="27">
        <v>51.6096</v>
      </c>
      <c r="I211" s="27">
        <v>0</v>
      </c>
      <c r="J211" s="27">
        <v>51.622199999999999</v>
      </c>
    </row>
    <row r="212" spans="1:10" x14ac:dyDescent="0.25">
      <c r="A212">
        <v>260</v>
      </c>
      <c r="B212" t="s">
        <v>215</v>
      </c>
      <c r="C212" s="27">
        <v>156.03749999999999</v>
      </c>
      <c r="D212" s="27">
        <v>0</v>
      </c>
      <c r="E212" s="27">
        <v>0</v>
      </c>
      <c r="F212" s="27">
        <v>0</v>
      </c>
      <c r="G212" s="27">
        <v>0</v>
      </c>
      <c r="H212" s="27">
        <v>156.03749999999999</v>
      </c>
      <c r="I212" s="27">
        <v>0</v>
      </c>
      <c r="J212" s="27">
        <v>156.03749999999999</v>
      </c>
    </row>
    <row r="213" spans="1:10" x14ac:dyDescent="0.25">
      <c r="A213">
        <v>261</v>
      </c>
      <c r="B213" t="s">
        <v>216</v>
      </c>
      <c r="C213" s="27">
        <v>161.72999999999999</v>
      </c>
      <c r="D213" s="27">
        <v>251.68245966298201</v>
      </c>
      <c r="E213" s="27">
        <v>0</v>
      </c>
      <c r="F213" s="27">
        <v>4.8186</v>
      </c>
      <c r="G213" s="27">
        <v>177.75074033701901</v>
      </c>
      <c r="H213" s="27">
        <v>413.41245966298197</v>
      </c>
      <c r="I213" s="27">
        <v>429.4332</v>
      </c>
      <c r="J213" s="27">
        <v>618.90300000000002</v>
      </c>
    </row>
    <row r="214" spans="1:10" x14ac:dyDescent="0.25">
      <c r="A214">
        <v>262</v>
      </c>
      <c r="B214" t="s">
        <v>217</v>
      </c>
      <c r="C214" s="27">
        <v>15.0444</v>
      </c>
      <c r="D214" s="27">
        <v>0</v>
      </c>
      <c r="E214" s="27">
        <v>0</v>
      </c>
      <c r="F214" s="27">
        <v>22.272735600000001</v>
      </c>
      <c r="G214" s="27">
        <v>11.40732</v>
      </c>
      <c r="H214" s="27">
        <v>15.0444</v>
      </c>
      <c r="I214" s="27">
        <v>11.40732</v>
      </c>
      <c r="J214" s="27">
        <v>48.724455599999999</v>
      </c>
    </row>
    <row r="215" spans="1:10" x14ac:dyDescent="0.25">
      <c r="A215">
        <v>263</v>
      </c>
      <c r="B215" t="s">
        <v>218</v>
      </c>
      <c r="C215" s="27">
        <v>23.327999999999999</v>
      </c>
      <c r="D215" s="27">
        <v>0</v>
      </c>
      <c r="E215" s="27">
        <v>0</v>
      </c>
      <c r="F215" s="27">
        <v>0</v>
      </c>
      <c r="G215" s="27">
        <v>0</v>
      </c>
      <c r="H215" s="27">
        <v>23.327999999999999</v>
      </c>
      <c r="I215" s="27">
        <v>0</v>
      </c>
      <c r="J215" s="27">
        <v>23.327999999999999</v>
      </c>
    </row>
    <row r="216" spans="1:10" x14ac:dyDescent="0.25">
      <c r="A216">
        <v>265</v>
      </c>
      <c r="B216" t="s">
        <v>219</v>
      </c>
      <c r="C216" s="27">
        <v>12.2112</v>
      </c>
      <c r="D216" s="27">
        <v>0</v>
      </c>
      <c r="E216" s="27">
        <v>0</v>
      </c>
      <c r="F216" s="27">
        <v>16.766279999999998</v>
      </c>
      <c r="G216" s="27">
        <v>5.7275999999999998</v>
      </c>
      <c r="H216" s="27">
        <v>12.2112</v>
      </c>
      <c r="I216" s="27">
        <v>5.7275999999999998</v>
      </c>
      <c r="J216" s="27">
        <v>34.705080000000002</v>
      </c>
    </row>
    <row r="217" spans="1:10" x14ac:dyDescent="0.25">
      <c r="A217">
        <v>266</v>
      </c>
      <c r="B217" t="s">
        <v>220</v>
      </c>
      <c r="C217" s="27">
        <v>9.6083999999999996</v>
      </c>
      <c r="D217" s="27">
        <v>0</v>
      </c>
      <c r="E217" s="27">
        <v>0</v>
      </c>
      <c r="F217" s="27">
        <v>35.085599999999999</v>
      </c>
      <c r="G217" s="27">
        <v>1.242</v>
      </c>
      <c r="H217" s="27">
        <v>9.6083999999999996</v>
      </c>
      <c r="I217" s="27">
        <v>1.242</v>
      </c>
      <c r="J217" s="27">
        <v>45.936</v>
      </c>
    </row>
    <row r="218" spans="1:10" x14ac:dyDescent="0.25">
      <c r="A218">
        <v>267</v>
      </c>
      <c r="B218" t="s">
        <v>221</v>
      </c>
      <c r="C218" s="27">
        <v>4.4783999999999997</v>
      </c>
      <c r="D218" s="27">
        <v>0</v>
      </c>
      <c r="E218" s="27">
        <v>0</v>
      </c>
      <c r="F218" s="27">
        <v>685.05840000000001</v>
      </c>
      <c r="G218" s="27">
        <v>456.15600000000001</v>
      </c>
      <c r="H218" s="27">
        <v>4.4783999999999997</v>
      </c>
      <c r="I218" s="27">
        <v>456.15600000000001</v>
      </c>
      <c r="J218" s="27">
        <v>1145.6928</v>
      </c>
    </row>
    <row r="219" spans="1:10" x14ac:dyDescent="0.25">
      <c r="A219">
        <v>269</v>
      </c>
      <c r="B219" t="s">
        <v>222</v>
      </c>
      <c r="C219" s="27">
        <v>12.4344</v>
      </c>
      <c r="D219" s="27">
        <v>0</v>
      </c>
      <c r="E219" s="27">
        <v>0</v>
      </c>
      <c r="F219" s="27">
        <v>27.2088</v>
      </c>
      <c r="G219" s="27">
        <v>13.05</v>
      </c>
      <c r="H219" s="27">
        <v>12.4344</v>
      </c>
      <c r="I219" s="27">
        <v>13.05</v>
      </c>
      <c r="J219" s="27">
        <v>52.693199999999997</v>
      </c>
    </row>
    <row r="220" spans="1:10" x14ac:dyDescent="0.25">
      <c r="A220">
        <v>270</v>
      </c>
      <c r="B220" t="s">
        <v>223</v>
      </c>
      <c r="C220" s="27">
        <v>179.69759999999999</v>
      </c>
      <c r="D220" s="27">
        <v>0</v>
      </c>
      <c r="E220" s="27">
        <v>0</v>
      </c>
      <c r="F220" s="27">
        <v>0.10224</v>
      </c>
      <c r="G220" s="27">
        <v>0.79703999999999997</v>
      </c>
      <c r="H220" s="27">
        <v>179.69759999999999</v>
      </c>
      <c r="I220" s="27">
        <v>0.79703999999999997</v>
      </c>
      <c r="J220" s="27">
        <v>180.59688</v>
      </c>
    </row>
    <row r="221" spans="1:10" x14ac:dyDescent="0.25">
      <c r="A221">
        <v>271</v>
      </c>
      <c r="B221" t="s">
        <v>224</v>
      </c>
      <c r="C221" s="27">
        <v>20.771999999999998</v>
      </c>
      <c r="D221" s="27">
        <v>19.2744</v>
      </c>
      <c r="E221" s="27">
        <v>0</v>
      </c>
      <c r="F221" s="27">
        <v>0.36</v>
      </c>
      <c r="G221" s="27">
        <v>0</v>
      </c>
      <c r="H221" s="27">
        <v>40.046399999999998</v>
      </c>
      <c r="I221" s="27">
        <v>19.2744</v>
      </c>
      <c r="J221" s="27">
        <v>40.406399999999998</v>
      </c>
    </row>
    <row r="222" spans="1:10" x14ac:dyDescent="0.25">
      <c r="A222">
        <v>272</v>
      </c>
      <c r="B222" t="s">
        <v>225</v>
      </c>
      <c r="C222" s="27">
        <v>0</v>
      </c>
      <c r="D222" s="27">
        <v>0</v>
      </c>
      <c r="E222" s="27">
        <v>47.933999999999997</v>
      </c>
      <c r="F222" s="27">
        <v>23.893920000000001</v>
      </c>
      <c r="G222" s="27">
        <v>6.3453600000000003</v>
      </c>
      <c r="H222" s="27">
        <v>0</v>
      </c>
      <c r="I222" s="27">
        <v>6.3453600000000003</v>
      </c>
      <c r="J222" s="27">
        <v>78.173280000000005</v>
      </c>
    </row>
    <row r="223" spans="1:10" x14ac:dyDescent="0.25">
      <c r="A223">
        <v>273</v>
      </c>
      <c r="B223" t="s">
        <v>226</v>
      </c>
      <c r="C223" s="27">
        <v>0</v>
      </c>
      <c r="D223" s="27">
        <v>0</v>
      </c>
      <c r="E223" s="27">
        <v>0</v>
      </c>
      <c r="F223" s="27">
        <v>112.4208</v>
      </c>
      <c r="G223" s="27">
        <v>0</v>
      </c>
      <c r="H223" s="27">
        <v>0</v>
      </c>
      <c r="I223" s="27">
        <v>0</v>
      </c>
      <c r="J223" s="27">
        <v>112.4208</v>
      </c>
    </row>
    <row r="224" spans="1:10" x14ac:dyDescent="0.25">
      <c r="A224">
        <v>274</v>
      </c>
      <c r="B224" t="s">
        <v>227</v>
      </c>
      <c r="C224" s="27">
        <v>30.632400000000001</v>
      </c>
      <c r="D224" s="27">
        <v>0</v>
      </c>
      <c r="E224" s="27">
        <v>0</v>
      </c>
      <c r="F224" s="27">
        <v>0</v>
      </c>
      <c r="G224" s="27">
        <v>0</v>
      </c>
      <c r="H224" s="27">
        <v>30.632400000000001</v>
      </c>
      <c r="I224" s="27">
        <v>0</v>
      </c>
      <c r="J224" s="27">
        <v>30.632400000000001</v>
      </c>
    </row>
    <row r="225" spans="1:10" x14ac:dyDescent="0.25">
      <c r="A225">
        <v>275</v>
      </c>
      <c r="B225" t="s">
        <v>228</v>
      </c>
      <c r="C225" s="27">
        <v>0</v>
      </c>
      <c r="D225" s="27">
        <v>0</v>
      </c>
      <c r="E225" s="27">
        <v>0</v>
      </c>
      <c r="F225" s="27">
        <v>9.6875999999999998</v>
      </c>
      <c r="G225" s="27">
        <v>5.2416</v>
      </c>
      <c r="H225" s="27">
        <v>0</v>
      </c>
      <c r="I225" s="27">
        <v>5.2416</v>
      </c>
      <c r="J225" s="27">
        <v>14.9292</v>
      </c>
    </row>
    <row r="226" spans="1:10" x14ac:dyDescent="0.25">
      <c r="A226">
        <v>276</v>
      </c>
      <c r="B226" t="s">
        <v>229</v>
      </c>
      <c r="C226" s="27">
        <v>24.5538864</v>
      </c>
      <c r="D226" s="27">
        <v>0</v>
      </c>
      <c r="E226" s="27">
        <v>0</v>
      </c>
      <c r="F226" s="27">
        <v>11.6944056</v>
      </c>
      <c r="G226" s="27">
        <v>1.8986400000000001</v>
      </c>
      <c r="H226" s="27">
        <v>24.5538864</v>
      </c>
      <c r="I226" s="27">
        <v>1.8986400000000001</v>
      </c>
      <c r="J226" s="27">
        <v>38.146932</v>
      </c>
    </row>
    <row r="227" spans="1:10" x14ac:dyDescent="0.25">
      <c r="A227">
        <v>277</v>
      </c>
      <c r="B227" t="s">
        <v>230</v>
      </c>
      <c r="C227" s="27">
        <v>39.707999999999998</v>
      </c>
      <c r="D227" s="27">
        <v>215.9496</v>
      </c>
      <c r="E227" s="27">
        <v>0.91800000000000004</v>
      </c>
      <c r="F227" s="27">
        <v>94.802400000000006</v>
      </c>
      <c r="G227" s="27">
        <v>72.464399999999998</v>
      </c>
      <c r="H227" s="27">
        <v>255.6576</v>
      </c>
      <c r="I227" s="27">
        <v>288.41399999999999</v>
      </c>
      <c r="J227" s="27">
        <v>423.8424</v>
      </c>
    </row>
    <row r="228" spans="1:10" x14ac:dyDescent="0.25">
      <c r="A228">
        <v>278</v>
      </c>
      <c r="B228" t="s">
        <v>231</v>
      </c>
      <c r="C228" s="27">
        <v>9.2124000000000006</v>
      </c>
      <c r="D228" s="27">
        <v>0</v>
      </c>
      <c r="E228" s="27">
        <v>0</v>
      </c>
      <c r="F228" s="27">
        <v>18.460799999999999</v>
      </c>
      <c r="G228" s="27">
        <v>8.8452000000000002</v>
      </c>
      <c r="H228" s="27">
        <v>9.2124000000000006</v>
      </c>
      <c r="I228" s="27">
        <v>8.8452000000000002</v>
      </c>
      <c r="J228" s="27">
        <v>36.5184</v>
      </c>
    </row>
    <row r="229" spans="1:10" x14ac:dyDescent="0.25">
      <c r="A229">
        <v>279</v>
      </c>
      <c r="B229" t="s">
        <v>232</v>
      </c>
      <c r="C229" s="27">
        <v>9.1547999999999998</v>
      </c>
      <c r="D229" s="27">
        <v>0</v>
      </c>
      <c r="E229" s="27">
        <v>0</v>
      </c>
      <c r="F229" s="27">
        <v>15.6204</v>
      </c>
      <c r="G229" s="27">
        <v>4.7123999999999997</v>
      </c>
      <c r="H229" s="27">
        <v>9.1547999999999998</v>
      </c>
      <c r="I229" s="27">
        <v>4.7123999999999997</v>
      </c>
      <c r="J229" s="27">
        <v>29.4876</v>
      </c>
    </row>
    <row r="230" spans="1:10" x14ac:dyDescent="0.25">
      <c r="A230">
        <v>280</v>
      </c>
      <c r="B230" t="s">
        <v>233</v>
      </c>
      <c r="C230" s="27">
        <v>0</v>
      </c>
      <c r="D230" s="27">
        <v>0</v>
      </c>
      <c r="E230" s="27">
        <v>21.707999999999998</v>
      </c>
      <c r="F230" s="27">
        <v>2.3759999999999999</v>
      </c>
      <c r="G230" s="27">
        <v>1.0476000000000001</v>
      </c>
      <c r="H230" s="27">
        <v>0</v>
      </c>
      <c r="I230" s="27">
        <v>1.0476000000000001</v>
      </c>
      <c r="J230" s="27">
        <v>25.131599999999999</v>
      </c>
    </row>
    <row r="231" spans="1:10" x14ac:dyDescent="0.25">
      <c r="A231">
        <v>281</v>
      </c>
      <c r="B231" t="s">
        <v>234</v>
      </c>
      <c r="C231" s="27">
        <v>19.969200000000001</v>
      </c>
      <c r="D231" s="27">
        <v>0</v>
      </c>
      <c r="E231" s="27">
        <v>0</v>
      </c>
      <c r="F231" s="27">
        <v>18.27</v>
      </c>
      <c r="G231" s="27">
        <v>8.9280000000000008</v>
      </c>
      <c r="H231" s="27">
        <v>19.969200000000001</v>
      </c>
      <c r="I231" s="27">
        <v>8.9280000000000008</v>
      </c>
      <c r="J231" s="27">
        <v>47.167200000000001</v>
      </c>
    </row>
    <row r="232" spans="1:10" x14ac:dyDescent="0.25">
      <c r="A232">
        <v>282</v>
      </c>
      <c r="B232" t="s">
        <v>235</v>
      </c>
      <c r="C232" s="27">
        <v>56.343600000000002</v>
      </c>
      <c r="D232" s="27">
        <v>0</v>
      </c>
      <c r="E232" s="27">
        <v>0</v>
      </c>
      <c r="F232" s="27">
        <v>32.349600000000002</v>
      </c>
      <c r="G232" s="27">
        <v>6.8795999999999999</v>
      </c>
      <c r="H232" s="27">
        <v>56.343600000000002</v>
      </c>
      <c r="I232" s="27">
        <v>6.8795999999999999</v>
      </c>
      <c r="J232" s="27">
        <v>95.572800000000001</v>
      </c>
    </row>
    <row r="233" spans="1:10" x14ac:dyDescent="0.25">
      <c r="A233">
        <v>283</v>
      </c>
      <c r="B233" t="s">
        <v>236</v>
      </c>
      <c r="C233" s="27">
        <v>6.4260000000000002</v>
      </c>
      <c r="D233" s="27">
        <v>0</v>
      </c>
      <c r="E233" s="27">
        <v>0</v>
      </c>
      <c r="F233" s="27">
        <v>14.0688</v>
      </c>
      <c r="G233" s="27">
        <v>1.044</v>
      </c>
      <c r="H233" s="27">
        <v>6.4260000000000002</v>
      </c>
      <c r="I233" s="27">
        <v>1.044</v>
      </c>
      <c r="J233" s="27">
        <v>21.538799999999998</v>
      </c>
    </row>
    <row r="234" spans="1:10" x14ac:dyDescent="0.25">
      <c r="A234">
        <v>284</v>
      </c>
      <c r="B234" t="s">
        <v>237</v>
      </c>
      <c r="C234" s="27">
        <v>84.709936799999994</v>
      </c>
      <c r="D234" s="27">
        <v>0</v>
      </c>
      <c r="E234" s="27">
        <v>0</v>
      </c>
      <c r="F234" s="27">
        <v>50.3656632</v>
      </c>
      <c r="G234" s="27">
        <v>38.4084</v>
      </c>
      <c r="H234" s="27">
        <v>84.709936799999994</v>
      </c>
      <c r="I234" s="27">
        <v>38.4084</v>
      </c>
      <c r="J234" s="27">
        <v>173.48400000000001</v>
      </c>
    </row>
    <row r="235" spans="1:10" x14ac:dyDescent="0.25">
      <c r="A235">
        <v>286</v>
      </c>
      <c r="B235" t="s">
        <v>238</v>
      </c>
      <c r="C235" s="27">
        <v>151.62479999999999</v>
      </c>
      <c r="D235" s="27">
        <v>0</v>
      </c>
      <c r="E235" s="27">
        <v>0</v>
      </c>
      <c r="F235" s="27">
        <v>1.7999999999999999E-2</v>
      </c>
      <c r="G235" s="27">
        <v>0</v>
      </c>
      <c r="H235" s="27">
        <v>151.62479999999999</v>
      </c>
      <c r="I235" s="27">
        <v>0</v>
      </c>
      <c r="J235" s="27">
        <v>151.64279999999999</v>
      </c>
    </row>
    <row r="236" spans="1:10" x14ac:dyDescent="0.25">
      <c r="A236">
        <v>287</v>
      </c>
      <c r="B236" t="s">
        <v>239</v>
      </c>
      <c r="C236" s="27">
        <v>27.032399999999999</v>
      </c>
      <c r="D236" s="27">
        <v>0</v>
      </c>
      <c r="E236" s="27">
        <v>0</v>
      </c>
      <c r="F236" s="27">
        <v>9.1800000000000007E-2</v>
      </c>
      <c r="G236" s="27">
        <v>0.65880000000000005</v>
      </c>
      <c r="H236" s="27">
        <v>27.032399999999999</v>
      </c>
      <c r="I236" s="27">
        <v>0.65880000000000005</v>
      </c>
      <c r="J236" s="27">
        <v>27.783000000000001</v>
      </c>
    </row>
    <row r="237" spans="1:10" x14ac:dyDescent="0.25">
      <c r="A237">
        <v>288</v>
      </c>
      <c r="B237" t="s">
        <v>240</v>
      </c>
      <c r="C237" s="27">
        <v>227.57759999999999</v>
      </c>
      <c r="D237" s="27">
        <v>0</v>
      </c>
      <c r="E237" s="27">
        <v>0</v>
      </c>
      <c r="F237" s="27">
        <v>5.22072</v>
      </c>
      <c r="G237" s="27">
        <v>0</v>
      </c>
      <c r="H237" s="27">
        <v>227.57759999999999</v>
      </c>
      <c r="I237" s="27">
        <v>0</v>
      </c>
      <c r="J237" s="27">
        <v>232.79831999999999</v>
      </c>
    </row>
    <row r="238" spans="1:10" x14ac:dyDescent="0.25">
      <c r="A238">
        <v>289</v>
      </c>
      <c r="B238" t="s">
        <v>241</v>
      </c>
      <c r="C238" s="27">
        <v>2.5038</v>
      </c>
      <c r="D238" s="27">
        <v>156.65878477211399</v>
      </c>
      <c r="E238" s="27">
        <v>1.5551999999999999</v>
      </c>
      <c r="F238" s="27">
        <v>360.04788000000002</v>
      </c>
      <c r="G238" s="27">
        <v>121.85401522788599</v>
      </c>
      <c r="H238" s="27">
        <v>159.162584772114</v>
      </c>
      <c r="I238" s="27">
        <v>278.51280000000003</v>
      </c>
      <c r="J238" s="27">
        <v>642.61968000000002</v>
      </c>
    </row>
    <row r="239" spans="1:10" x14ac:dyDescent="0.25">
      <c r="A239">
        <v>290</v>
      </c>
      <c r="B239" t="s">
        <v>242</v>
      </c>
      <c r="C239" s="27">
        <v>35.978400000000001</v>
      </c>
      <c r="D239" s="27">
        <v>0</v>
      </c>
      <c r="E239" s="27">
        <v>0</v>
      </c>
      <c r="F239" s="27">
        <v>29.0124</v>
      </c>
      <c r="G239" s="27">
        <v>12.474</v>
      </c>
      <c r="H239" s="27">
        <v>35.978400000000001</v>
      </c>
      <c r="I239" s="27">
        <v>12.474</v>
      </c>
      <c r="J239" s="27">
        <v>77.464799999999997</v>
      </c>
    </row>
    <row r="240" spans="1:10" x14ac:dyDescent="0.25">
      <c r="A240">
        <v>291</v>
      </c>
      <c r="B240" t="s">
        <v>243</v>
      </c>
      <c r="C240" s="27">
        <v>249.65333999999999</v>
      </c>
      <c r="D240" s="27">
        <v>0</v>
      </c>
      <c r="E240" s="27">
        <v>0</v>
      </c>
      <c r="F240" s="27">
        <v>2.3533200000000001</v>
      </c>
      <c r="G240" s="27">
        <v>3.9689999999999999</v>
      </c>
      <c r="H240" s="27">
        <v>249.65333999999999</v>
      </c>
      <c r="I240" s="27">
        <v>3.9689999999999999</v>
      </c>
      <c r="J240" s="27">
        <v>255.97566</v>
      </c>
    </row>
    <row r="241" spans="1:10" x14ac:dyDescent="0.25">
      <c r="A241">
        <v>292</v>
      </c>
      <c r="B241" t="s">
        <v>244</v>
      </c>
      <c r="C241" s="27">
        <v>45.561599999999999</v>
      </c>
      <c r="D241" s="27">
        <v>0</v>
      </c>
      <c r="E241" s="27">
        <v>0</v>
      </c>
      <c r="F241" s="27">
        <v>0</v>
      </c>
      <c r="G241" s="27">
        <v>0</v>
      </c>
      <c r="H241" s="27">
        <v>45.561599999999999</v>
      </c>
      <c r="I241" s="27">
        <v>0</v>
      </c>
      <c r="J241" s="27">
        <v>45.561599999999999</v>
      </c>
    </row>
    <row r="242" spans="1:10" x14ac:dyDescent="0.25">
      <c r="A242">
        <v>293</v>
      </c>
      <c r="B242" t="s">
        <v>245</v>
      </c>
      <c r="C242" s="27">
        <v>81.4572</v>
      </c>
      <c r="D242" s="27">
        <v>0</v>
      </c>
      <c r="E242" s="27">
        <v>14.119199999999999</v>
      </c>
      <c r="F242" s="27">
        <v>0</v>
      </c>
      <c r="G242" s="27">
        <v>0</v>
      </c>
      <c r="H242" s="27">
        <v>81.4572</v>
      </c>
      <c r="I242" s="27">
        <v>0</v>
      </c>
      <c r="J242" s="27">
        <v>95.576400000000007</v>
      </c>
    </row>
    <row r="243" spans="1:10" x14ac:dyDescent="0.25">
      <c r="A243">
        <v>294</v>
      </c>
      <c r="B243" t="s">
        <v>246</v>
      </c>
      <c r="C243" s="27">
        <v>40.32</v>
      </c>
      <c r="D243" s="27">
        <v>0</v>
      </c>
      <c r="E243" s="27">
        <v>0</v>
      </c>
      <c r="F243" s="27">
        <v>0</v>
      </c>
      <c r="G243" s="27">
        <v>0</v>
      </c>
      <c r="H243" s="27">
        <v>40.32</v>
      </c>
      <c r="I243" s="27">
        <v>0</v>
      </c>
      <c r="J243" s="27">
        <v>40.32</v>
      </c>
    </row>
    <row r="244" spans="1:10" x14ac:dyDescent="0.25">
      <c r="A244">
        <v>295</v>
      </c>
      <c r="B244" t="s">
        <v>247</v>
      </c>
      <c r="C244" s="27">
        <v>14.36673</v>
      </c>
      <c r="D244" s="27">
        <v>1000.24086865297</v>
      </c>
      <c r="E244" s="27">
        <v>1755.8820000000001</v>
      </c>
      <c r="F244" s="27">
        <v>654.18175499999995</v>
      </c>
      <c r="G244" s="27">
        <v>2978.1463943778499</v>
      </c>
      <c r="H244" s="27">
        <v>1014.60759865297</v>
      </c>
      <c r="I244" s="27">
        <v>3978.3872630308101</v>
      </c>
      <c r="J244" s="27">
        <v>6404.9209010000004</v>
      </c>
    </row>
    <row r="245" spans="1:10" x14ac:dyDescent="0.25">
      <c r="A245">
        <v>296</v>
      </c>
      <c r="B245" t="s">
        <v>248</v>
      </c>
      <c r="C245" s="27">
        <v>0</v>
      </c>
      <c r="D245" s="27">
        <v>0</v>
      </c>
      <c r="E245" s="27">
        <v>0</v>
      </c>
      <c r="F245" s="27">
        <v>2.0501999999999998</v>
      </c>
      <c r="G245" s="27">
        <v>1.1375999999999999</v>
      </c>
      <c r="H245" s="27">
        <v>0</v>
      </c>
      <c r="I245" s="27">
        <v>1.1375999999999999</v>
      </c>
      <c r="J245" s="27">
        <v>3.1878000000000002</v>
      </c>
    </row>
    <row r="246" spans="1:10" x14ac:dyDescent="0.25">
      <c r="A246">
        <v>297</v>
      </c>
      <c r="B246" t="s">
        <v>249</v>
      </c>
      <c r="C246" s="27">
        <v>7.2450000000000001</v>
      </c>
      <c r="D246" s="27">
        <v>0</v>
      </c>
      <c r="E246" s="27">
        <v>0</v>
      </c>
      <c r="F246" s="27">
        <v>0.85258800000000001</v>
      </c>
      <c r="G246" s="27">
        <v>5.2783199999999999</v>
      </c>
      <c r="H246" s="27">
        <v>7.2450000000000001</v>
      </c>
      <c r="I246" s="27">
        <v>5.2783199999999999</v>
      </c>
      <c r="J246" s="27">
        <v>13.375908000000001</v>
      </c>
    </row>
    <row r="247" spans="1:10" x14ac:dyDescent="0.25">
      <c r="A247">
        <v>298</v>
      </c>
      <c r="B247" t="s">
        <v>250</v>
      </c>
      <c r="C247" s="27">
        <v>541.13422380194299</v>
      </c>
      <c r="D247" s="27">
        <v>331.87408233308003</v>
      </c>
      <c r="E247" s="27">
        <v>0</v>
      </c>
      <c r="F247" s="27">
        <v>156.071944198057</v>
      </c>
      <c r="G247" s="27">
        <v>220.11684162125499</v>
      </c>
      <c r="H247" s="27">
        <v>873.00830613502296</v>
      </c>
      <c r="I247" s="27">
        <v>551.99092395433399</v>
      </c>
      <c r="J247" s="27">
        <v>1249.365168</v>
      </c>
    </row>
    <row r="248" spans="1:10" x14ac:dyDescent="0.25">
      <c r="A248">
        <v>299</v>
      </c>
      <c r="B248" t="s">
        <v>251</v>
      </c>
      <c r="C248" s="27">
        <v>14.266439999999999</v>
      </c>
      <c r="D248" s="27">
        <v>0</v>
      </c>
      <c r="E248" s="27">
        <v>0</v>
      </c>
      <c r="F248" s="27">
        <v>32.308920000000001</v>
      </c>
      <c r="G248" s="27">
        <v>17.937000000000001</v>
      </c>
      <c r="H248" s="27">
        <v>14.266439999999999</v>
      </c>
      <c r="I248" s="27">
        <v>17.937000000000001</v>
      </c>
      <c r="J248" s="27">
        <v>64.512360000000001</v>
      </c>
    </row>
    <row r="249" spans="1:10" x14ac:dyDescent="0.25">
      <c r="A249">
        <v>300</v>
      </c>
      <c r="B249" t="s">
        <v>252</v>
      </c>
      <c r="C249" s="27">
        <v>218.268</v>
      </c>
      <c r="D249" s="27">
        <v>0</v>
      </c>
      <c r="E249" s="27">
        <v>28.180800000000001</v>
      </c>
      <c r="F249" s="27">
        <v>1.3517999999999999</v>
      </c>
      <c r="G249" s="27">
        <v>0</v>
      </c>
      <c r="H249" s="27">
        <v>218.268</v>
      </c>
      <c r="I249" s="27">
        <v>0</v>
      </c>
      <c r="J249" s="27">
        <v>247.8006</v>
      </c>
    </row>
    <row r="250" spans="1:10" x14ac:dyDescent="0.25">
      <c r="A250">
        <v>301</v>
      </c>
      <c r="B250" t="s">
        <v>253</v>
      </c>
      <c r="C250" s="27">
        <v>185.23439999999999</v>
      </c>
      <c r="D250" s="27">
        <v>0</v>
      </c>
      <c r="E250" s="27">
        <v>57.776400000000002</v>
      </c>
      <c r="F250" s="27">
        <v>7.5600000000000001E-2</v>
      </c>
      <c r="G250" s="27">
        <v>0.46079999999999999</v>
      </c>
      <c r="H250" s="27">
        <v>185.23439999999999</v>
      </c>
      <c r="I250" s="27">
        <v>0.46079999999999999</v>
      </c>
      <c r="J250" s="27">
        <v>243.5472</v>
      </c>
    </row>
    <row r="251" spans="1:10" x14ac:dyDescent="0.25">
      <c r="A251">
        <v>304</v>
      </c>
      <c r="B251" t="s">
        <v>254</v>
      </c>
      <c r="C251" s="27">
        <v>91.357056</v>
      </c>
      <c r="D251" s="27">
        <v>0</v>
      </c>
      <c r="E251" s="27">
        <v>0</v>
      </c>
      <c r="F251" s="27">
        <v>13.53204</v>
      </c>
      <c r="G251" s="27">
        <v>0</v>
      </c>
      <c r="H251" s="27">
        <v>91.357056</v>
      </c>
      <c r="I251" s="27">
        <v>0</v>
      </c>
      <c r="J251" s="27">
        <v>104.889096</v>
      </c>
    </row>
    <row r="252" spans="1:10" x14ac:dyDescent="0.25">
      <c r="A252">
        <v>305</v>
      </c>
      <c r="B252" t="s">
        <v>255</v>
      </c>
      <c r="C252" s="27">
        <v>111.75048</v>
      </c>
      <c r="D252" s="27">
        <v>0</v>
      </c>
      <c r="E252" s="27">
        <v>0.29163600000000001</v>
      </c>
      <c r="F252" s="27">
        <v>3.8600000000000002E-2</v>
      </c>
      <c r="G252" s="27">
        <v>0</v>
      </c>
      <c r="H252" s="27">
        <v>111.75048</v>
      </c>
      <c r="I252" s="27">
        <v>0</v>
      </c>
      <c r="J252" s="27">
        <v>112.080716</v>
      </c>
    </row>
    <row r="253" spans="1:10" x14ac:dyDescent="0.25">
      <c r="A253">
        <v>306</v>
      </c>
      <c r="B253" t="s">
        <v>256</v>
      </c>
      <c r="C253" s="27">
        <v>6.1416000000000004</v>
      </c>
      <c r="D253" s="27">
        <v>0</v>
      </c>
      <c r="E253" s="27">
        <v>0</v>
      </c>
      <c r="F253" s="27">
        <v>104.59439999999999</v>
      </c>
      <c r="G253" s="27">
        <v>61.383600000000001</v>
      </c>
      <c r="H253" s="27">
        <v>6.1416000000000004</v>
      </c>
      <c r="I253" s="27">
        <v>61.383600000000001</v>
      </c>
      <c r="J253" s="27">
        <v>172.11959999999999</v>
      </c>
    </row>
    <row r="254" spans="1:10" x14ac:dyDescent="0.25">
      <c r="A254">
        <v>309</v>
      </c>
      <c r="B254" t="s">
        <v>257</v>
      </c>
      <c r="C254" s="27">
        <v>27.738</v>
      </c>
      <c r="D254" s="27">
        <v>0</v>
      </c>
      <c r="E254" s="27">
        <v>0</v>
      </c>
      <c r="F254" s="27">
        <v>63.352800000000002</v>
      </c>
      <c r="G254" s="27">
        <v>54.730800000000002</v>
      </c>
      <c r="H254" s="27">
        <v>27.738</v>
      </c>
      <c r="I254" s="27">
        <v>54.730800000000002</v>
      </c>
      <c r="J254" s="27">
        <v>145.82159999999999</v>
      </c>
    </row>
    <row r="255" spans="1:10" x14ac:dyDescent="0.25">
      <c r="A255">
        <v>310</v>
      </c>
      <c r="B255" t="s">
        <v>258</v>
      </c>
      <c r="C255" s="27">
        <v>0</v>
      </c>
      <c r="D255" s="27">
        <v>0</v>
      </c>
      <c r="E255" s="27">
        <v>0</v>
      </c>
      <c r="F255" s="27">
        <v>23.860800000000001</v>
      </c>
      <c r="G255" s="27">
        <v>0.72828000000000004</v>
      </c>
      <c r="H255" s="27">
        <v>0</v>
      </c>
      <c r="I255" s="27">
        <v>0.72828000000000004</v>
      </c>
      <c r="J255" s="27">
        <v>24.589079999999999</v>
      </c>
    </row>
    <row r="256" spans="1:10" x14ac:dyDescent="0.25">
      <c r="A256">
        <v>311</v>
      </c>
      <c r="B256" t="s">
        <v>259</v>
      </c>
      <c r="C256" s="27">
        <v>12.725315999999999</v>
      </c>
      <c r="D256" s="27">
        <v>0</v>
      </c>
      <c r="E256" s="27">
        <v>0</v>
      </c>
      <c r="F256" s="27">
        <v>8.4923999999999999E-2</v>
      </c>
      <c r="G256" s="27">
        <v>0</v>
      </c>
      <c r="H256" s="27">
        <v>12.725315999999999</v>
      </c>
      <c r="I256" s="27">
        <v>0</v>
      </c>
      <c r="J256" s="27">
        <v>12.81024</v>
      </c>
    </row>
    <row r="257" spans="1:10" x14ac:dyDescent="0.25">
      <c r="A257">
        <v>313</v>
      </c>
      <c r="B257" t="s">
        <v>260</v>
      </c>
      <c r="C257" s="27">
        <v>42.678503999999997</v>
      </c>
      <c r="D257" s="27">
        <v>0</v>
      </c>
      <c r="E257" s="27">
        <v>0</v>
      </c>
      <c r="F257" s="27">
        <v>4.0381919999999996</v>
      </c>
      <c r="G257" s="27">
        <v>0.72154799999999997</v>
      </c>
      <c r="H257" s="27">
        <v>42.678503999999997</v>
      </c>
      <c r="I257" s="27">
        <v>0.72154799999999997</v>
      </c>
      <c r="J257" s="27">
        <v>47.438243999999997</v>
      </c>
    </row>
    <row r="258" spans="1:10" x14ac:dyDescent="0.25">
      <c r="A258">
        <v>314</v>
      </c>
      <c r="B258" t="s">
        <v>261</v>
      </c>
      <c r="C258" s="27">
        <v>36.543599999999998</v>
      </c>
      <c r="D258" s="27">
        <v>0</v>
      </c>
      <c r="E258" s="27">
        <v>0</v>
      </c>
      <c r="F258" s="27">
        <v>3.15</v>
      </c>
      <c r="G258" s="27">
        <v>0.39600000000000002</v>
      </c>
      <c r="H258" s="27">
        <v>36.543599999999998</v>
      </c>
      <c r="I258" s="27">
        <v>0.39600000000000002</v>
      </c>
      <c r="J258" s="27">
        <v>40.089599999999997</v>
      </c>
    </row>
    <row r="259" spans="1:10" x14ac:dyDescent="0.25">
      <c r="A259">
        <v>315</v>
      </c>
      <c r="B259" t="s">
        <v>262</v>
      </c>
      <c r="C259" s="27">
        <v>0</v>
      </c>
      <c r="D259" s="27">
        <v>97.4268</v>
      </c>
      <c r="E259" s="27">
        <v>0</v>
      </c>
      <c r="F259" s="27">
        <v>1.6092</v>
      </c>
      <c r="G259" s="27">
        <v>2.5632000000000001</v>
      </c>
      <c r="H259" s="27">
        <v>97.4268</v>
      </c>
      <c r="I259" s="27">
        <v>99.99</v>
      </c>
      <c r="J259" s="27">
        <v>101.5992</v>
      </c>
    </row>
    <row r="260" spans="1:10" x14ac:dyDescent="0.25">
      <c r="A260">
        <v>316</v>
      </c>
      <c r="B260" t="s">
        <v>263</v>
      </c>
      <c r="C260" s="27">
        <v>12.6792</v>
      </c>
      <c r="D260" s="27">
        <v>0</v>
      </c>
      <c r="E260" s="27">
        <v>0</v>
      </c>
      <c r="F260" s="27">
        <v>1.1808000000000001</v>
      </c>
      <c r="G260" s="27">
        <v>3.5568</v>
      </c>
      <c r="H260" s="27">
        <v>12.6792</v>
      </c>
      <c r="I260" s="27">
        <v>3.5568</v>
      </c>
      <c r="J260" s="27">
        <v>17.416799999999999</v>
      </c>
    </row>
    <row r="261" spans="1:10" x14ac:dyDescent="0.25">
      <c r="A261">
        <v>317</v>
      </c>
      <c r="B261" t="s">
        <v>264</v>
      </c>
      <c r="C261" s="27">
        <v>34.329434399999997</v>
      </c>
      <c r="D261" s="27">
        <v>11.016</v>
      </c>
      <c r="E261" s="27">
        <v>56.999879999999997</v>
      </c>
      <c r="F261" s="27">
        <v>64.301061599999997</v>
      </c>
      <c r="G261" s="27">
        <v>95.605199999999996</v>
      </c>
      <c r="H261" s="27">
        <v>45.345434400000002</v>
      </c>
      <c r="I261" s="27">
        <v>106.6212</v>
      </c>
      <c r="J261" s="27">
        <v>262.251576</v>
      </c>
    </row>
    <row r="262" spans="1:10" x14ac:dyDescent="0.25">
      <c r="A262">
        <v>318</v>
      </c>
      <c r="B262" t="s">
        <v>265</v>
      </c>
      <c r="C262" s="27">
        <v>134.25839999999999</v>
      </c>
      <c r="D262" s="27">
        <v>0</v>
      </c>
      <c r="E262" s="27">
        <v>0</v>
      </c>
      <c r="F262" s="27">
        <v>3.5514000000000001</v>
      </c>
      <c r="G262" s="27">
        <v>7.92E-3</v>
      </c>
      <c r="H262" s="27">
        <v>134.25839999999999</v>
      </c>
      <c r="I262" s="27">
        <v>7.92E-3</v>
      </c>
      <c r="J262" s="27">
        <v>137.81772000000001</v>
      </c>
    </row>
    <row r="263" spans="1:10" x14ac:dyDescent="0.25">
      <c r="A263">
        <v>319</v>
      </c>
      <c r="B263" t="s">
        <v>266</v>
      </c>
      <c r="C263" s="27">
        <v>0</v>
      </c>
      <c r="D263" s="27">
        <v>0</v>
      </c>
      <c r="E263" s="27">
        <v>0</v>
      </c>
      <c r="F263" s="27">
        <v>18.45</v>
      </c>
      <c r="G263" s="27">
        <v>4.5503999999999998</v>
      </c>
      <c r="H263" s="27">
        <v>0</v>
      </c>
      <c r="I263" s="27">
        <v>4.5503999999999998</v>
      </c>
      <c r="J263" s="27">
        <v>23.000399999999999</v>
      </c>
    </row>
    <row r="264" spans="1:10" x14ac:dyDescent="0.25">
      <c r="A264">
        <v>320</v>
      </c>
      <c r="B264" t="s">
        <v>267</v>
      </c>
      <c r="C264" s="27">
        <v>62.35416</v>
      </c>
      <c r="D264" s="27">
        <v>0</v>
      </c>
      <c r="E264" s="27">
        <v>0</v>
      </c>
      <c r="F264" s="27">
        <v>0</v>
      </c>
      <c r="G264" s="27">
        <v>0</v>
      </c>
      <c r="H264" s="27">
        <v>62.35416</v>
      </c>
      <c r="I264" s="27">
        <v>0</v>
      </c>
      <c r="J264" s="27">
        <v>62.35416</v>
      </c>
    </row>
    <row r="265" spans="1:10" x14ac:dyDescent="0.25">
      <c r="A265">
        <v>321</v>
      </c>
      <c r="B265" t="s">
        <v>268</v>
      </c>
      <c r="C265" s="27">
        <v>15.537599999999999</v>
      </c>
      <c r="D265" s="27">
        <v>0</v>
      </c>
      <c r="E265" s="27">
        <v>0</v>
      </c>
      <c r="F265" s="27">
        <v>0.18720000000000001</v>
      </c>
      <c r="G265" s="27">
        <v>0.78839999999999999</v>
      </c>
      <c r="H265" s="27">
        <v>15.537599999999999</v>
      </c>
      <c r="I265" s="27">
        <v>0.78839999999999999</v>
      </c>
      <c r="J265" s="27">
        <v>16.513200000000001</v>
      </c>
    </row>
    <row r="266" spans="1:10" x14ac:dyDescent="0.25">
      <c r="A266">
        <v>322</v>
      </c>
      <c r="B266" t="s">
        <v>269</v>
      </c>
      <c r="C266" s="27">
        <v>76.996799999999993</v>
      </c>
      <c r="D266" s="27">
        <v>0</v>
      </c>
      <c r="E266" s="27">
        <v>0</v>
      </c>
      <c r="F266" s="27">
        <v>99.075599999999994</v>
      </c>
      <c r="G266" s="27">
        <v>66.384</v>
      </c>
      <c r="H266" s="27">
        <v>76.996799999999993</v>
      </c>
      <c r="I266" s="27">
        <v>66.384</v>
      </c>
      <c r="J266" s="27">
        <v>242.4564</v>
      </c>
    </row>
    <row r="267" spans="1:10" x14ac:dyDescent="0.25">
      <c r="A267">
        <v>324</v>
      </c>
      <c r="B267" t="s">
        <v>270</v>
      </c>
      <c r="C267" s="27">
        <v>34.704000000000001</v>
      </c>
      <c r="D267" s="27">
        <v>0</v>
      </c>
      <c r="E267" s="27">
        <v>0</v>
      </c>
      <c r="F267" s="27">
        <v>0</v>
      </c>
      <c r="G267" s="27">
        <v>0</v>
      </c>
      <c r="H267" s="27">
        <v>34.704000000000001</v>
      </c>
      <c r="I267" s="27">
        <v>0</v>
      </c>
      <c r="J267" s="27">
        <v>34.704000000000001</v>
      </c>
    </row>
    <row r="268" spans="1:10" x14ac:dyDescent="0.25">
      <c r="A268">
        <v>325</v>
      </c>
      <c r="B268" t="s">
        <v>271</v>
      </c>
      <c r="C268" s="27">
        <v>56.844000000000001</v>
      </c>
      <c r="D268" s="27">
        <v>0</v>
      </c>
      <c r="E268" s="27">
        <v>0</v>
      </c>
      <c r="F268" s="27">
        <v>116.5896</v>
      </c>
      <c r="G268" s="27">
        <v>100.4652</v>
      </c>
      <c r="H268" s="27">
        <v>56.844000000000001</v>
      </c>
      <c r="I268" s="27">
        <v>100.4652</v>
      </c>
      <c r="J268" s="27">
        <v>273.89879999999999</v>
      </c>
    </row>
    <row r="269" spans="1:10" x14ac:dyDescent="0.25">
      <c r="A269">
        <v>327</v>
      </c>
      <c r="B269" t="s">
        <v>272</v>
      </c>
      <c r="C269" s="27">
        <v>25.542000000000002</v>
      </c>
      <c r="D269" s="27">
        <v>0</v>
      </c>
      <c r="E269" s="27">
        <v>0</v>
      </c>
      <c r="F269" s="27">
        <v>50.889600000000002</v>
      </c>
      <c r="G269" s="27">
        <v>10.0116</v>
      </c>
      <c r="H269" s="27">
        <v>25.542000000000002</v>
      </c>
      <c r="I269" s="27">
        <v>10.0116</v>
      </c>
      <c r="J269" s="27">
        <v>86.443200000000004</v>
      </c>
    </row>
    <row r="270" spans="1:10" x14ac:dyDescent="0.25">
      <c r="A270">
        <v>328</v>
      </c>
      <c r="B270" t="s">
        <v>273</v>
      </c>
      <c r="C270" s="27">
        <v>31.0932</v>
      </c>
      <c r="D270" s="27">
        <v>0</v>
      </c>
      <c r="E270" s="27">
        <v>0</v>
      </c>
      <c r="F270" s="27">
        <v>0</v>
      </c>
      <c r="G270" s="27">
        <v>0</v>
      </c>
      <c r="H270" s="27">
        <v>31.0932</v>
      </c>
      <c r="I270" s="27">
        <v>0</v>
      </c>
      <c r="J270" s="27">
        <v>31.0932</v>
      </c>
    </row>
    <row r="271" spans="1:10" x14ac:dyDescent="0.25">
      <c r="A271">
        <v>329</v>
      </c>
      <c r="B271" t="s">
        <v>274</v>
      </c>
      <c r="C271" s="27">
        <v>191.39760000000001</v>
      </c>
      <c r="D271" s="27">
        <v>0</v>
      </c>
      <c r="E271" s="27">
        <v>0</v>
      </c>
      <c r="F271" s="27">
        <v>2.8260000000000001</v>
      </c>
      <c r="G271" s="27">
        <v>0</v>
      </c>
      <c r="H271" s="27">
        <v>191.39760000000001</v>
      </c>
      <c r="I271" s="27">
        <v>0</v>
      </c>
      <c r="J271" s="27">
        <v>194.2236</v>
      </c>
    </row>
    <row r="272" spans="1:10" x14ac:dyDescent="0.25">
      <c r="A272">
        <v>330</v>
      </c>
      <c r="B272" t="s">
        <v>275</v>
      </c>
      <c r="C272" s="27">
        <v>17.570160000000001</v>
      </c>
      <c r="D272" s="27">
        <v>0</v>
      </c>
      <c r="E272" s="27">
        <v>0</v>
      </c>
      <c r="F272" s="27">
        <v>7.5171599999999996</v>
      </c>
      <c r="G272" s="27">
        <v>0.91259999999999997</v>
      </c>
      <c r="H272" s="27">
        <v>17.570160000000001</v>
      </c>
      <c r="I272" s="27">
        <v>0.91259999999999997</v>
      </c>
      <c r="J272" s="27">
        <v>25.999919999999999</v>
      </c>
    </row>
    <row r="273" spans="1:10" x14ac:dyDescent="0.25">
      <c r="A273">
        <v>334</v>
      </c>
      <c r="B273" t="s">
        <v>276</v>
      </c>
      <c r="C273" s="27">
        <v>106.512608250703</v>
      </c>
      <c r="D273" s="27">
        <v>192.56001790137501</v>
      </c>
      <c r="E273" s="27">
        <v>0</v>
      </c>
      <c r="F273" s="27">
        <v>65.857767749296997</v>
      </c>
      <c r="G273" s="27">
        <v>117.375358098625</v>
      </c>
      <c r="H273" s="27">
        <v>299.07262615207799</v>
      </c>
      <c r="I273" s="27">
        <v>309.93537600000002</v>
      </c>
      <c r="J273" s="27">
        <v>482.30575199999998</v>
      </c>
    </row>
    <row r="274" spans="1:10" x14ac:dyDescent="0.25">
      <c r="A274">
        <v>336</v>
      </c>
      <c r="B274" t="s">
        <v>277</v>
      </c>
      <c r="C274" s="27">
        <v>8.2799999999999992E-3</v>
      </c>
      <c r="D274" s="27">
        <v>11.78496</v>
      </c>
      <c r="E274" s="27">
        <v>0</v>
      </c>
      <c r="F274" s="27">
        <v>0</v>
      </c>
      <c r="G274" s="27">
        <v>0</v>
      </c>
      <c r="H274" s="27">
        <v>11.793240000000001</v>
      </c>
      <c r="I274" s="27">
        <v>11.78496</v>
      </c>
      <c r="J274" s="27">
        <v>11.793240000000001</v>
      </c>
    </row>
    <row r="275" spans="1:10" x14ac:dyDescent="0.25">
      <c r="A275">
        <v>337</v>
      </c>
      <c r="B275" t="s">
        <v>278</v>
      </c>
      <c r="C275" s="27">
        <v>15.6896656268665</v>
      </c>
      <c r="D275" s="27">
        <v>39.546292980459</v>
      </c>
      <c r="E275" s="27">
        <v>0</v>
      </c>
      <c r="F275" s="27">
        <v>9.1899343731334895</v>
      </c>
      <c r="G275" s="27">
        <v>0.44970701954105002</v>
      </c>
      <c r="H275" s="27">
        <v>55.2359586073255</v>
      </c>
      <c r="I275" s="27">
        <v>39.996000000000002</v>
      </c>
      <c r="J275" s="27">
        <v>64.875600000000006</v>
      </c>
    </row>
    <row r="276" spans="1:10" x14ac:dyDescent="0.25">
      <c r="A276">
        <v>339</v>
      </c>
      <c r="B276" t="s">
        <v>280</v>
      </c>
      <c r="C276" s="27">
        <v>3.6827999999999999</v>
      </c>
      <c r="D276" s="27">
        <v>13.1256</v>
      </c>
      <c r="E276" s="27">
        <v>0</v>
      </c>
      <c r="F276" s="27">
        <v>2.0988000000000002</v>
      </c>
      <c r="G276" s="27">
        <v>0</v>
      </c>
      <c r="H276" s="27">
        <v>16.808399999999999</v>
      </c>
      <c r="I276" s="27">
        <v>13.1256</v>
      </c>
      <c r="J276" s="27">
        <v>18.9072</v>
      </c>
    </row>
    <row r="277" spans="1:10" x14ac:dyDescent="0.25">
      <c r="A277">
        <v>341</v>
      </c>
      <c r="B277" t="s">
        <v>281</v>
      </c>
      <c r="C277" s="27">
        <v>59.076000000000001</v>
      </c>
      <c r="D277" s="27">
        <v>0</v>
      </c>
      <c r="E277" s="27">
        <v>0</v>
      </c>
      <c r="F277" s="27">
        <v>1.00224</v>
      </c>
      <c r="G277" s="27">
        <v>0</v>
      </c>
      <c r="H277" s="27">
        <v>59.076000000000001</v>
      </c>
      <c r="I277" s="27">
        <v>0</v>
      </c>
      <c r="J277" s="27">
        <v>60.078240000000001</v>
      </c>
    </row>
    <row r="278" spans="1:10" x14ac:dyDescent="0.25">
      <c r="A278">
        <v>343</v>
      </c>
      <c r="B278" t="s">
        <v>282</v>
      </c>
      <c r="C278" s="27">
        <v>1.10772</v>
      </c>
      <c r="D278" s="27">
        <v>49.648679999999999</v>
      </c>
      <c r="E278" s="27">
        <v>0</v>
      </c>
      <c r="F278" s="27">
        <v>0</v>
      </c>
      <c r="G278" s="27">
        <v>0</v>
      </c>
      <c r="H278" s="27">
        <v>50.756399999999999</v>
      </c>
      <c r="I278" s="27">
        <v>49.648679999999999</v>
      </c>
      <c r="J278" s="27">
        <v>50.756399999999999</v>
      </c>
    </row>
    <row r="279" spans="1:10" x14ac:dyDescent="0.25">
      <c r="A279">
        <v>347</v>
      </c>
      <c r="B279" t="s">
        <v>283</v>
      </c>
      <c r="C279" s="27">
        <v>40.815359999999998</v>
      </c>
      <c r="D279" s="27">
        <v>0</v>
      </c>
      <c r="E279" s="27">
        <v>0</v>
      </c>
      <c r="F279" s="27">
        <v>4.3559999999999999</v>
      </c>
      <c r="G279" s="27">
        <v>7.1999999999999998E-3</v>
      </c>
      <c r="H279" s="27">
        <v>40.815359999999998</v>
      </c>
      <c r="I279" s="27">
        <v>7.1999999999999998E-3</v>
      </c>
      <c r="J279" s="27">
        <v>45.178559999999997</v>
      </c>
    </row>
    <row r="280" spans="1:10" x14ac:dyDescent="0.25">
      <c r="A280">
        <v>348</v>
      </c>
      <c r="B280" t="s">
        <v>284</v>
      </c>
      <c r="C280" s="27">
        <v>10.137744</v>
      </c>
      <c r="D280" s="27">
        <v>0</v>
      </c>
      <c r="E280" s="27">
        <v>0</v>
      </c>
      <c r="F280" s="27">
        <v>8.0048159999999999</v>
      </c>
      <c r="G280" s="27">
        <v>2.2464</v>
      </c>
      <c r="H280" s="27">
        <v>10.137744</v>
      </c>
      <c r="I280" s="27">
        <v>2.2464</v>
      </c>
      <c r="J280" s="27">
        <v>20.388960000000001</v>
      </c>
    </row>
    <row r="281" spans="1:10" x14ac:dyDescent="0.25">
      <c r="A281">
        <v>349</v>
      </c>
      <c r="B281" t="s">
        <v>285</v>
      </c>
      <c r="C281" s="27">
        <v>5.0638535999999998</v>
      </c>
      <c r="D281" s="27">
        <v>0</v>
      </c>
      <c r="E281" s="27">
        <v>0</v>
      </c>
      <c r="F281" s="27">
        <v>11.89026</v>
      </c>
      <c r="G281" s="27">
        <v>0.55004399999999998</v>
      </c>
      <c r="H281" s="27">
        <v>5.0638535999999998</v>
      </c>
      <c r="I281" s="27">
        <v>0.55004399999999998</v>
      </c>
      <c r="J281" s="27">
        <v>17.504157599999999</v>
      </c>
    </row>
    <row r="282" spans="1:10" x14ac:dyDescent="0.25">
      <c r="A282">
        <v>351</v>
      </c>
      <c r="B282" t="s">
        <v>286</v>
      </c>
      <c r="C282" s="27">
        <v>34.138800000000003</v>
      </c>
      <c r="D282" s="27">
        <v>0</v>
      </c>
      <c r="E282" s="27">
        <v>0</v>
      </c>
      <c r="F282" s="27">
        <v>1.9656</v>
      </c>
      <c r="G282" s="27">
        <v>0.82511999999999996</v>
      </c>
      <c r="H282" s="27">
        <v>34.138800000000003</v>
      </c>
      <c r="I282" s="27">
        <v>0.82511999999999996</v>
      </c>
      <c r="J282" s="27">
        <v>36.929519999999997</v>
      </c>
    </row>
    <row r="283" spans="1:10" x14ac:dyDescent="0.25">
      <c r="A283">
        <v>352</v>
      </c>
      <c r="B283" t="s">
        <v>287</v>
      </c>
      <c r="C283" s="27">
        <v>39.255839999999999</v>
      </c>
      <c r="D283" s="27">
        <v>0</v>
      </c>
      <c r="E283" s="27">
        <v>0</v>
      </c>
      <c r="F283" s="27">
        <v>9.1356839999999995</v>
      </c>
      <c r="G283" s="27">
        <v>5.1087600000000002</v>
      </c>
      <c r="H283" s="27">
        <v>39.255839999999999</v>
      </c>
      <c r="I283" s="27">
        <v>5.1087600000000002</v>
      </c>
      <c r="J283" s="27">
        <v>53.500284000000001</v>
      </c>
    </row>
    <row r="284" spans="1:10" x14ac:dyDescent="0.25">
      <c r="A284">
        <v>353</v>
      </c>
      <c r="B284" t="s">
        <v>288</v>
      </c>
      <c r="C284" s="27">
        <v>0</v>
      </c>
      <c r="D284" s="27">
        <v>0</v>
      </c>
      <c r="E284" s="27">
        <v>0</v>
      </c>
      <c r="F284" s="27">
        <v>13.8528</v>
      </c>
      <c r="G284" s="27">
        <v>0.29736000000000001</v>
      </c>
      <c r="H284" s="27">
        <v>0</v>
      </c>
      <c r="I284" s="27">
        <v>0.29736000000000001</v>
      </c>
      <c r="J284" s="27">
        <v>14.15016</v>
      </c>
    </row>
    <row r="285" spans="1:10" x14ac:dyDescent="0.25">
      <c r="A285">
        <v>354</v>
      </c>
      <c r="B285" t="s">
        <v>289</v>
      </c>
      <c r="C285" s="27">
        <v>3.9348000000000001</v>
      </c>
      <c r="D285" s="27">
        <v>0</v>
      </c>
      <c r="E285" s="27">
        <v>0</v>
      </c>
      <c r="F285" s="27">
        <v>3.6972</v>
      </c>
      <c r="G285" s="27">
        <v>0.1008</v>
      </c>
      <c r="H285" s="27">
        <v>3.9348000000000001</v>
      </c>
      <c r="I285" s="27">
        <v>0.1008</v>
      </c>
      <c r="J285" s="27">
        <v>7.7328000000000001</v>
      </c>
    </row>
    <row r="286" spans="1:10" x14ac:dyDescent="0.25">
      <c r="A286">
        <v>355</v>
      </c>
      <c r="B286" t="s">
        <v>290</v>
      </c>
      <c r="C286" s="27">
        <v>9.7812000000000001</v>
      </c>
      <c r="D286" s="27">
        <v>0</v>
      </c>
      <c r="E286" s="27">
        <v>0</v>
      </c>
      <c r="F286" s="27">
        <v>1.4796</v>
      </c>
      <c r="G286" s="27">
        <v>7.5600000000000001E-2</v>
      </c>
      <c r="H286" s="27">
        <v>9.7812000000000001</v>
      </c>
      <c r="I286" s="27">
        <v>7.5600000000000001E-2</v>
      </c>
      <c r="J286" s="27">
        <v>11.336399999999999</v>
      </c>
    </row>
    <row r="287" spans="1:10" x14ac:dyDescent="0.25">
      <c r="A287">
        <v>356</v>
      </c>
      <c r="B287" t="s">
        <v>291</v>
      </c>
      <c r="C287" s="27">
        <v>9.1547999999999998</v>
      </c>
      <c r="D287" s="27">
        <v>0</v>
      </c>
      <c r="E287" s="27">
        <v>0</v>
      </c>
      <c r="F287" s="27">
        <v>1.6308</v>
      </c>
      <c r="G287" s="27">
        <v>4.6800000000000001E-2</v>
      </c>
      <c r="H287" s="27">
        <v>9.1547999999999998</v>
      </c>
      <c r="I287" s="27">
        <v>4.6800000000000001E-2</v>
      </c>
      <c r="J287" s="27">
        <v>10.8324</v>
      </c>
    </row>
    <row r="288" spans="1:10" x14ac:dyDescent="0.25">
      <c r="A288">
        <v>357</v>
      </c>
      <c r="B288" t="s">
        <v>292</v>
      </c>
      <c r="C288" s="27">
        <v>25.238340000000001</v>
      </c>
      <c r="D288" s="27">
        <v>0</v>
      </c>
      <c r="E288" s="27">
        <v>0</v>
      </c>
      <c r="F288" s="27">
        <v>1.008E-2</v>
      </c>
      <c r="G288" s="27">
        <v>1.0642320000000001</v>
      </c>
      <c r="H288" s="27">
        <v>25.238340000000001</v>
      </c>
      <c r="I288" s="27">
        <v>1.0642320000000001</v>
      </c>
      <c r="J288" s="27">
        <v>26.312652</v>
      </c>
    </row>
    <row r="289" spans="1:10" x14ac:dyDescent="0.25">
      <c r="A289">
        <v>358</v>
      </c>
      <c r="B289" t="s">
        <v>293</v>
      </c>
      <c r="C289" s="27">
        <v>18.20224</v>
      </c>
      <c r="D289" s="27">
        <v>0</v>
      </c>
      <c r="E289" s="27">
        <v>0</v>
      </c>
      <c r="F289" s="27">
        <v>4.3487999999999998</v>
      </c>
      <c r="G289" s="27">
        <v>2.0484</v>
      </c>
      <c r="H289" s="27">
        <v>18.20224</v>
      </c>
      <c r="I289" s="27">
        <v>2.0484</v>
      </c>
      <c r="J289" s="27">
        <v>24.599440000000001</v>
      </c>
    </row>
    <row r="290" spans="1:10" x14ac:dyDescent="0.25">
      <c r="A290">
        <v>359</v>
      </c>
      <c r="B290" t="s">
        <v>294</v>
      </c>
      <c r="C290" s="27">
        <v>19.394279999999998</v>
      </c>
      <c r="D290" s="27">
        <v>0</v>
      </c>
      <c r="E290" s="27">
        <v>0</v>
      </c>
      <c r="F290" s="27">
        <v>0.87119999999999997</v>
      </c>
      <c r="G290" s="27">
        <v>0</v>
      </c>
      <c r="H290" s="27">
        <v>19.394279999999998</v>
      </c>
      <c r="I290" s="27">
        <v>0</v>
      </c>
      <c r="J290" s="27">
        <v>20.26548</v>
      </c>
    </row>
    <row r="291" spans="1:10" x14ac:dyDescent="0.25">
      <c r="A291">
        <v>360</v>
      </c>
      <c r="B291" t="s">
        <v>295</v>
      </c>
      <c r="C291" s="27">
        <v>24.03</v>
      </c>
      <c r="D291" s="27">
        <v>0</v>
      </c>
      <c r="E291" s="27">
        <v>0</v>
      </c>
      <c r="F291" s="27">
        <v>1.6199999999999999E-2</v>
      </c>
      <c r="G291" s="27">
        <v>0</v>
      </c>
      <c r="H291" s="27">
        <v>24.03</v>
      </c>
      <c r="I291" s="27">
        <v>0</v>
      </c>
      <c r="J291" s="27">
        <v>24.046199999999999</v>
      </c>
    </row>
    <row r="292" spans="1:10" x14ac:dyDescent="0.25">
      <c r="A292">
        <v>361</v>
      </c>
      <c r="B292" t="s">
        <v>296</v>
      </c>
      <c r="C292" s="27">
        <v>26.55</v>
      </c>
      <c r="D292" s="27">
        <v>0</v>
      </c>
      <c r="E292" s="27">
        <v>0</v>
      </c>
      <c r="F292" s="27">
        <v>1.6199999999999999E-2</v>
      </c>
      <c r="G292" s="27">
        <v>0</v>
      </c>
      <c r="H292" s="27">
        <v>26.55</v>
      </c>
      <c r="I292" s="27">
        <v>0</v>
      </c>
      <c r="J292" s="27">
        <v>26.566199999999998</v>
      </c>
    </row>
    <row r="293" spans="1:10" x14ac:dyDescent="0.25">
      <c r="A293">
        <v>363</v>
      </c>
      <c r="B293" t="s">
        <v>297</v>
      </c>
      <c r="C293" s="27">
        <v>22.010400000000001</v>
      </c>
      <c r="D293" s="27">
        <v>0</v>
      </c>
      <c r="E293" s="27">
        <v>0</v>
      </c>
      <c r="F293" s="27">
        <v>0.16200000000000001</v>
      </c>
      <c r="G293" s="27">
        <v>0</v>
      </c>
      <c r="H293" s="27">
        <v>22.010400000000001</v>
      </c>
      <c r="I293" s="27">
        <v>0</v>
      </c>
      <c r="J293" s="27">
        <v>22.1724</v>
      </c>
    </row>
    <row r="294" spans="1:10" x14ac:dyDescent="0.25">
      <c r="A294">
        <v>364</v>
      </c>
      <c r="B294" t="s">
        <v>298</v>
      </c>
      <c r="C294" s="27">
        <v>22.150079999999999</v>
      </c>
      <c r="D294" s="27">
        <v>0</v>
      </c>
      <c r="E294" s="27">
        <v>0</v>
      </c>
      <c r="F294" s="27">
        <v>0</v>
      </c>
      <c r="G294" s="27">
        <v>0</v>
      </c>
      <c r="H294" s="27">
        <v>22.150079999999999</v>
      </c>
      <c r="I294" s="27">
        <v>0</v>
      </c>
      <c r="J294" s="27">
        <v>22.150079999999999</v>
      </c>
    </row>
    <row r="295" spans="1:10" x14ac:dyDescent="0.25">
      <c r="A295">
        <v>365</v>
      </c>
      <c r="B295" t="s">
        <v>299</v>
      </c>
      <c r="C295" s="27">
        <v>17.168759999999999</v>
      </c>
      <c r="D295" s="27">
        <v>0</v>
      </c>
      <c r="E295" s="27">
        <v>0</v>
      </c>
      <c r="F295" s="27">
        <v>2.6755200000000001</v>
      </c>
      <c r="G295" s="27">
        <v>5.0990399999999996</v>
      </c>
      <c r="H295" s="27">
        <v>17.168759999999999</v>
      </c>
      <c r="I295" s="27">
        <v>5.0990399999999996</v>
      </c>
      <c r="J295" s="27">
        <v>24.94332</v>
      </c>
    </row>
    <row r="296" spans="1:10" x14ac:dyDescent="0.25">
      <c r="A296">
        <v>366</v>
      </c>
      <c r="B296" t="s">
        <v>300</v>
      </c>
      <c r="C296" s="27">
        <v>103.85639999999999</v>
      </c>
      <c r="D296" s="27">
        <v>0</v>
      </c>
      <c r="E296" s="27">
        <v>0</v>
      </c>
      <c r="F296" s="27">
        <v>0</v>
      </c>
      <c r="G296" s="27">
        <v>0</v>
      </c>
      <c r="H296" s="27">
        <v>103.85639999999999</v>
      </c>
      <c r="I296" s="27">
        <v>0</v>
      </c>
      <c r="J296" s="27">
        <v>103.85639999999999</v>
      </c>
    </row>
    <row r="297" spans="1:10" x14ac:dyDescent="0.25">
      <c r="A297">
        <v>367</v>
      </c>
      <c r="B297" t="s">
        <v>301</v>
      </c>
      <c r="C297" s="27">
        <v>29.138400000000001</v>
      </c>
      <c r="D297" s="27">
        <v>0</v>
      </c>
      <c r="E297" s="27">
        <v>0</v>
      </c>
      <c r="F297" s="27">
        <v>3.2399999999999998E-2</v>
      </c>
      <c r="G297" s="27">
        <v>0</v>
      </c>
      <c r="H297" s="27">
        <v>29.138400000000001</v>
      </c>
      <c r="I297" s="27">
        <v>0</v>
      </c>
      <c r="J297" s="27">
        <v>29.1708</v>
      </c>
    </row>
    <row r="298" spans="1:10" x14ac:dyDescent="0.25">
      <c r="A298">
        <v>368</v>
      </c>
      <c r="B298" t="s">
        <v>302</v>
      </c>
      <c r="C298" s="27">
        <v>91.987200000000001</v>
      </c>
      <c r="D298" s="27">
        <v>0</v>
      </c>
      <c r="E298" s="27">
        <v>0</v>
      </c>
      <c r="F298" s="27">
        <v>0</v>
      </c>
      <c r="G298" s="27">
        <v>0</v>
      </c>
      <c r="H298" s="27">
        <v>91.987200000000001</v>
      </c>
      <c r="I298" s="27">
        <v>0</v>
      </c>
      <c r="J298" s="27">
        <v>91.987200000000001</v>
      </c>
    </row>
    <row r="299" spans="1:10" x14ac:dyDescent="0.25">
      <c r="A299">
        <v>369</v>
      </c>
      <c r="B299" t="s">
        <v>303</v>
      </c>
      <c r="C299" s="27">
        <v>29.574000000000002</v>
      </c>
      <c r="D299" s="27">
        <v>0</v>
      </c>
      <c r="E299" s="27">
        <v>0</v>
      </c>
      <c r="F299" s="27">
        <v>0</v>
      </c>
      <c r="G299" s="27">
        <v>0</v>
      </c>
      <c r="H299" s="27">
        <v>29.574000000000002</v>
      </c>
      <c r="I299" s="27">
        <v>0</v>
      </c>
      <c r="J299" s="27">
        <v>29.574000000000002</v>
      </c>
    </row>
    <row r="300" spans="1:10" x14ac:dyDescent="0.25">
      <c r="A300">
        <v>370</v>
      </c>
      <c r="B300" t="s">
        <v>304</v>
      </c>
      <c r="C300" s="27">
        <v>12.9944766182984</v>
      </c>
      <c r="D300" s="27">
        <v>0</v>
      </c>
      <c r="E300" s="27">
        <v>0</v>
      </c>
      <c r="F300" s="27">
        <v>0.23912338170160999</v>
      </c>
      <c r="G300" s="27">
        <v>7.5600000000000001E-2</v>
      </c>
      <c r="H300" s="27">
        <v>12.9944766182984</v>
      </c>
      <c r="I300" s="27">
        <v>7.5600000000000001E-2</v>
      </c>
      <c r="J300" s="27">
        <v>13.309200000000001</v>
      </c>
    </row>
    <row r="301" spans="1:10" x14ac:dyDescent="0.25">
      <c r="A301">
        <v>371</v>
      </c>
      <c r="B301" t="s">
        <v>305</v>
      </c>
      <c r="C301" s="27">
        <v>6.1272000000000002</v>
      </c>
      <c r="D301" s="27">
        <v>0</v>
      </c>
      <c r="E301" s="27">
        <v>0</v>
      </c>
      <c r="F301" s="27">
        <v>14.526</v>
      </c>
      <c r="G301" s="27">
        <v>1.138536</v>
      </c>
      <c r="H301" s="27">
        <v>6.1272000000000002</v>
      </c>
      <c r="I301" s="27">
        <v>1.138536</v>
      </c>
      <c r="J301" s="27">
        <v>21.791736</v>
      </c>
    </row>
    <row r="302" spans="1:10" x14ac:dyDescent="0.25">
      <c r="A302">
        <v>372</v>
      </c>
      <c r="B302" t="s">
        <v>306</v>
      </c>
      <c r="C302" s="27">
        <v>6.3108000000000004</v>
      </c>
      <c r="D302" s="27">
        <v>0</v>
      </c>
      <c r="E302" s="27">
        <v>0</v>
      </c>
      <c r="F302" s="27">
        <v>15.74694</v>
      </c>
      <c r="G302" s="27">
        <v>1.65744</v>
      </c>
      <c r="H302" s="27">
        <v>6.3108000000000004</v>
      </c>
      <c r="I302" s="27">
        <v>1.65744</v>
      </c>
      <c r="J302" s="27">
        <v>23.71518</v>
      </c>
    </row>
    <row r="303" spans="1:10" x14ac:dyDescent="0.25">
      <c r="A303">
        <v>373</v>
      </c>
      <c r="B303" t="s">
        <v>307</v>
      </c>
      <c r="C303" s="27">
        <v>22.643999999999998</v>
      </c>
      <c r="D303" s="27">
        <v>0</v>
      </c>
      <c r="E303" s="27">
        <v>0</v>
      </c>
      <c r="F303" s="27">
        <v>9.1800000000000007E-2</v>
      </c>
      <c r="G303" s="27">
        <v>0.13103999999999999</v>
      </c>
      <c r="H303" s="27">
        <v>22.643999999999998</v>
      </c>
      <c r="I303" s="27">
        <v>0.13103999999999999</v>
      </c>
      <c r="J303" s="27">
        <v>22.86684</v>
      </c>
    </row>
    <row r="304" spans="1:10" x14ac:dyDescent="0.25">
      <c r="A304">
        <v>374</v>
      </c>
      <c r="B304" t="s">
        <v>308</v>
      </c>
      <c r="C304" s="27">
        <v>12.386736000000001</v>
      </c>
      <c r="D304" s="27">
        <v>0</v>
      </c>
      <c r="E304" s="27">
        <v>0</v>
      </c>
      <c r="F304" s="27">
        <v>0.35949599999999998</v>
      </c>
      <c r="G304" s="27">
        <v>0.756216</v>
      </c>
      <c r="H304" s="27">
        <v>12.386736000000001</v>
      </c>
      <c r="I304" s="27">
        <v>0.756216</v>
      </c>
      <c r="J304" s="27">
        <v>13.502447999999999</v>
      </c>
    </row>
    <row r="305" spans="1:10" x14ac:dyDescent="0.25">
      <c r="A305">
        <v>375</v>
      </c>
      <c r="B305" t="s">
        <v>309</v>
      </c>
      <c r="C305" s="27">
        <v>15.19308</v>
      </c>
      <c r="D305" s="27">
        <v>0</v>
      </c>
      <c r="E305" s="27">
        <v>0</v>
      </c>
      <c r="F305" s="27">
        <v>5.7959999999999998E-2</v>
      </c>
      <c r="G305" s="27">
        <v>0.19439999999999999</v>
      </c>
      <c r="H305" s="27">
        <v>15.19308</v>
      </c>
      <c r="I305" s="27">
        <v>0.19439999999999999</v>
      </c>
      <c r="J305" s="27">
        <v>15.44544</v>
      </c>
    </row>
    <row r="306" spans="1:10" x14ac:dyDescent="0.25">
      <c r="A306">
        <v>376</v>
      </c>
      <c r="B306" t="s">
        <v>310</v>
      </c>
      <c r="C306" s="27">
        <v>0</v>
      </c>
      <c r="D306" s="27">
        <v>0</v>
      </c>
      <c r="E306" s="27">
        <v>0</v>
      </c>
      <c r="F306" s="27">
        <v>7.4555999999999996</v>
      </c>
      <c r="G306" s="27">
        <v>2.0339999999999998</v>
      </c>
      <c r="H306" s="27">
        <v>0</v>
      </c>
      <c r="I306" s="27">
        <v>2.0339999999999998</v>
      </c>
      <c r="J306" s="27">
        <v>9.4895999999999994</v>
      </c>
    </row>
    <row r="307" spans="1:10" x14ac:dyDescent="0.25">
      <c r="A307">
        <v>377</v>
      </c>
      <c r="B307" t="s">
        <v>311</v>
      </c>
      <c r="C307" s="27">
        <v>7.9488000000000003</v>
      </c>
      <c r="D307" s="27">
        <v>0</v>
      </c>
      <c r="E307" s="27">
        <v>0</v>
      </c>
      <c r="F307" s="27">
        <v>0</v>
      </c>
      <c r="G307" s="27">
        <v>5.8356000000000003</v>
      </c>
      <c r="H307" s="27">
        <v>7.9488000000000003</v>
      </c>
      <c r="I307" s="27">
        <v>5.8356000000000003</v>
      </c>
      <c r="J307" s="27">
        <v>13.7844</v>
      </c>
    </row>
    <row r="308" spans="1:10" x14ac:dyDescent="0.25">
      <c r="A308">
        <v>378</v>
      </c>
      <c r="B308" t="s">
        <v>312</v>
      </c>
      <c r="C308" s="27">
        <v>0</v>
      </c>
      <c r="D308" s="27">
        <v>0</v>
      </c>
      <c r="E308" s="27">
        <v>0</v>
      </c>
      <c r="F308" s="27">
        <v>9.3564000000000007</v>
      </c>
      <c r="G308" s="27">
        <v>8.9496000000000002</v>
      </c>
      <c r="H308" s="27">
        <v>0</v>
      </c>
      <c r="I308" s="27">
        <v>8.9496000000000002</v>
      </c>
      <c r="J308" s="27">
        <v>18.306000000000001</v>
      </c>
    </row>
    <row r="309" spans="1:10" x14ac:dyDescent="0.25">
      <c r="A309">
        <v>379</v>
      </c>
      <c r="B309" t="s">
        <v>313</v>
      </c>
      <c r="C309" s="27">
        <v>4.2263999999999999</v>
      </c>
      <c r="D309" s="27">
        <v>0</v>
      </c>
      <c r="E309" s="27">
        <v>0</v>
      </c>
      <c r="F309" s="27">
        <v>9.6839999999999993</v>
      </c>
      <c r="G309" s="27">
        <v>1.4219999999999999</v>
      </c>
      <c r="H309" s="27">
        <v>4.2263999999999999</v>
      </c>
      <c r="I309" s="27">
        <v>1.4219999999999999</v>
      </c>
      <c r="J309" s="27">
        <v>15.3324</v>
      </c>
    </row>
    <row r="310" spans="1:10" x14ac:dyDescent="0.25">
      <c r="A310">
        <v>380</v>
      </c>
      <c r="B310" t="s">
        <v>314</v>
      </c>
      <c r="C310" s="27">
        <v>24.803999999999998</v>
      </c>
      <c r="D310" s="27">
        <v>0</v>
      </c>
      <c r="E310" s="27">
        <v>0</v>
      </c>
      <c r="F310" s="27">
        <v>2.9483999999999999</v>
      </c>
      <c r="G310" s="27">
        <v>2.0592000000000001</v>
      </c>
      <c r="H310" s="27">
        <v>24.803999999999998</v>
      </c>
      <c r="I310" s="27">
        <v>2.0592000000000001</v>
      </c>
      <c r="J310" s="27">
        <v>29.811599999999999</v>
      </c>
    </row>
    <row r="311" spans="1:10" x14ac:dyDescent="0.25">
      <c r="A311">
        <v>382</v>
      </c>
      <c r="B311" t="s">
        <v>316</v>
      </c>
      <c r="C311" s="27">
        <v>36.435600000000001</v>
      </c>
      <c r="D311" s="27">
        <v>0</v>
      </c>
      <c r="E311" s="27">
        <v>0</v>
      </c>
      <c r="F311" s="27">
        <v>94.906800000000004</v>
      </c>
      <c r="G311" s="27">
        <v>4.19292</v>
      </c>
      <c r="H311" s="27">
        <v>36.435600000000001</v>
      </c>
      <c r="I311" s="27">
        <v>4.19292</v>
      </c>
      <c r="J311" s="27">
        <v>135.53532000000001</v>
      </c>
    </row>
    <row r="312" spans="1:10" x14ac:dyDescent="0.25">
      <c r="A312">
        <v>383</v>
      </c>
      <c r="B312" t="s">
        <v>317</v>
      </c>
      <c r="C312" s="27">
        <v>0</v>
      </c>
      <c r="D312" s="27">
        <v>0</v>
      </c>
      <c r="E312" s="27">
        <v>0</v>
      </c>
      <c r="F312" s="27">
        <v>0</v>
      </c>
      <c r="G312" s="27">
        <v>5.9457599999999999</v>
      </c>
      <c r="H312" s="27">
        <v>0</v>
      </c>
      <c r="I312" s="27">
        <v>5.9457599999999999</v>
      </c>
      <c r="J312" s="27">
        <v>5.9457599999999999</v>
      </c>
    </row>
    <row r="313" spans="1:10" x14ac:dyDescent="0.25">
      <c r="A313">
        <v>385</v>
      </c>
      <c r="B313" t="s">
        <v>318</v>
      </c>
      <c r="C313" s="27">
        <v>10.652760000000001</v>
      </c>
      <c r="D313" s="27">
        <v>0</v>
      </c>
      <c r="E313" s="27">
        <v>0</v>
      </c>
      <c r="F313" s="27">
        <v>5.5083599999999997</v>
      </c>
      <c r="G313" s="27">
        <v>8.2810799999999993</v>
      </c>
      <c r="H313" s="27">
        <v>10.652760000000001</v>
      </c>
      <c r="I313" s="27">
        <v>8.2810799999999993</v>
      </c>
      <c r="J313" s="27">
        <v>24.4422</v>
      </c>
    </row>
    <row r="314" spans="1:10" x14ac:dyDescent="0.25">
      <c r="A314">
        <v>388</v>
      </c>
      <c r="B314" t="s">
        <v>319</v>
      </c>
      <c r="C314" s="27">
        <v>11.1708</v>
      </c>
      <c r="D314" s="27">
        <v>0</v>
      </c>
      <c r="E314" s="27">
        <v>0</v>
      </c>
      <c r="F314" s="27">
        <v>0</v>
      </c>
      <c r="G314" s="27">
        <v>0</v>
      </c>
      <c r="H314" s="27">
        <v>11.1708</v>
      </c>
      <c r="I314" s="27">
        <v>0</v>
      </c>
      <c r="J314" s="27">
        <v>11.1708</v>
      </c>
    </row>
    <row r="315" spans="1:10" x14ac:dyDescent="0.25">
      <c r="A315">
        <v>389</v>
      </c>
      <c r="B315" t="s">
        <v>320</v>
      </c>
      <c r="C315" s="27">
        <v>20.196000000000002</v>
      </c>
      <c r="D315" s="27">
        <v>0</v>
      </c>
      <c r="E315" s="27">
        <v>0</v>
      </c>
      <c r="F315" s="27">
        <v>7.4160000000000004</v>
      </c>
      <c r="G315" s="27">
        <v>2.1204000000000001</v>
      </c>
      <c r="H315" s="27">
        <v>20.196000000000002</v>
      </c>
      <c r="I315" s="27">
        <v>2.1204000000000001</v>
      </c>
      <c r="J315" s="27">
        <v>29.732399999999998</v>
      </c>
    </row>
    <row r="316" spans="1:10" x14ac:dyDescent="0.25">
      <c r="A316">
        <v>390</v>
      </c>
      <c r="B316" t="s">
        <v>321</v>
      </c>
      <c r="C316" s="27">
        <v>11.168279999999999</v>
      </c>
      <c r="D316" s="27">
        <v>0</v>
      </c>
      <c r="E316" s="27">
        <v>0</v>
      </c>
      <c r="F316" s="27">
        <v>7.2000000000000002E-5</v>
      </c>
      <c r="G316" s="27">
        <v>0</v>
      </c>
      <c r="H316" s="27">
        <v>11.168279999999999</v>
      </c>
      <c r="I316" s="27">
        <v>0</v>
      </c>
      <c r="J316" s="27">
        <v>11.168352000000001</v>
      </c>
    </row>
    <row r="317" spans="1:10" x14ac:dyDescent="0.25">
      <c r="A317">
        <v>391</v>
      </c>
      <c r="B317" t="s">
        <v>322</v>
      </c>
      <c r="C317" s="27">
        <v>16.739999999999998</v>
      </c>
      <c r="D317" s="27">
        <v>0</v>
      </c>
      <c r="E317" s="27">
        <v>0</v>
      </c>
      <c r="F317" s="27">
        <v>0</v>
      </c>
      <c r="G317" s="27">
        <v>0</v>
      </c>
      <c r="H317" s="27">
        <v>16.739999999999998</v>
      </c>
      <c r="I317" s="27">
        <v>0</v>
      </c>
      <c r="J317" s="27">
        <v>16.739999999999998</v>
      </c>
    </row>
    <row r="318" spans="1:10" x14ac:dyDescent="0.25">
      <c r="A318">
        <v>394</v>
      </c>
      <c r="B318" t="s">
        <v>323</v>
      </c>
      <c r="C318" s="27">
        <v>0</v>
      </c>
      <c r="D318" s="27">
        <v>0</v>
      </c>
      <c r="E318" s="27">
        <v>0</v>
      </c>
      <c r="F318" s="27">
        <v>9.0540000000000003</v>
      </c>
      <c r="G318" s="27">
        <v>7.0523999999999996</v>
      </c>
      <c r="H318" s="27">
        <v>0</v>
      </c>
      <c r="I318" s="27">
        <v>7.0523999999999996</v>
      </c>
      <c r="J318" s="27">
        <v>16.106400000000001</v>
      </c>
    </row>
    <row r="319" spans="1:10" x14ac:dyDescent="0.25">
      <c r="A319">
        <v>395</v>
      </c>
      <c r="B319" t="s">
        <v>324</v>
      </c>
      <c r="C319" s="27">
        <v>19.101600000000001</v>
      </c>
      <c r="D319" s="27">
        <v>0.76104000000000005</v>
      </c>
      <c r="E319" s="27">
        <v>0</v>
      </c>
      <c r="F319" s="27">
        <v>2.9005200000000002</v>
      </c>
      <c r="G319" s="27">
        <v>0</v>
      </c>
      <c r="H319" s="27">
        <v>19.862639999999999</v>
      </c>
      <c r="I319" s="27">
        <v>0.76104000000000005</v>
      </c>
      <c r="J319" s="27">
        <v>22.763159999999999</v>
      </c>
    </row>
    <row r="320" spans="1:10" x14ac:dyDescent="0.25">
      <c r="A320">
        <v>396</v>
      </c>
      <c r="B320" t="s">
        <v>325</v>
      </c>
      <c r="C320" s="27">
        <v>18.855467999999998</v>
      </c>
      <c r="D320" s="27">
        <v>0</v>
      </c>
      <c r="E320" s="27">
        <v>0</v>
      </c>
      <c r="F320" s="27">
        <v>0.27539999999999998</v>
      </c>
      <c r="G320" s="27">
        <v>0</v>
      </c>
      <c r="H320" s="27">
        <v>18.855467999999998</v>
      </c>
      <c r="I320" s="27">
        <v>0</v>
      </c>
      <c r="J320" s="27">
        <v>19.130868</v>
      </c>
    </row>
    <row r="321" spans="1:10" x14ac:dyDescent="0.25">
      <c r="A321">
        <v>397</v>
      </c>
      <c r="B321" t="s">
        <v>326</v>
      </c>
      <c r="C321" s="27">
        <v>20.038716000000001</v>
      </c>
      <c r="D321" s="27">
        <v>0</v>
      </c>
      <c r="E321" s="27">
        <v>0</v>
      </c>
      <c r="F321" s="27">
        <v>1.1482920000000001</v>
      </c>
      <c r="G321" s="27">
        <v>0</v>
      </c>
      <c r="H321" s="27">
        <v>20.038716000000001</v>
      </c>
      <c r="I321" s="27">
        <v>0</v>
      </c>
      <c r="J321" s="27">
        <v>21.187007999999999</v>
      </c>
    </row>
    <row r="322" spans="1:10" x14ac:dyDescent="0.25">
      <c r="A322">
        <v>398</v>
      </c>
      <c r="B322" t="s">
        <v>327</v>
      </c>
      <c r="C322" s="27">
        <v>10.183788</v>
      </c>
      <c r="D322" s="27">
        <v>0</v>
      </c>
      <c r="E322" s="27">
        <v>0</v>
      </c>
      <c r="F322" s="27">
        <v>1.9907999999999999E-2</v>
      </c>
      <c r="G322" s="27">
        <v>0</v>
      </c>
      <c r="H322" s="27">
        <v>10.183788</v>
      </c>
      <c r="I322" s="27">
        <v>0</v>
      </c>
      <c r="J322" s="27">
        <v>10.203696000000001</v>
      </c>
    </row>
    <row r="323" spans="1:10" x14ac:dyDescent="0.25">
      <c r="A323">
        <v>399</v>
      </c>
      <c r="B323" t="s">
        <v>328</v>
      </c>
      <c r="C323" s="27">
        <v>6.0263999999999998</v>
      </c>
      <c r="D323" s="27">
        <v>0</v>
      </c>
      <c r="E323" s="27">
        <v>0</v>
      </c>
      <c r="F323" s="27">
        <v>3.1572</v>
      </c>
      <c r="G323" s="27">
        <v>0.66600000000000004</v>
      </c>
      <c r="H323" s="27">
        <v>6.0263999999999998</v>
      </c>
      <c r="I323" s="27">
        <v>0.66600000000000004</v>
      </c>
      <c r="J323" s="27">
        <v>23.4648</v>
      </c>
    </row>
    <row r="324" spans="1:10" x14ac:dyDescent="0.25">
      <c r="A324">
        <v>400</v>
      </c>
      <c r="B324" t="s">
        <v>329</v>
      </c>
      <c r="C324" s="27">
        <v>8.3159027999999999</v>
      </c>
      <c r="D324" s="27">
        <v>0</v>
      </c>
      <c r="E324" s="27">
        <v>0</v>
      </c>
      <c r="F324" s="27">
        <v>12.1284972</v>
      </c>
      <c r="G324" s="27">
        <v>2.8008000000000002</v>
      </c>
      <c r="H324" s="27">
        <v>8.3159027999999999</v>
      </c>
      <c r="I324" s="27">
        <v>2.8008000000000002</v>
      </c>
      <c r="J324" s="27">
        <v>23.245200000000001</v>
      </c>
    </row>
    <row r="325" spans="1:10" x14ac:dyDescent="0.25">
      <c r="A325">
        <v>402</v>
      </c>
      <c r="B325" t="s">
        <v>330</v>
      </c>
      <c r="C325" s="27">
        <v>0</v>
      </c>
      <c r="D325" s="27">
        <v>0</v>
      </c>
      <c r="E325" s="27">
        <v>0</v>
      </c>
      <c r="F325" s="27">
        <v>6.3E-2</v>
      </c>
      <c r="G325" s="27">
        <v>0.42515999999999998</v>
      </c>
      <c r="H325" s="27">
        <v>0</v>
      </c>
      <c r="I325" s="27">
        <v>0.42515999999999998</v>
      </c>
      <c r="J325" s="27">
        <v>0.48815999999999998</v>
      </c>
    </row>
    <row r="326" spans="1:10" x14ac:dyDescent="0.25">
      <c r="A326">
        <v>405</v>
      </c>
      <c r="B326" t="s">
        <v>331</v>
      </c>
      <c r="C326" s="27">
        <v>0</v>
      </c>
      <c r="D326" s="27">
        <v>0</v>
      </c>
      <c r="E326" s="27">
        <v>0</v>
      </c>
      <c r="F326" s="27">
        <v>1.1052</v>
      </c>
      <c r="G326" s="27">
        <v>0</v>
      </c>
      <c r="H326" s="27">
        <v>0</v>
      </c>
      <c r="I326" s="27">
        <v>0</v>
      </c>
      <c r="J326" s="27">
        <v>1.1052</v>
      </c>
    </row>
    <row r="327" spans="1:10" x14ac:dyDescent="0.25">
      <c r="A327">
        <v>406</v>
      </c>
      <c r="B327" t="s">
        <v>332</v>
      </c>
      <c r="C327" s="27">
        <v>9.2645937263622606</v>
      </c>
      <c r="D327" s="27">
        <v>0</v>
      </c>
      <c r="E327" s="27">
        <v>0</v>
      </c>
      <c r="F327" s="27">
        <v>1.9806273637737799E-2</v>
      </c>
      <c r="G327" s="27">
        <v>0</v>
      </c>
      <c r="H327" s="27">
        <v>9.2645937263622606</v>
      </c>
      <c r="I327" s="27">
        <v>0</v>
      </c>
      <c r="J327" s="27">
        <v>9.2843999999999998</v>
      </c>
    </row>
    <row r="328" spans="1:10" x14ac:dyDescent="0.25">
      <c r="A328">
        <v>407</v>
      </c>
      <c r="B328" t="s">
        <v>333</v>
      </c>
      <c r="C328" s="27">
        <v>12.96</v>
      </c>
      <c r="D328" s="27">
        <v>0</v>
      </c>
      <c r="E328" s="27">
        <v>0</v>
      </c>
      <c r="F328" s="27">
        <v>0</v>
      </c>
      <c r="G328" s="27">
        <v>0.82799999999999996</v>
      </c>
      <c r="H328" s="27">
        <v>12.96</v>
      </c>
      <c r="I328" s="27">
        <v>0.82799999999999996</v>
      </c>
      <c r="J328" s="27">
        <v>13.788</v>
      </c>
    </row>
    <row r="329" spans="1:10" x14ac:dyDescent="0.25">
      <c r="A329">
        <v>408</v>
      </c>
      <c r="B329" t="s">
        <v>334</v>
      </c>
      <c r="C329" s="27">
        <v>11.502000000000001</v>
      </c>
      <c r="D329" s="27">
        <v>0</v>
      </c>
      <c r="E329" s="27">
        <v>0</v>
      </c>
      <c r="F329" s="27">
        <v>0</v>
      </c>
      <c r="G329" s="27">
        <v>0.88560000000000005</v>
      </c>
      <c r="H329" s="27">
        <v>11.502000000000001</v>
      </c>
      <c r="I329" s="27">
        <v>0.88560000000000005</v>
      </c>
      <c r="J329" s="27">
        <v>12.387600000000001</v>
      </c>
    </row>
    <row r="330" spans="1:10" x14ac:dyDescent="0.25">
      <c r="A330">
        <v>409</v>
      </c>
      <c r="B330" t="s">
        <v>335</v>
      </c>
      <c r="C330" s="27">
        <v>0</v>
      </c>
      <c r="D330" s="27">
        <v>24.0017225151486</v>
      </c>
      <c r="E330" s="27">
        <v>0</v>
      </c>
      <c r="F330" s="27">
        <v>0</v>
      </c>
      <c r="G330" s="27">
        <v>2.9370774848513999</v>
      </c>
      <c r="H330" s="27">
        <v>24.0017225151486</v>
      </c>
      <c r="I330" s="27">
        <v>26.938800000000001</v>
      </c>
      <c r="J330" s="27">
        <v>26.938800000000001</v>
      </c>
    </row>
    <row r="331" spans="1:10" x14ac:dyDescent="0.25">
      <c r="A331">
        <v>412</v>
      </c>
      <c r="B331" t="s">
        <v>336</v>
      </c>
      <c r="C331" s="27">
        <v>4.9193784000000003</v>
      </c>
      <c r="D331" s="27">
        <v>0</v>
      </c>
      <c r="E331" s="27">
        <v>0</v>
      </c>
      <c r="F331" s="27">
        <v>42.967821600000001</v>
      </c>
      <c r="G331" s="27">
        <v>2.2284000000000002</v>
      </c>
      <c r="H331" s="27">
        <v>4.9193784000000003</v>
      </c>
      <c r="I331" s="27">
        <v>2.2284000000000002</v>
      </c>
      <c r="J331" s="27">
        <v>50.115600000000001</v>
      </c>
    </row>
    <row r="332" spans="1:10" x14ac:dyDescent="0.25">
      <c r="A332">
        <v>413</v>
      </c>
      <c r="B332" t="s">
        <v>337</v>
      </c>
      <c r="C332" s="27">
        <v>18.147600000000001</v>
      </c>
      <c r="D332" s="27">
        <v>0</v>
      </c>
      <c r="E332" s="27">
        <v>0</v>
      </c>
      <c r="F332" s="27">
        <v>0</v>
      </c>
      <c r="G332" s="27">
        <v>0.46800000000000003</v>
      </c>
      <c r="H332" s="27">
        <v>18.147600000000001</v>
      </c>
      <c r="I332" s="27">
        <v>0.46800000000000003</v>
      </c>
      <c r="J332" s="27">
        <v>18.615600000000001</v>
      </c>
    </row>
    <row r="333" spans="1:10" x14ac:dyDescent="0.25">
      <c r="A333">
        <v>415</v>
      </c>
      <c r="B333" t="s">
        <v>338</v>
      </c>
      <c r="C333" s="27">
        <v>19.7712</v>
      </c>
      <c r="D333" s="27">
        <v>0</v>
      </c>
      <c r="E333" s="27">
        <v>0</v>
      </c>
      <c r="F333" s="27">
        <v>3.492E-2</v>
      </c>
      <c r="G333" s="27">
        <v>0</v>
      </c>
      <c r="H333" s="27">
        <v>19.7712</v>
      </c>
      <c r="I333" s="27">
        <v>0</v>
      </c>
      <c r="J333" s="27">
        <v>19.80612</v>
      </c>
    </row>
    <row r="334" spans="1:10" x14ac:dyDescent="0.25">
      <c r="A334">
        <v>416</v>
      </c>
      <c r="B334" t="s">
        <v>339</v>
      </c>
      <c r="C334" s="27">
        <v>17.232858</v>
      </c>
      <c r="D334" s="27">
        <v>0</v>
      </c>
      <c r="E334" s="27">
        <v>0</v>
      </c>
      <c r="F334" s="27">
        <v>11.943918</v>
      </c>
      <c r="G334" s="27">
        <v>5.4863999999999997</v>
      </c>
      <c r="H334" s="27">
        <v>17.232858</v>
      </c>
      <c r="I334" s="27">
        <v>5.4863999999999997</v>
      </c>
      <c r="J334" s="27">
        <v>34.663176</v>
      </c>
    </row>
    <row r="335" spans="1:10" x14ac:dyDescent="0.25">
      <c r="A335">
        <v>420</v>
      </c>
      <c r="B335" t="s">
        <v>341</v>
      </c>
      <c r="C335" s="27">
        <v>59.67</v>
      </c>
      <c r="D335" s="27">
        <v>0</v>
      </c>
      <c r="E335" s="27">
        <v>0</v>
      </c>
      <c r="F335" s="27">
        <v>8.2799999999999999E-2</v>
      </c>
      <c r="G335" s="27">
        <v>2.3075999999999999</v>
      </c>
      <c r="H335" s="27">
        <v>59.67</v>
      </c>
      <c r="I335" s="27">
        <v>2.3075999999999999</v>
      </c>
      <c r="J335" s="27">
        <v>62.060400000000001</v>
      </c>
    </row>
    <row r="336" spans="1:10" x14ac:dyDescent="0.25">
      <c r="A336">
        <v>421</v>
      </c>
      <c r="B336" t="s">
        <v>342</v>
      </c>
      <c r="C336" s="27">
        <v>26.654399999999999</v>
      </c>
      <c r="D336" s="27">
        <v>0</v>
      </c>
      <c r="E336" s="27">
        <v>0</v>
      </c>
      <c r="F336" s="27">
        <v>0.24335999999999999</v>
      </c>
      <c r="G336" s="27">
        <v>0.86040000000000005</v>
      </c>
      <c r="H336" s="27">
        <v>26.654399999999999</v>
      </c>
      <c r="I336" s="27">
        <v>0.86040000000000005</v>
      </c>
      <c r="J336" s="27">
        <v>27.75816</v>
      </c>
    </row>
    <row r="337" spans="1:10" x14ac:dyDescent="0.25">
      <c r="A337">
        <v>422</v>
      </c>
      <c r="B337" t="s">
        <v>343</v>
      </c>
      <c r="C337" s="27">
        <v>0</v>
      </c>
      <c r="D337" s="27">
        <v>0</v>
      </c>
      <c r="E337" s="27">
        <v>0</v>
      </c>
      <c r="F337" s="27">
        <v>7.0991999999999997</v>
      </c>
      <c r="G337" s="27">
        <v>0.28079999999999999</v>
      </c>
      <c r="H337" s="27">
        <v>0</v>
      </c>
      <c r="I337" s="27">
        <v>0.28079999999999999</v>
      </c>
      <c r="J337" s="27">
        <v>7.38</v>
      </c>
    </row>
    <row r="338" spans="1:10" x14ac:dyDescent="0.25">
      <c r="A338">
        <v>423</v>
      </c>
      <c r="B338" t="s">
        <v>344</v>
      </c>
      <c r="C338" s="27">
        <v>0</v>
      </c>
      <c r="D338" s="27">
        <v>0</v>
      </c>
      <c r="E338" s="27">
        <v>0</v>
      </c>
      <c r="F338" s="27">
        <v>10.566000000000001</v>
      </c>
      <c r="G338" s="27">
        <v>0.38519999999999999</v>
      </c>
      <c r="H338" s="27">
        <v>0</v>
      </c>
      <c r="I338" s="27">
        <v>0.38519999999999999</v>
      </c>
      <c r="J338" s="27">
        <v>10.9512</v>
      </c>
    </row>
    <row r="339" spans="1:10" x14ac:dyDescent="0.25">
      <c r="A339">
        <v>424</v>
      </c>
      <c r="B339" t="s">
        <v>345</v>
      </c>
      <c r="C339" s="27">
        <v>2.0808</v>
      </c>
      <c r="D339" s="27">
        <v>22.183199999999999</v>
      </c>
      <c r="E339" s="27">
        <v>0</v>
      </c>
      <c r="F339" s="27">
        <v>0</v>
      </c>
      <c r="G339" s="27">
        <v>0</v>
      </c>
      <c r="H339" s="27">
        <v>24.263999999999999</v>
      </c>
      <c r="I339" s="27">
        <v>22.183199999999999</v>
      </c>
      <c r="J339" s="27">
        <v>24.263999999999999</v>
      </c>
    </row>
    <row r="340" spans="1:10" x14ac:dyDescent="0.25">
      <c r="A340">
        <v>425</v>
      </c>
      <c r="B340" t="s">
        <v>346</v>
      </c>
      <c r="C340" s="27">
        <v>51.044400000000003</v>
      </c>
      <c r="D340" s="27">
        <v>0</v>
      </c>
      <c r="E340" s="27">
        <v>0</v>
      </c>
      <c r="F340" s="27">
        <v>0</v>
      </c>
      <c r="G340" s="27">
        <v>0</v>
      </c>
      <c r="H340" s="27">
        <v>51.044400000000003</v>
      </c>
      <c r="I340" s="27">
        <v>0</v>
      </c>
      <c r="J340" s="27">
        <v>51.044400000000003</v>
      </c>
    </row>
    <row r="341" spans="1:10" x14ac:dyDescent="0.25">
      <c r="A341">
        <v>429</v>
      </c>
      <c r="B341" t="s">
        <v>347</v>
      </c>
      <c r="C341" s="27">
        <v>4.6234799999999998</v>
      </c>
      <c r="D341" s="27">
        <v>0</v>
      </c>
      <c r="E341" s="27">
        <v>0</v>
      </c>
      <c r="F341" s="27">
        <v>3.1320000000000001E-2</v>
      </c>
      <c r="G341" s="27">
        <v>0</v>
      </c>
      <c r="H341" s="27">
        <v>4.6234799999999998</v>
      </c>
      <c r="I341" s="27">
        <v>0</v>
      </c>
      <c r="J341" s="27">
        <v>4.6547999999999998</v>
      </c>
    </row>
    <row r="342" spans="1:10" x14ac:dyDescent="0.25">
      <c r="A342">
        <v>431</v>
      </c>
      <c r="B342" t="s">
        <v>348</v>
      </c>
      <c r="C342" s="27">
        <v>16.058268000000002</v>
      </c>
      <c r="D342" s="27">
        <v>0</v>
      </c>
      <c r="E342" s="27">
        <v>0</v>
      </c>
      <c r="F342" s="27">
        <v>0</v>
      </c>
      <c r="G342" s="27">
        <v>0</v>
      </c>
      <c r="H342" s="27">
        <v>16.058268000000002</v>
      </c>
      <c r="I342" s="27">
        <v>0</v>
      </c>
      <c r="J342" s="27">
        <v>16.058268000000002</v>
      </c>
    </row>
    <row r="343" spans="1:10" x14ac:dyDescent="0.25">
      <c r="A343">
        <v>432</v>
      </c>
      <c r="B343" t="s">
        <v>349</v>
      </c>
      <c r="C343" s="27">
        <v>9.2520000000000007</v>
      </c>
      <c r="D343" s="27">
        <v>0</v>
      </c>
      <c r="E343" s="27">
        <v>0</v>
      </c>
      <c r="F343" s="27">
        <v>3.9600000000000003E-2</v>
      </c>
      <c r="G343" s="27">
        <v>0</v>
      </c>
      <c r="H343" s="27">
        <v>9.2520000000000007</v>
      </c>
      <c r="I343" s="27">
        <v>0</v>
      </c>
      <c r="J343" s="27">
        <v>9.2916000000000007</v>
      </c>
    </row>
    <row r="344" spans="1:10" x14ac:dyDescent="0.25">
      <c r="A344">
        <v>433</v>
      </c>
      <c r="B344" t="s">
        <v>350</v>
      </c>
      <c r="C344" s="27">
        <v>22.93956</v>
      </c>
      <c r="D344" s="27">
        <v>0</v>
      </c>
      <c r="E344" s="27">
        <v>0</v>
      </c>
      <c r="F344" s="27">
        <v>41.788800000000002</v>
      </c>
      <c r="G344" s="27">
        <v>7.7763600000000004</v>
      </c>
      <c r="H344" s="27">
        <v>22.93956</v>
      </c>
      <c r="I344" s="27">
        <v>7.7763600000000004</v>
      </c>
      <c r="J344" s="27">
        <v>72.504720000000006</v>
      </c>
    </row>
    <row r="345" spans="1:10" x14ac:dyDescent="0.25">
      <c r="A345">
        <v>434</v>
      </c>
      <c r="B345" t="s">
        <v>351</v>
      </c>
      <c r="C345" s="27">
        <v>31.208400000000001</v>
      </c>
      <c r="D345" s="27">
        <v>0</v>
      </c>
      <c r="E345" s="27">
        <v>0</v>
      </c>
      <c r="F345" s="27">
        <v>0.50760000000000005</v>
      </c>
      <c r="G345" s="27">
        <v>0.93600000000000005</v>
      </c>
      <c r="H345" s="27">
        <v>31.208400000000001</v>
      </c>
      <c r="I345" s="27">
        <v>0.93600000000000005</v>
      </c>
      <c r="J345" s="27">
        <v>32.652000000000001</v>
      </c>
    </row>
    <row r="346" spans="1:10" x14ac:dyDescent="0.25">
      <c r="A346">
        <v>436</v>
      </c>
      <c r="B346" t="s">
        <v>352</v>
      </c>
      <c r="C346" s="27">
        <v>22.960799999999999</v>
      </c>
      <c r="D346" s="27">
        <v>0</v>
      </c>
      <c r="E346" s="27">
        <v>0</v>
      </c>
      <c r="F346" s="27">
        <v>1.2672000000000001</v>
      </c>
      <c r="G346" s="27">
        <v>1.3284</v>
      </c>
      <c r="H346" s="27">
        <v>22.960799999999999</v>
      </c>
      <c r="I346" s="27">
        <v>1.3284</v>
      </c>
      <c r="J346" s="27">
        <v>25.5564</v>
      </c>
    </row>
    <row r="347" spans="1:10" x14ac:dyDescent="0.25">
      <c r="A347">
        <v>438</v>
      </c>
      <c r="B347" t="s">
        <v>353</v>
      </c>
      <c r="C347" s="27">
        <v>8.4412800000000008</v>
      </c>
      <c r="D347" s="27">
        <v>0</v>
      </c>
      <c r="E347" s="27">
        <v>0</v>
      </c>
      <c r="F347" s="27">
        <v>11.225519999999999</v>
      </c>
      <c r="G347" s="27">
        <v>2.3652000000000002</v>
      </c>
      <c r="H347" s="27">
        <v>8.4412800000000008</v>
      </c>
      <c r="I347" s="27">
        <v>2.3652000000000002</v>
      </c>
      <c r="J347" s="27">
        <v>22.032</v>
      </c>
    </row>
    <row r="348" spans="1:10" x14ac:dyDescent="0.25">
      <c r="A348">
        <v>439</v>
      </c>
      <c r="B348" t="s">
        <v>354</v>
      </c>
      <c r="C348" s="27">
        <v>17.334</v>
      </c>
      <c r="D348" s="27">
        <v>0</v>
      </c>
      <c r="E348" s="27">
        <v>0</v>
      </c>
      <c r="F348" s="27">
        <v>0.19800000000000001</v>
      </c>
      <c r="G348" s="27">
        <v>0</v>
      </c>
      <c r="H348" s="27">
        <v>17.334</v>
      </c>
      <c r="I348" s="27">
        <v>0</v>
      </c>
      <c r="J348" s="27">
        <v>17.532</v>
      </c>
    </row>
    <row r="349" spans="1:10" x14ac:dyDescent="0.25">
      <c r="A349">
        <v>442</v>
      </c>
      <c r="B349" t="s">
        <v>355</v>
      </c>
      <c r="C349" s="27">
        <v>0</v>
      </c>
      <c r="D349" s="27">
        <v>0</v>
      </c>
      <c r="E349" s="27">
        <v>0</v>
      </c>
      <c r="F349" s="27">
        <v>34.152839999999998</v>
      </c>
      <c r="G349" s="27">
        <v>3.8159999999999998</v>
      </c>
      <c r="H349" s="27">
        <v>0</v>
      </c>
      <c r="I349" s="27">
        <v>3.8159999999999998</v>
      </c>
      <c r="J349" s="27">
        <v>37.96884</v>
      </c>
    </row>
    <row r="350" spans="1:10" x14ac:dyDescent="0.25">
      <c r="A350">
        <v>443</v>
      </c>
      <c r="B350" t="s">
        <v>356</v>
      </c>
      <c r="C350" s="27">
        <v>8.8588799999999992</v>
      </c>
      <c r="D350" s="27">
        <v>0</v>
      </c>
      <c r="E350" s="27">
        <v>0</v>
      </c>
      <c r="F350" s="27">
        <v>34.130879999999998</v>
      </c>
      <c r="G350" s="27">
        <v>3.0754800000000002</v>
      </c>
      <c r="H350" s="27">
        <v>8.8588799999999992</v>
      </c>
      <c r="I350" s="27">
        <v>3.0754800000000002</v>
      </c>
      <c r="J350" s="27">
        <v>46.065240000000003</v>
      </c>
    </row>
    <row r="351" spans="1:10" x14ac:dyDescent="0.25">
      <c r="A351">
        <v>444</v>
      </c>
      <c r="B351" t="s">
        <v>357</v>
      </c>
      <c r="C351" s="27">
        <v>5.4432</v>
      </c>
      <c r="D351" s="27">
        <v>0</v>
      </c>
      <c r="E351" s="27">
        <v>0</v>
      </c>
      <c r="F351" s="27">
        <v>2.7E-2</v>
      </c>
      <c r="G351" s="27">
        <v>0</v>
      </c>
      <c r="H351" s="27">
        <v>5.4432</v>
      </c>
      <c r="I351" s="27">
        <v>0</v>
      </c>
      <c r="J351" s="27">
        <v>5.4702000000000002</v>
      </c>
    </row>
    <row r="352" spans="1:10" x14ac:dyDescent="0.25">
      <c r="A352">
        <v>446</v>
      </c>
      <c r="B352" t="s">
        <v>358</v>
      </c>
      <c r="C352" s="27">
        <v>17.154</v>
      </c>
      <c r="D352" s="27">
        <v>0</v>
      </c>
      <c r="E352" s="27">
        <v>0</v>
      </c>
      <c r="F352" s="27">
        <v>0</v>
      </c>
      <c r="G352" s="27">
        <v>0</v>
      </c>
      <c r="H352" s="27">
        <v>17.154</v>
      </c>
      <c r="I352" s="27">
        <v>0</v>
      </c>
      <c r="J352" s="27">
        <v>17.154</v>
      </c>
    </row>
    <row r="353" spans="1:10" x14ac:dyDescent="0.25">
      <c r="A353">
        <v>447</v>
      </c>
      <c r="B353" t="s">
        <v>359</v>
      </c>
      <c r="C353" s="27">
        <v>19.433192312799601</v>
      </c>
      <c r="D353" s="27">
        <v>0</v>
      </c>
      <c r="E353" s="27">
        <v>0</v>
      </c>
      <c r="F353" s="27">
        <v>0.18320768720041</v>
      </c>
      <c r="G353" s="27">
        <v>0</v>
      </c>
      <c r="H353" s="27">
        <v>19.433192312799601</v>
      </c>
      <c r="I353" s="27">
        <v>0</v>
      </c>
      <c r="J353" s="27">
        <v>19.616399999999999</v>
      </c>
    </row>
    <row r="354" spans="1:10" x14ac:dyDescent="0.25">
      <c r="A354">
        <v>448</v>
      </c>
      <c r="B354" t="s">
        <v>360</v>
      </c>
      <c r="C354" s="27">
        <v>16.603200000000001</v>
      </c>
      <c r="D354" s="27">
        <v>0</v>
      </c>
      <c r="E354" s="27">
        <v>0</v>
      </c>
      <c r="F354" s="27">
        <v>0.126</v>
      </c>
      <c r="G354" s="27">
        <v>0</v>
      </c>
      <c r="H354" s="27">
        <v>16.603200000000001</v>
      </c>
      <c r="I354" s="27">
        <v>0</v>
      </c>
      <c r="J354" s="27">
        <v>16.729199999999999</v>
      </c>
    </row>
    <row r="355" spans="1:10" x14ac:dyDescent="0.25">
      <c r="A355">
        <v>449</v>
      </c>
      <c r="B355" t="s">
        <v>361</v>
      </c>
      <c r="C355" s="27">
        <v>15.6852</v>
      </c>
      <c r="D355" s="27">
        <v>0</v>
      </c>
      <c r="E355" s="27">
        <v>0</v>
      </c>
      <c r="F355" s="27">
        <v>1.0187999999999999</v>
      </c>
      <c r="G355" s="27">
        <v>0</v>
      </c>
      <c r="H355" s="27">
        <v>15.6852</v>
      </c>
      <c r="I355" s="27">
        <v>0</v>
      </c>
      <c r="J355" s="27">
        <v>16.704000000000001</v>
      </c>
    </row>
    <row r="356" spans="1:10" x14ac:dyDescent="0.25">
      <c r="A356">
        <v>450</v>
      </c>
      <c r="B356" t="s">
        <v>362</v>
      </c>
      <c r="C356" s="27">
        <v>4.266</v>
      </c>
      <c r="D356" s="27">
        <v>0</v>
      </c>
      <c r="E356" s="27">
        <v>0</v>
      </c>
      <c r="F356" s="27">
        <v>1.6199999999999999E-2</v>
      </c>
      <c r="G356" s="27">
        <v>0</v>
      </c>
      <c r="H356" s="27">
        <v>4.266</v>
      </c>
      <c r="I356" s="27">
        <v>0</v>
      </c>
      <c r="J356" s="27">
        <v>4.2821999999999996</v>
      </c>
    </row>
    <row r="357" spans="1:10" x14ac:dyDescent="0.25">
      <c r="A357">
        <v>451</v>
      </c>
      <c r="B357" t="s">
        <v>363</v>
      </c>
      <c r="C357" s="27">
        <v>13.016400000000001</v>
      </c>
      <c r="D357" s="27">
        <v>0</v>
      </c>
      <c r="E357" s="27">
        <v>0</v>
      </c>
      <c r="F357" s="27">
        <v>0</v>
      </c>
      <c r="G357" s="27">
        <v>0</v>
      </c>
      <c r="H357" s="27">
        <v>13.016400000000001</v>
      </c>
      <c r="I357" s="27">
        <v>0</v>
      </c>
      <c r="J357" s="27">
        <v>13.016400000000001</v>
      </c>
    </row>
    <row r="358" spans="1:10" x14ac:dyDescent="0.25">
      <c r="A358">
        <v>452</v>
      </c>
      <c r="B358" t="s">
        <v>364</v>
      </c>
      <c r="C358" s="27">
        <v>11.61</v>
      </c>
      <c r="D358" s="27">
        <v>0</v>
      </c>
      <c r="E358" s="27">
        <v>0</v>
      </c>
      <c r="F358" s="27">
        <v>4.0680000000000001E-2</v>
      </c>
      <c r="G358" s="27">
        <v>0</v>
      </c>
      <c r="H358" s="27">
        <v>11.61</v>
      </c>
      <c r="I358" s="27">
        <v>0</v>
      </c>
      <c r="J358" s="27">
        <v>11.650679999999999</v>
      </c>
    </row>
    <row r="359" spans="1:10" x14ac:dyDescent="0.25">
      <c r="A359">
        <v>455</v>
      </c>
      <c r="B359" t="s">
        <v>365</v>
      </c>
      <c r="C359" s="27">
        <v>11.178000000000001</v>
      </c>
      <c r="D359" s="27">
        <v>0</v>
      </c>
      <c r="E359" s="27">
        <v>0</v>
      </c>
      <c r="F359" s="27">
        <v>0</v>
      </c>
      <c r="G359" s="27">
        <v>0</v>
      </c>
      <c r="H359" s="27">
        <v>11.178000000000001</v>
      </c>
      <c r="I359" s="27">
        <v>0</v>
      </c>
      <c r="J359" s="27">
        <v>11.178000000000001</v>
      </c>
    </row>
    <row r="360" spans="1:10" x14ac:dyDescent="0.25">
      <c r="A360">
        <v>466</v>
      </c>
      <c r="B360" t="s">
        <v>366</v>
      </c>
      <c r="C360" s="27">
        <v>5.976</v>
      </c>
      <c r="D360" s="27">
        <v>0</v>
      </c>
      <c r="E360" s="27">
        <v>0</v>
      </c>
      <c r="F360" s="27">
        <v>0</v>
      </c>
      <c r="G360" s="27">
        <v>0</v>
      </c>
      <c r="H360" s="27">
        <v>5.976</v>
      </c>
      <c r="I360" s="27">
        <v>0</v>
      </c>
      <c r="J360" s="27">
        <v>5.976</v>
      </c>
    </row>
    <row r="361" spans="1:10" x14ac:dyDescent="0.25">
      <c r="A361">
        <v>470</v>
      </c>
      <c r="B361" t="s">
        <v>367</v>
      </c>
      <c r="C361" s="27">
        <v>146.67019999999999</v>
      </c>
      <c r="D361" s="27">
        <v>0</v>
      </c>
      <c r="E361" s="27">
        <v>0</v>
      </c>
      <c r="F361" s="27">
        <v>0</v>
      </c>
      <c r="G361" s="27">
        <v>0</v>
      </c>
      <c r="H361" s="27">
        <v>146.67019999999999</v>
      </c>
      <c r="I361" s="27">
        <v>0</v>
      </c>
      <c r="J361" s="27">
        <v>146.67019999999999</v>
      </c>
    </row>
    <row r="362" spans="1:10" x14ac:dyDescent="0.25">
      <c r="A362">
        <v>471</v>
      </c>
      <c r="B362" t="s">
        <v>368</v>
      </c>
      <c r="C362" s="27">
        <v>16.308</v>
      </c>
      <c r="D362" s="27">
        <v>0</v>
      </c>
      <c r="E362" s="27">
        <v>0</v>
      </c>
      <c r="F362" s="27">
        <v>0.24479999999999999</v>
      </c>
      <c r="G362" s="27">
        <v>0</v>
      </c>
      <c r="H362" s="27">
        <v>16.308</v>
      </c>
      <c r="I362" s="27">
        <v>0</v>
      </c>
      <c r="J362" s="27">
        <v>16.552800000000001</v>
      </c>
    </row>
    <row r="363" spans="1:10" x14ac:dyDescent="0.25">
      <c r="A363">
        <v>472</v>
      </c>
      <c r="B363" t="s">
        <v>369</v>
      </c>
      <c r="C363" s="27">
        <v>39.590856000000002</v>
      </c>
      <c r="D363" s="27">
        <v>0</v>
      </c>
      <c r="E363" s="27">
        <v>0</v>
      </c>
      <c r="F363" s="27">
        <v>16.597152000000001</v>
      </c>
      <c r="G363" s="27">
        <v>3.4423919999999999</v>
      </c>
      <c r="H363" s="27">
        <v>39.590856000000002</v>
      </c>
      <c r="I363" s="27">
        <v>3.4423919999999999</v>
      </c>
      <c r="J363" s="27">
        <v>59.630400000000002</v>
      </c>
    </row>
    <row r="364" spans="1:10" x14ac:dyDescent="0.25">
      <c r="A364">
        <v>473</v>
      </c>
      <c r="B364" t="s">
        <v>370</v>
      </c>
      <c r="C364" s="27">
        <v>3.5733600000000001</v>
      </c>
      <c r="D364" s="27">
        <v>0</v>
      </c>
      <c r="E364" s="27">
        <v>0</v>
      </c>
      <c r="F364" s="27">
        <v>0</v>
      </c>
      <c r="G364" s="27">
        <v>0</v>
      </c>
      <c r="H364" s="27">
        <v>3.5733600000000001</v>
      </c>
      <c r="I364" s="27">
        <v>0</v>
      </c>
      <c r="J364" s="27">
        <v>3.5733600000000001</v>
      </c>
    </row>
    <row r="365" spans="1:10" x14ac:dyDescent="0.25">
      <c r="A365">
        <v>474</v>
      </c>
      <c r="B365" t="s">
        <v>371</v>
      </c>
      <c r="C365" s="27">
        <v>33.353999999999999</v>
      </c>
      <c r="D365" s="27">
        <v>0</v>
      </c>
      <c r="E365" s="27">
        <v>0</v>
      </c>
      <c r="F365" s="27">
        <v>0</v>
      </c>
      <c r="G365" s="27">
        <v>0</v>
      </c>
      <c r="H365" s="27">
        <v>33.353999999999999</v>
      </c>
      <c r="I365" s="27">
        <v>0</v>
      </c>
      <c r="J365" s="27">
        <v>33.353999999999999</v>
      </c>
    </row>
    <row r="366" spans="1:10" x14ac:dyDescent="0.25">
      <c r="A366">
        <v>777</v>
      </c>
      <c r="B366" t="s">
        <v>2945</v>
      </c>
      <c r="C366" s="27">
        <v>3.609</v>
      </c>
      <c r="D366" s="27">
        <v>8.5319999999999997E-3</v>
      </c>
      <c r="E366" s="27">
        <v>0</v>
      </c>
      <c r="F366" s="27">
        <v>68.222555999999997</v>
      </c>
      <c r="G366" s="27">
        <v>3.7106748000000001</v>
      </c>
      <c r="H366" s="27">
        <v>3.6175320000000002</v>
      </c>
      <c r="I366" s="27">
        <v>3.7192067999999998</v>
      </c>
      <c r="J366" s="27">
        <v>75.550762800000001</v>
      </c>
    </row>
    <row r="367" spans="1:10" x14ac:dyDescent="0.25">
      <c r="C367" s="27"/>
      <c r="D367" s="27"/>
      <c r="E367" s="27"/>
      <c r="F367" s="27"/>
      <c r="G367" s="27"/>
      <c r="H367" s="27"/>
      <c r="I367" s="27"/>
      <c r="J367" s="27"/>
    </row>
    <row r="368" spans="1:10" x14ac:dyDescent="0.25">
      <c r="C368" s="27"/>
      <c r="D368" s="27"/>
      <c r="E368" s="27"/>
      <c r="F368" s="27"/>
      <c r="G368" s="27"/>
      <c r="H368" s="27"/>
      <c r="I368" s="27"/>
      <c r="J368" s="27"/>
    </row>
    <row r="369" spans="3:10" x14ac:dyDescent="0.25">
      <c r="C369" s="27"/>
      <c r="D369" s="27"/>
      <c r="E369" s="27"/>
      <c r="F369" s="27"/>
      <c r="G369" s="27"/>
      <c r="H369" s="27"/>
      <c r="I369" s="27"/>
      <c r="J369" s="27"/>
    </row>
    <row r="370" spans="3:10" x14ac:dyDescent="0.25">
      <c r="C370" s="27"/>
      <c r="D370" s="27"/>
      <c r="E370" s="27"/>
      <c r="F370" s="27"/>
      <c r="G370" s="27"/>
      <c r="H370" s="27"/>
      <c r="I370" s="27"/>
      <c r="J370" s="27"/>
    </row>
  </sheetData>
  <sortState ref="A2:R370">
    <sortCondition ref="A1"/>
  </sortState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A752"/>
  <sheetViews>
    <sheetView workbookViewId="0"/>
  </sheetViews>
  <sheetFormatPr defaultRowHeight="15" x14ac:dyDescent="0.25"/>
  <sheetData>
    <row r="1" spans="1:1" x14ac:dyDescent="0.25">
      <c r="A1" s="1" t="s">
        <v>2651</v>
      </c>
    </row>
    <row r="2" spans="1:1" x14ac:dyDescent="0.25">
      <c r="A2" s="2" t="s">
        <v>3086</v>
      </c>
    </row>
    <row r="3" spans="1:1" x14ac:dyDescent="0.25">
      <c r="A3" s="2" t="s">
        <v>3303</v>
      </c>
    </row>
    <row r="4" spans="1:1" x14ac:dyDescent="0.25">
      <c r="A4" s="2" t="s">
        <v>3045</v>
      </c>
    </row>
    <row r="5" spans="1:1" x14ac:dyDescent="0.25">
      <c r="A5" s="2" t="s">
        <v>2953</v>
      </c>
    </row>
    <row r="6" spans="1:1" x14ac:dyDescent="0.25">
      <c r="A6" s="2" t="s">
        <v>2946</v>
      </c>
    </row>
    <row r="7" spans="1:1" x14ac:dyDescent="0.25">
      <c r="A7" s="2" t="s">
        <v>3306</v>
      </c>
    </row>
    <row r="8" spans="1:1" x14ac:dyDescent="0.25">
      <c r="A8" s="2" t="s">
        <v>3383</v>
      </c>
    </row>
    <row r="9" spans="1:1" x14ac:dyDescent="0.25">
      <c r="A9" s="2" t="s">
        <v>3307</v>
      </c>
    </row>
    <row r="10" spans="1:1" x14ac:dyDescent="0.25">
      <c r="A10" s="2" t="s">
        <v>3269</v>
      </c>
    </row>
    <row r="11" spans="1:1" x14ac:dyDescent="0.25">
      <c r="A11" s="2" t="s">
        <v>3364</v>
      </c>
    </row>
    <row r="12" spans="1:1" x14ac:dyDescent="0.25">
      <c r="A12" s="2" t="s">
        <v>3308</v>
      </c>
    </row>
    <row r="13" spans="1:1" x14ac:dyDescent="0.25">
      <c r="A13" s="2" t="s">
        <v>2965</v>
      </c>
    </row>
    <row r="14" spans="1:1" x14ac:dyDescent="0.25">
      <c r="A14" s="2" t="s">
        <v>2676</v>
      </c>
    </row>
    <row r="15" spans="1:1" x14ac:dyDescent="0.25">
      <c r="A15" s="2" t="s">
        <v>3309</v>
      </c>
    </row>
    <row r="16" spans="1:1" x14ac:dyDescent="0.25">
      <c r="A16" s="2" t="s">
        <v>3310</v>
      </c>
    </row>
    <row r="17" spans="1:1" x14ac:dyDescent="0.25">
      <c r="A17" s="2" t="s">
        <v>2781</v>
      </c>
    </row>
    <row r="18" spans="1:1" x14ac:dyDescent="0.25">
      <c r="A18" s="2" t="s">
        <v>3316</v>
      </c>
    </row>
    <row r="19" spans="1:1" x14ac:dyDescent="0.25">
      <c r="A19" s="2" t="s">
        <v>3327</v>
      </c>
    </row>
    <row r="20" spans="1:1" x14ac:dyDescent="0.25">
      <c r="A20" s="2" t="s">
        <v>3328</v>
      </c>
    </row>
    <row r="21" spans="1:1" x14ac:dyDescent="0.25">
      <c r="A21" s="2" t="s">
        <v>3390</v>
      </c>
    </row>
    <row r="22" spans="1:1" x14ac:dyDescent="0.25">
      <c r="A22" s="2" t="s">
        <v>3094</v>
      </c>
    </row>
    <row r="23" spans="1:1" x14ac:dyDescent="0.25">
      <c r="A23" s="2" t="s">
        <v>3329</v>
      </c>
    </row>
    <row r="24" spans="1:1" x14ac:dyDescent="0.25">
      <c r="A24" s="2" t="s">
        <v>2751</v>
      </c>
    </row>
    <row r="25" spans="1:1" x14ac:dyDescent="0.25">
      <c r="A25" s="2" t="s">
        <v>3259</v>
      </c>
    </row>
    <row r="26" spans="1:1" x14ac:dyDescent="0.25">
      <c r="A26" s="2" t="s">
        <v>3066</v>
      </c>
    </row>
    <row r="27" spans="1:1" x14ac:dyDescent="0.25">
      <c r="A27" s="2" t="s">
        <v>3083</v>
      </c>
    </row>
    <row r="28" spans="1:1" x14ac:dyDescent="0.25">
      <c r="A28" s="2" t="s">
        <v>3037</v>
      </c>
    </row>
    <row r="29" spans="1:1" x14ac:dyDescent="0.25">
      <c r="A29" s="2" t="s">
        <v>3207</v>
      </c>
    </row>
    <row r="30" spans="1:1" x14ac:dyDescent="0.25">
      <c r="A30" s="2" t="s">
        <v>3199</v>
      </c>
    </row>
    <row r="31" spans="1:1" x14ac:dyDescent="0.25">
      <c r="A31" s="2" t="s">
        <v>3161</v>
      </c>
    </row>
    <row r="32" spans="1:1" x14ac:dyDescent="0.25">
      <c r="A32" s="2" t="s">
        <v>3386</v>
      </c>
    </row>
    <row r="33" spans="1:1" x14ac:dyDescent="0.25">
      <c r="A33" s="2" t="s">
        <v>2921</v>
      </c>
    </row>
    <row r="34" spans="1:1" x14ac:dyDescent="0.25">
      <c r="A34" s="2" t="s">
        <v>2164</v>
      </c>
    </row>
    <row r="35" spans="1:1" x14ac:dyDescent="0.25">
      <c r="A35" s="2" t="s">
        <v>3330</v>
      </c>
    </row>
    <row r="36" spans="1:1" x14ac:dyDescent="0.25">
      <c r="A36" s="2" t="s">
        <v>3304</v>
      </c>
    </row>
    <row r="37" spans="1:1" x14ac:dyDescent="0.25">
      <c r="A37" s="2" t="s">
        <v>3331</v>
      </c>
    </row>
    <row r="38" spans="1:1" x14ac:dyDescent="0.25">
      <c r="A38" s="2" t="s">
        <v>3276</v>
      </c>
    </row>
    <row r="39" spans="1:1" x14ac:dyDescent="0.25">
      <c r="A39" s="2" t="s">
        <v>2671</v>
      </c>
    </row>
    <row r="40" spans="1:1" x14ac:dyDescent="0.25">
      <c r="A40" s="2" t="s">
        <v>3105</v>
      </c>
    </row>
    <row r="41" spans="1:1" x14ac:dyDescent="0.25">
      <c r="A41" s="2" t="s">
        <v>3394</v>
      </c>
    </row>
    <row r="42" spans="1:1" x14ac:dyDescent="0.25">
      <c r="A42" s="2" t="s">
        <v>3332</v>
      </c>
    </row>
    <row r="43" spans="1:1" x14ac:dyDescent="0.25">
      <c r="A43" s="2" t="s">
        <v>2978</v>
      </c>
    </row>
    <row r="44" spans="1:1" x14ac:dyDescent="0.25">
      <c r="A44" s="2" t="s">
        <v>3384</v>
      </c>
    </row>
    <row r="45" spans="1:1" x14ac:dyDescent="0.25">
      <c r="A45" s="2" t="s">
        <v>3082</v>
      </c>
    </row>
    <row r="46" spans="1:1" x14ac:dyDescent="0.25">
      <c r="A46" s="2" t="s">
        <v>3295</v>
      </c>
    </row>
    <row r="47" spans="1:1" x14ac:dyDescent="0.25">
      <c r="A47" s="2" t="s">
        <v>213</v>
      </c>
    </row>
    <row r="48" spans="1:1" x14ac:dyDescent="0.25">
      <c r="A48" s="2" t="s">
        <v>2992</v>
      </c>
    </row>
    <row r="49" spans="1:1" x14ac:dyDescent="0.25">
      <c r="A49" s="2" t="s">
        <v>3233</v>
      </c>
    </row>
    <row r="50" spans="1:1" x14ac:dyDescent="0.25">
      <c r="A50" s="2" t="s">
        <v>2745</v>
      </c>
    </row>
    <row r="51" spans="1:1" x14ac:dyDescent="0.25">
      <c r="A51" s="2" t="s">
        <v>3362</v>
      </c>
    </row>
    <row r="52" spans="1:1" x14ac:dyDescent="0.25">
      <c r="A52" s="2" t="s">
        <v>3106</v>
      </c>
    </row>
    <row r="53" spans="1:1" x14ac:dyDescent="0.25">
      <c r="A53" s="2" t="s">
        <v>3333</v>
      </c>
    </row>
    <row r="54" spans="1:1" x14ac:dyDescent="0.25">
      <c r="A54" s="2" t="s">
        <v>3178</v>
      </c>
    </row>
    <row r="55" spans="1:1" x14ac:dyDescent="0.25">
      <c r="A55" s="2" t="s">
        <v>3255</v>
      </c>
    </row>
    <row r="56" spans="1:1" x14ac:dyDescent="0.25">
      <c r="A56" s="2" t="s">
        <v>3227</v>
      </c>
    </row>
    <row r="57" spans="1:1" x14ac:dyDescent="0.25">
      <c r="A57" s="2" t="s">
        <v>3119</v>
      </c>
    </row>
    <row r="58" spans="1:1" x14ac:dyDescent="0.25">
      <c r="A58" s="2" t="s">
        <v>3281</v>
      </c>
    </row>
    <row r="59" spans="1:1" x14ac:dyDescent="0.25">
      <c r="A59" s="2" t="s">
        <v>2895</v>
      </c>
    </row>
    <row r="60" spans="1:1" x14ac:dyDescent="0.25">
      <c r="A60" s="2" t="s">
        <v>3264</v>
      </c>
    </row>
    <row r="61" spans="1:1" x14ac:dyDescent="0.25">
      <c r="A61" s="2" t="s">
        <v>3005</v>
      </c>
    </row>
    <row r="62" spans="1:1" x14ac:dyDescent="0.25">
      <c r="A62" s="2" t="s">
        <v>3137</v>
      </c>
    </row>
    <row r="63" spans="1:1" x14ac:dyDescent="0.25">
      <c r="A63" s="2" t="s">
        <v>886</v>
      </c>
    </row>
    <row r="64" spans="1:1" x14ac:dyDescent="0.25">
      <c r="A64" s="2" t="s">
        <v>2958</v>
      </c>
    </row>
    <row r="65" spans="1:1" x14ac:dyDescent="0.25">
      <c r="A65" s="2" t="s">
        <v>2663</v>
      </c>
    </row>
    <row r="66" spans="1:1" x14ac:dyDescent="0.25">
      <c r="A66" s="2" t="s">
        <v>3346</v>
      </c>
    </row>
    <row r="67" spans="1:1" x14ac:dyDescent="0.25">
      <c r="A67" s="2" t="s">
        <v>3326</v>
      </c>
    </row>
    <row r="68" spans="1:1" x14ac:dyDescent="0.25">
      <c r="A68" s="2" t="s">
        <v>2880</v>
      </c>
    </row>
    <row r="69" spans="1:1" x14ac:dyDescent="0.25">
      <c r="A69" s="2" t="s">
        <v>3145</v>
      </c>
    </row>
    <row r="70" spans="1:1" x14ac:dyDescent="0.25">
      <c r="A70" s="2" t="s">
        <v>2652</v>
      </c>
    </row>
    <row r="71" spans="1:1" x14ac:dyDescent="0.25">
      <c r="A71" s="2" t="s">
        <v>3062</v>
      </c>
    </row>
    <row r="72" spans="1:1" x14ac:dyDescent="0.25">
      <c r="A72" s="2" t="s">
        <v>3334</v>
      </c>
    </row>
    <row r="73" spans="1:1" x14ac:dyDescent="0.25">
      <c r="A73" s="2" t="s">
        <v>3042</v>
      </c>
    </row>
    <row r="74" spans="1:1" x14ac:dyDescent="0.25">
      <c r="A74" s="2" t="s">
        <v>1525</v>
      </c>
    </row>
    <row r="75" spans="1:1" x14ac:dyDescent="0.25">
      <c r="A75" s="2" t="s">
        <v>3356</v>
      </c>
    </row>
    <row r="76" spans="1:1" x14ac:dyDescent="0.25">
      <c r="A76" s="2" t="s">
        <v>3289</v>
      </c>
    </row>
    <row r="77" spans="1:1" x14ac:dyDescent="0.25">
      <c r="A77" s="2" t="s">
        <v>3290</v>
      </c>
    </row>
    <row r="78" spans="1:1" x14ac:dyDescent="0.25">
      <c r="A78" s="2" t="s">
        <v>3038</v>
      </c>
    </row>
    <row r="79" spans="1:1" x14ac:dyDescent="0.25">
      <c r="A79" s="2" t="s">
        <v>2654</v>
      </c>
    </row>
    <row r="80" spans="1:1" x14ac:dyDescent="0.25">
      <c r="A80" s="2" t="s">
        <v>2656</v>
      </c>
    </row>
    <row r="81" spans="1:1" x14ac:dyDescent="0.25">
      <c r="A81" s="2" t="s">
        <v>2658</v>
      </c>
    </row>
    <row r="82" spans="1:1" x14ac:dyDescent="0.25">
      <c r="A82" s="2" t="s">
        <v>2660</v>
      </c>
    </row>
    <row r="83" spans="1:1" x14ac:dyDescent="0.25">
      <c r="A83" s="2" t="s">
        <v>2746</v>
      </c>
    </row>
    <row r="84" spans="1:1" x14ac:dyDescent="0.25">
      <c r="A84" s="2" t="s">
        <v>2933</v>
      </c>
    </row>
    <row r="85" spans="1:1" x14ac:dyDescent="0.25">
      <c r="A85" s="2" t="s">
        <v>2662</v>
      </c>
    </row>
    <row r="86" spans="1:1" x14ac:dyDescent="0.25">
      <c r="A86" s="2" t="s">
        <v>3170</v>
      </c>
    </row>
    <row r="87" spans="1:1" x14ac:dyDescent="0.25">
      <c r="A87" s="2" t="s">
        <v>2985</v>
      </c>
    </row>
    <row r="88" spans="1:1" x14ac:dyDescent="0.25">
      <c r="A88" s="2" t="s">
        <v>2747</v>
      </c>
    </row>
    <row r="89" spans="1:1" x14ac:dyDescent="0.25">
      <c r="A89" s="2" t="s">
        <v>2911</v>
      </c>
    </row>
    <row r="90" spans="1:1" x14ac:dyDescent="0.25">
      <c r="A90" s="2" t="s">
        <v>2664</v>
      </c>
    </row>
    <row r="91" spans="1:1" x14ac:dyDescent="0.25">
      <c r="A91" s="2" t="s">
        <v>3078</v>
      </c>
    </row>
    <row r="92" spans="1:1" x14ac:dyDescent="0.25">
      <c r="A92" s="2" t="s">
        <v>2665</v>
      </c>
    </row>
    <row r="93" spans="1:1" x14ac:dyDescent="0.25">
      <c r="A93" s="2" t="s">
        <v>3127</v>
      </c>
    </row>
    <row r="94" spans="1:1" x14ac:dyDescent="0.25">
      <c r="A94" s="2" t="s">
        <v>3242</v>
      </c>
    </row>
    <row r="95" spans="1:1" x14ac:dyDescent="0.25">
      <c r="A95" s="2" t="s">
        <v>2948</v>
      </c>
    </row>
    <row r="96" spans="1:1" x14ac:dyDescent="0.25">
      <c r="A96" s="2" t="s">
        <v>3022</v>
      </c>
    </row>
    <row r="97" spans="1:1" x14ac:dyDescent="0.25">
      <c r="A97" s="2" t="s">
        <v>2667</v>
      </c>
    </row>
    <row r="98" spans="1:1" x14ac:dyDescent="0.25">
      <c r="A98" s="2" t="s">
        <v>3103</v>
      </c>
    </row>
    <row r="99" spans="1:1" x14ac:dyDescent="0.25">
      <c r="A99" s="2" t="s">
        <v>3081</v>
      </c>
    </row>
    <row r="100" spans="1:1" x14ac:dyDescent="0.25">
      <c r="A100" s="2" t="s">
        <v>3296</v>
      </c>
    </row>
    <row r="101" spans="1:1" x14ac:dyDescent="0.25">
      <c r="A101" s="2" t="s">
        <v>2935</v>
      </c>
    </row>
    <row r="102" spans="1:1" x14ac:dyDescent="0.25">
      <c r="A102" s="2" t="s">
        <v>2666</v>
      </c>
    </row>
    <row r="103" spans="1:1" x14ac:dyDescent="0.25">
      <c r="A103" s="2" t="s">
        <v>3277</v>
      </c>
    </row>
    <row r="104" spans="1:1" x14ac:dyDescent="0.25">
      <c r="A104" s="2" t="s">
        <v>3214</v>
      </c>
    </row>
    <row r="105" spans="1:1" x14ac:dyDescent="0.25">
      <c r="A105" s="2" t="s">
        <v>3102</v>
      </c>
    </row>
    <row r="106" spans="1:1" x14ac:dyDescent="0.25">
      <c r="A106" s="2" t="s">
        <v>3021</v>
      </c>
    </row>
    <row r="107" spans="1:1" x14ac:dyDescent="0.25">
      <c r="A107" s="2" t="s">
        <v>3288</v>
      </c>
    </row>
    <row r="108" spans="1:1" x14ac:dyDescent="0.25">
      <c r="A108" s="2" t="s">
        <v>3271</v>
      </c>
    </row>
    <row r="109" spans="1:1" x14ac:dyDescent="0.25">
      <c r="A109" s="2" t="s">
        <v>2883</v>
      </c>
    </row>
    <row r="110" spans="1:1" x14ac:dyDescent="0.25">
      <c r="A110" s="2" t="s">
        <v>2670</v>
      </c>
    </row>
    <row r="111" spans="1:1" x14ac:dyDescent="0.25">
      <c r="A111" s="2" t="s">
        <v>3211</v>
      </c>
    </row>
    <row r="112" spans="1:1" x14ac:dyDescent="0.25">
      <c r="A112" s="2" t="s">
        <v>3138</v>
      </c>
    </row>
    <row r="113" spans="1:1" x14ac:dyDescent="0.25">
      <c r="A113" s="2" t="s">
        <v>3297</v>
      </c>
    </row>
    <row r="114" spans="1:1" x14ac:dyDescent="0.25">
      <c r="A114" s="2" t="s">
        <v>3047</v>
      </c>
    </row>
    <row r="115" spans="1:1" x14ac:dyDescent="0.25">
      <c r="A115" s="2" t="s">
        <v>3055</v>
      </c>
    </row>
    <row r="116" spans="1:1" x14ac:dyDescent="0.25">
      <c r="A116" s="2" t="s">
        <v>3283</v>
      </c>
    </row>
    <row r="117" spans="1:1" x14ac:dyDescent="0.25">
      <c r="A117" s="2" t="s">
        <v>3044</v>
      </c>
    </row>
    <row r="118" spans="1:1" x14ac:dyDescent="0.25">
      <c r="A118" s="2" t="s">
        <v>3193</v>
      </c>
    </row>
    <row r="119" spans="1:1" x14ac:dyDescent="0.25">
      <c r="A119" s="2" t="s">
        <v>3162</v>
      </c>
    </row>
    <row r="120" spans="1:1" x14ac:dyDescent="0.25">
      <c r="A120" s="2" t="s">
        <v>3130</v>
      </c>
    </row>
    <row r="121" spans="1:1" x14ac:dyDescent="0.25">
      <c r="A121" s="2" t="s">
        <v>2889</v>
      </c>
    </row>
    <row r="122" spans="1:1" x14ac:dyDescent="0.25">
      <c r="A122" s="2" t="s">
        <v>2959</v>
      </c>
    </row>
    <row r="123" spans="1:1" x14ac:dyDescent="0.25">
      <c r="A123" s="2" t="s">
        <v>2672</v>
      </c>
    </row>
    <row r="124" spans="1:1" x14ac:dyDescent="0.25">
      <c r="A124" s="2" t="s">
        <v>3272</v>
      </c>
    </row>
    <row r="125" spans="1:1" x14ac:dyDescent="0.25">
      <c r="A125" s="2" t="s">
        <v>3152</v>
      </c>
    </row>
    <row r="126" spans="1:1" x14ac:dyDescent="0.25">
      <c r="A126" s="2" t="s">
        <v>2669</v>
      </c>
    </row>
    <row r="127" spans="1:1" x14ac:dyDescent="0.25">
      <c r="A127" s="2" t="s">
        <v>3337</v>
      </c>
    </row>
    <row r="128" spans="1:1" x14ac:dyDescent="0.25">
      <c r="A128" s="2" t="s">
        <v>2673</v>
      </c>
    </row>
    <row r="129" spans="1:1" x14ac:dyDescent="0.25">
      <c r="A129" s="2" t="s">
        <v>3368</v>
      </c>
    </row>
    <row r="130" spans="1:1" x14ac:dyDescent="0.25">
      <c r="A130" s="2" t="s">
        <v>2993</v>
      </c>
    </row>
    <row r="131" spans="1:1" x14ac:dyDescent="0.25">
      <c r="A131" s="2" t="s">
        <v>3114</v>
      </c>
    </row>
    <row r="132" spans="1:1" x14ac:dyDescent="0.25">
      <c r="A132" s="2" t="s">
        <v>3155</v>
      </c>
    </row>
    <row r="133" spans="1:1" x14ac:dyDescent="0.25">
      <c r="A133" s="2" t="s">
        <v>3381</v>
      </c>
    </row>
    <row r="134" spans="1:1" x14ac:dyDescent="0.25">
      <c r="A134" s="2" t="s">
        <v>3202</v>
      </c>
    </row>
    <row r="135" spans="1:1" x14ac:dyDescent="0.25">
      <c r="A135" s="2" t="s">
        <v>3378</v>
      </c>
    </row>
    <row r="136" spans="1:1" x14ac:dyDescent="0.25">
      <c r="A136" s="2" t="s">
        <v>3107</v>
      </c>
    </row>
    <row r="137" spans="1:1" x14ac:dyDescent="0.25">
      <c r="A137" s="2" t="s">
        <v>3375</v>
      </c>
    </row>
    <row r="138" spans="1:1" x14ac:dyDescent="0.25">
      <c r="A138" s="2" t="s">
        <v>3370</v>
      </c>
    </row>
    <row r="139" spans="1:1" x14ac:dyDescent="0.25">
      <c r="A139" s="2" t="s">
        <v>3266</v>
      </c>
    </row>
    <row r="140" spans="1:1" x14ac:dyDescent="0.25">
      <c r="A140" s="2" t="s">
        <v>3024</v>
      </c>
    </row>
    <row r="141" spans="1:1" x14ac:dyDescent="0.25">
      <c r="A141" s="2" t="s">
        <v>3311</v>
      </c>
    </row>
    <row r="142" spans="1:1" x14ac:dyDescent="0.25">
      <c r="A142" s="2" t="s">
        <v>3011</v>
      </c>
    </row>
    <row r="143" spans="1:1" x14ac:dyDescent="0.25">
      <c r="A143" s="2" t="s">
        <v>3338</v>
      </c>
    </row>
    <row r="144" spans="1:1" x14ac:dyDescent="0.25">
      <c r="A144" s="2" t="s">
        <v>2674</v>
      </c>
    </row>
    <row r="145" spans="1:1" x14ac:dyDescent="0.25">
      <c r="A145" s="2" t="s">
        <v>3185</v>
      </c>
    </row>
    <row r="146" spans="1:1" x14ac:dyDescent="0.25">
      <c r="A146" s="2" t="s">
        <v>3028</v>
      </c>
    </row>
    <row r="147" spans="1:1" x14ac:dyDescent="0.25">
      <c r="A147" s="2" t="s">
        <v>3275</v>
      </c>
    </row>
    <row r="148" spans="1:1" x14ac:dyDescent="0.25">
      <c r="A148" s="2" t="s">
        <v>2675</v>
      </c>
    </row>
    <row r="149" spans="1:1" x14ac:dyDescent="0.25">
      <c r="A149" s="2" t="s">
        <v>2983</v>
      </c>
    </row>
    <row r="150" spans="1:1" x14ac:dyDescent="0.25">
      <c r="A150" s="2" t="s">
        <v>3149</v>
      </c>
    </row>
    <row r="151" spans="1:1" x14ac:dyDescent="0.25">
      <c r="A151" s="2" t="s">
        <v>3108</v>
      </c>
    </row>
    <row r="152" spans="1:1" x14ac:dyDescent="0.25">
      <c r="A152" s="2" t="s">
        <v>3313</v>
      </c>
    </row>
    <row r="153" spans="1:1" x14ac:dyDescent="0.25">
      <c r="A153" s="2" t="s">
        <v>2417</v>
      </c>
    </row>
    <row r="154" spans="1:1" x14ac:dyDescent="0.25">
      <c r="A154" s="2" t="s">
        <v>2901</v>
      </c>
    </row>
    <row r="155" spans="1:1" x14ac:dyDescent="0.25">
      <c r="A155" s="2" t="s">
        <v>2991</v>
      </c>
    </row>
    <row r="156" spans="1:1" x14ac:dyDescent="0.25">
      <c r="A156" s="2" t="s">
        <v>3224</v>
      </c>
    </row>
    <row r="157" spans="1:1" x14ac:dyDescent="0.25">
      <c r="A157" s="2" t="s">
        <v>3110</v>
      </c>
    </row>
    <row r="158" spans="1:1" x14ac:dyDescent="0.25">
      <c r="A158" s="2" t="s">
        <v>3089</v>
      </c>
    </row>
    <row r="159" spans="1:1" x14ac:dyDescent="0.25">
      <c r="A159" s="2" t="s">
        <v>3041</v>
      </c>
    </row>
    <row r="160" spans="1:1" x14ac:dyDescent="0.25">
      <c r="A160" s="2" t="s">
        <v>2721</v>
      </c>
    </row>
    <row r="161" spans="1:1" x14ac:dyDescent="0.25">
      <c r="A161" s="2" t="s">
        <v>2999</v>
      </c>
    </row>
    <row r="162" spans="1:1" x14ac:dyDescent="0.25">
      <c r="A162" s="2" t="s">
        <v>2981</v>
      </c>
    </row>
    <row r="163" spans="1:1" x14ac:dyDescent="0.25">
      <c r="A163" s="2" t="s">
        <v>3150</v>
      </c>
    </row>
    <row r="164" spans="1:1" x14ac:dyDescent="0.25">
      <c r="A164" s="2" t="s">
        <v>2679</v>
      </c>
    </row>
    <row r="165" spans="1:1" x14ac:dyDescent="0.25">
      <c r="A165" s="2" t="s">
        <v>2680</v>
      </c>
    </row>
    <row r="166" spans="1:1" x14ac:dyDescent="0.25">
      <c r="A166" s="2" t="s">
        <v>2677</v>
      </c>
    </row>
    <row r="167" spans="1:1" x14ac:dyDescent="0.25">
      <c r="A167" s="2" t="s">
        <v>3358</v>
      </c>
    </row>
    <row r="168" spans="1:1" x14ac:dyDescent="0.25">
      <c r="A168" s="2" t="s">
        <v>2681</v>
      </c>
    </row>
    <row r="169" spans="1:1" x14ac:dyDescent="0.25">
      <c r="A169" s="2" t="s">
        <v>2682</v>
      </c>
    </row>
    <row r="170" spans="1:1" x14ac:dyDescent="0.25">
      <c r="A170" s="2" t="s">
        <v>3189</v>
      </c>
    </row>
    <row r="171" spans="1:1" x14ac:dyDescent="0.25">
      <c r="A171" s="2" t="s">
        <v>3099</v>
      </c>
    </row>
    <row r="172" spans="1:1" x14ac:dyDescent="0.25">
      <c r="A172" s="2" t="s">
        <v>2975</v>
      </c>
    </row>
    <row r="173" spans="1:1" x14ac:dyDescent="0.25">
      <c r="A173" s="2" t="s">
        <v>3366</v>
      </c>
    </row>
    <row r="174" spans="1:1" x14ac:dyDescent="0.25">
      <c r="A174" s="2" t="s">
        <v>3367</v>
      </c>
    </row>
    <row r="175" spans="1:1" x14ac:dyDescent="0.25">
      <c r="A175" s="2" t="s">
        <v>2918</v>
      </c>
    </row>
    <row r="176" spans="1:1" x14ac:dyDescent="0.25">
      <c r="A176" s="2" t="s">
        <v>3091</v>
      </c>
    </row>
    <row r="177" spans="1:1" x14ac:dyDescent="0.25">
      <c r="A177" s="2" t="s">
        <v>2684</v>
      </c>
    </row>
    <row r="178" spans="1:1" x14ac:dyDescent="0.25">
      <c r="A178" s="2" t="s">
        <v>2685</v>
      </c>
    </row>
    <row r="179" spans="1:1" x14ac:dyDescent="0.25">
      <c r="A179" s="2" t="s">
        <v>2686</v>
      </c>
    </row>
    <row r="180" spans="1:1" x14ac:dyDescent="0.25">
      <c r="A180" s="2" t="s">
        <v>2691</v>
      </c>
    </row>
    <row r="181" spans="1:1" x14ac:dyDescent="0.25">
      <c r="A181" s="2" t="s">
        <v>2994</v>
      </c>
    </row>
    <row r="182" spans="1:1" x14ac:dyDescent="0.25">
      <c r="A182" s="2" t="s">
        <v>2896</v>
      </c>
    </row>
    <row r="183" spans="1:1" x14ac:dyDescent="0.25">
      <c r="A183" s="2" t="s">
        <v>3088</v>
      </c>
    </row>
    <row r="184" spans="1:1" x14ac:dyDescent="0.25">
      <c r="A184" s="2" t="s">
        <v>2793</v>
      </c>
    </row>
    <row r="185" spans="1:1" x14ac:dyDescent="0.25">
      <c r="A185" s="2" t="s">
        <v>3236</v>
      </c>
    </row>
    <row r="186" spans="1:1" x14ac:dyDescent="0.25">
      <c r="A186" s="2" t="s">
        <v>2731</v>
      </c>
    </row>
    <row r="187" spans="1:1" x14ac:dyDescent="0.25">
      <c r="A187" s="2" t="s">
        <v>3221</v>
      </c>
    </row>
    <row r="188" spans="1:1" x14ac:dyDescent="0.25">
      <c r="A188" s="2" t="s">
        <v>468</v>
      </c>
    </row>
    <row r="189" spans="1:1" x14ac:dyDescent="0.25">
      <c r="A189" s="2" t="s">
        <v>2929</v>
      </c>
    </row>
    <row r="190" spans="1:1" x14ac:dyDescent="0.25">
      <c r="A190" s="2" t="s">
        <v>2688</v>
      </c>
    </row>
    <row r="191" spans="1:1" x14ac:dyDescent="0.25">
      <c r="A191" s="2" t="s">
        <v>3070</v>
      </c>
    </row>
    <row r="192" spans="1:1" x14ac:dyDescent="0.25">
      <c r="A192" s="2" t="s">
        <v>2173</v>
      </c>
    </row>
    <row r="193" spans="1:1" x14ac:dyDescent="0.25">
      <c r="A193" s="2" t="s">
        <v>3126</v>
      </c>
    </row>
    <row r="194" spans="1:1" x14ac:dyDescent="0.25">
      <c r="A194" s="2" t="s">
        <v>3040</v>
      </c>
    </row>
    <row r="195" spans="1:1" x14ac:dyDescent="0.25">
      <c r="A195" s="2" t="s">
        <v>3201</v>
      </c>
    </row>
    <row r="196" spans="1:1" x14ac:dyDescent="0.25">
      <c r="A196" s="2" t="s">
        <v>3355</v>
      </c>
    </row>
    <row r="197" spans="1:1" x14ac:dyDescent="0.25">
      <c r="A197" s="2" t="s">
        <v>3184</v>
      </c>
    </row>
    <row r="198" spans="1:1" x14ac:dyDescent="0.25">
      <c r="A198" s="2" t="s">
        <v>3200</v>
      </c>
    </row>
    <row r="199" spans="1:1" x14ac:dyDescent="0.25">
      <c r="A199" s="2" t="s">
        <v>3191</v>
      </c>
    </row>
    <row r="200" spans="1:1" x14ac:dyDescent="0.25">
      <c r="A200" s="2" t="s">
        <v>2944</v>
      </c>
    </row>
    <row r="201" spans="1:1" x14ac:dyDescent="0.25">
      <c r="A201" s="2" t="s">
        <v>3265</v>
      </c>
    </row>
    <row r="202" spans="1:1" x14ac:dyDescent="0.25">
      <c r="A202" s="2" t="s">
        <v>3195</v>
      </c>
    </row>
    <row r="203" spans="1:1" x14ac:dyDescent="0.25">
      <c r="A203" s="2" t="s">
        <v>3190</v>
      </c>
    </row>
    <row r="204" spans="1:1" x14ac:dyDescent="0.25">
      <c r="A204" s="2" t="s">
        <v>3168</v>
      </c>
    </row>
    <row r="205" spans="1:1" x14ac:dyDescent="0.25">
      <c r="A205" s="2" t="s">
        <v>3057</v>
      </c>
    </row>
    <row r="206" spans="1:1" x14ac:dyDescent="0.25">
      <c r="A206" s="2" t="s">
        <v>2766</v>
      </c>
    </row>
    <row r="207" spans="1:1" x14ac:dyDescent="0.25">
      <c r="A207" s="2" t="s">
        <v>2678</v>
      </c>
    </row>
    <row r="208" spans="1:1" x14ac:dyDescent="0.25">
      <c r="A208" s="2" t="s">
        <v>3212</v>
      </c>
    </row>
    <row r="209" spans="1:1" x14ac:dyDescent="0.25">
      <c r="A209" s="2" t="s">
        <v>2689</v>
      </c>
    </row>
    <row r="210" spans="1:1" x14ac:dyDescent="0.25">
      <c r="A210" s="2" t="s">
        <v>2814</v>
      </c>
    </row>
    <row r="211" spans="1:1" x14ac:dyDescent="0.25">
      <c r="A211" s="2" t="s">
        <v>3256</v>
      </c>
    </row>
    <row r="212" spans="1:1" x14ac:dyDescent="0.25">
      <c r="A212" s="2" t="s">
        <v>3121</v>
      </c>
    </row>
    <row r="213" spans="1:1" x14ac:dyDescent="0.25">
      <c r="A213" s="2" t="s">
        <v>2986</v>
      </c>
    </row>
    <row r="214" spans="1:1" x14ac:dyDescent="0.25">
      <c r="A214" s="2" t="s">
        <v>3302</v>
      </c>
    </row>
    <row r="215" spans="1:1" x14ac:dyDescent="0.25">
      <c r="A215" s="2" t="s">
        <v>2878</v>
      </c>
    </row>
    <row r="216" spans="1:1" x14ac:dyDescent="0.25">
      <c r="A216" s="2" t="s">
        <v>2690</v>
      </c>
    </row>
    <row r="217" spans="1:1" x14ac:dyDescent="0.25">
      <c r="A217" s="2" t="s">
        <v>2964</v>
      </c>
    </row>
    <row r="218" spans="1:1" x14ac:dyDescent="0.25">
      <c r="A218" s="2" t="s">
        <v>3218</v>
      </c>
    </row>
    <row r="219" spans="1:1" x14ac:dyDescent="0.25">
      <c r="A219" s="2" t="s">
        <v>3146</v>
      </c>
    </row>
    <row r="220" spans="1:1" x14ac:dyDescent="0.25">
      <c r="A220" s="2" t="s">
        <v>3175</v>
      </c>
    </row>
    <row r="221" spans="1:1" x14ac:dyDescent="0.25">
      <c r="A221" s="2" t="s">
        <v>2954</v>
      </c>
    </row>
    <row r="222" spans="1:1" x14ac:dyDescent="0.25">
      <c r="A222" s="2" t="s">
        <v>3278</v>
      </c>
    </row>
    <row r="223" spans="1:1" x14ac:dyDescent="0.25">
      <c r="A223" s="2" t="s">
        <v>2695</v>
      </c>
    </row>
    <row r="224" spans="1:1" x14ac:dyDescent="0.25">
      <c r="A224" s="2" t="s">
        <v>2696</v>
      </c>
    </row>
    <row r="225" spans="1:1" x14ac:dyDescent="0.25">
      <c r="A225" s="2" t="s">
        <v>2995</v>
      </c>
    </row>
    <row r="226" spans="1:1" x14ac:dyDescent="0.25">
      <c r="A226" s="2" t="s">
        <v>3033</v>
      </c>
    </row>
    <row r="227" spans="1:1" x14ac:dyDescent="0.25">
      <c r="A227" s="2" t="s">
        <v>2951</v>
      </c>
    </row>
    <row r="228" spans="1:1" x14ac:dyDescent="0.25">
      <c r="A228" s="2" t="s">
        <v>2973</v>
      </c>
    </row>
    <row r="229" spans="1:1" x14ac:dyDescent="0.25">
      <c r="A229" s="2" t="s">
        <v>2967</v>
      </c>
    </row>
    <row r="230" spans="1:1" x14ac:dyDescent="0.25">
      <c r="A230" s="2" t="s">
        <v>2998</v>
      </c>
    </row>
    <row r="231" spans="1:1" x14ac:dyDescent="0.25">
      <c r="A231" s="2" t="s">
        <v>2980</v>
      </c>
    </row>
    <row r="232" spans="1:1" x14ac:dyDescent="0.25">
      <c r="A232" s="2" t="s">
        <v>3006</v>
      </c>
    </row>
    <row r="233" spans="1:1" x14ac:dyDescent="0.25">
      <c r="A233" s="2" t="s">
        <v>3031</v>
      </c>
    </row>
    <row r="234" spans="1:1" x14ac:dyDescent="0.25">
      <c r="A234" s="2" t="s">
        <v>3096</v>
      </c>
    </row>
    <row r="235" spans="1:1" x14ac:dyDescent="0.25">
      <c r="A235" s="2" t="s">
        <v>2976</v>
      </c>
    </row>
    <row r="236" spans="1:1" x14ac:dyDescent="0.25">
      <c r="A236" s="2" t="s">
        <v>2966</v>
      </c>
    </row>
    <row r="237" spans="1:1" x14ac:dyDescent="0.25">
      <c r="A237" s="2" t="s">
        <v>2969</v>
      </c>
    </row>
    <row r="238" spans="1:1" x14ac:dyDescent="0.25">
      <c r="A238" s="2" t="s">
        <v>3210</v>
      </c>
    </row>
    <row r="239" spans="1:1" x14ac:dyDescent="0.25">
      <c r="A239" s="2" t="s">
        <v>3019</v>
      </c>
    </row>
    <row r="240" spans="1:1" x14ac:dyDescent="0.25">
      <c r="A240" s="2" t="s">
        <v>3388</v>
      </c>
    </row>
    <row r="241" spans="1:1" x14ac:dyDescent="0.25">
      <c r="A241" s="2" t="s">
        <v>3301</v>
      </c>
    </row>
    <row r="242" spans="1:1" x14ac:dyDescent="0.25">
      <c r="A242" s="2" t="s">
        <v>3176</v>
      </c>
    </row>
    <row r="243" spans="1:1" x14ac:dyDescent="0.25">
      <c r="A243" s="2" t="s">
        <v>2979</v>
      </c>
    </row>
    <row r="244" spans="1:1" x14ac:dyDescent="0.25">
      <c r="A244" s="2" t="s">
        <v>2920</v>
      </c>
    </row>
    <row r="245" spans="1:1" x14ac:dyDescent="0.25">
      <c r="A245" s="2" t="s">
        <v>2692</v>
      </c>
    </row>
    <row r="246" spans="1:1" x14ac:dyDescent="0.25">
      <c r="A246" s="2" t="s">
        <v>3048</v>
      </c>
    </row>
    <row r="247" spans="1:1" x14ac:dyDescent="0.25">
      <c r="A247" s="2" t="s">
        <v>2697</v>
      </c>
    </row>
    <row r="248" spans="1:1" x14ac:dyDescent="0.25">
      <c r="A248" s="2" t="s">
        <v>3339</v>
      </c>
    </row>
    <row r="249" spans="1:1" x14ac:dyDescent="0.25">
      <c r="A249" s="2" t="s">
        <v>2698</v>
      </c>
    </row>
    <row r="250" spans="1:1" x14ac:dyDescent="0.25">
      <c r="A250" s="2" t="s">
        <v>2955</v>
      </c>
    </row>
    <row r="251" spans="1:1" x14ac:dyDescent="0.25">
      <c r="A251" s="2" t="s">
        <v>2704</v>
      </c>
    </row>
    <row r="252" spans="1:1" x14ac:dyDescent="0.25">
      <c r="A252" s="2" t="s">
        <v>3101</v>
      </c>
    </row>
    <row r="253" spans="1:1" x14ac:dyDescent="0.25">
      <c r="A253" s="2" t="s">
        <v>2693</v>
      </c>
    </row>
    <row r="254" spans="1:1" x14ac:dyDescent="0.25">
      <c r="A254" s="2" t="s">
        <v>2699</v>
      </c>
    </row>
    <row r="255" spans="1:1" x14ac:dyDescent="0.25">
      <c r="A255" s="2" t="s">
        <v>2694</v>
      </c>
    </row>
    <row r="256" spans="1:1" x14ac:dyDescent="0.25">
      <c r="A256" s="2" t="s">
        <v>2700</v>
      </c>
    </row>
    <row r="257" spans="1:1" x14ac:dyDescent="0.25">
      <c r="A257" s="2" t="s">
        <v>2908</v>
      </c>
    </row>
    <row r="258" spans="1:1" x14ac:dyDescent="0.25">
      <c r="A258" s="2" t="s">
        <v>3393</v>
      </c>
    </row>
    <row r="259" spans="1:1" x14ac:dyDescent="0.25">
      <c r="A259" s="2" t="s">
        <v>3312</v>
      </c>
    </row>
    <row r="260" spans="1:1" x14ac:dyDescent="0.25">
      <c r="A260" s="2" t="s">
        <v>3274</v>
      </c>
    </row>
    <row r="261" spans="1:1" x14ac:dyDescent="0.25">
      <c r="A261" s="2" t="s">
        <v>2701</v>
      </c>
    </row>
    <row r="262" spans="1:1" x14ac:dyDescent="0.25">
      <c r="A262" s="2" t="s">
        <v>2982</v>
      </c>
    </row>
    <row r="263" spans="1:1" x14ac:dyDescent="0.25">
      <c r="A263" s="2" t="s">
        <v>3225</v>
      </c>
    </row>
    <row r="264" spans="1:1" x14ac:dyDescent="0.25">
      <c r="A264" s="2" t="s">
        <v>80</v>
      </c>
    </row>
    <row r="265" spans="1:1" x14ac:dyDescent="0.25">
      <c r="A265" s="2" t="s">
        <v>3049</v>
      </c>
    </row>
    <row r="266" spans="1:1" x14ac:dyDescent="0.25">
      <c r="A266" s="2" t="s">
        <v>3299</v>
      </c>
    </row>
    <row r="267" spans="1:1" x14ac:dyDescent="0.25">
      <c r="A267" s="2" t="s">
        <v>3287</v>
      </c>
    </row>
    <row r="268" spans="1:1" x14ac:dyDescent="0.25">
      <c r="A268" s="2" t="s">
        <v>3134</v>
      </c>
    </row>
    <row r="269" spans="1:1" x14ac:dyDescent="0.25">
      <c r="A269" s="2" t="s">
        <v>2702</v>
      </c>
    </row>
    <row r="270" spans="1:1" x14ac:dyDescent="0.25">
      <c r="A270" s="2" t="s">
        <v>2703</v>
      </c>
    </row>
    <row r="271" spans="1:1" x14ac:dyDescent="0.25">
      <c r="A271" s="2" t="s">
        <v>3215</v>
      </c>
    </row>
    <row r="272" spans="1:1" x14ac:dyDescent="0.25">
      <c r="A272" s="2" t="s">
        <v>2952</v>
      </c>
    </row>
    <row r="273" spans="1:1" x14ac:dyDescent="0.25">
      <c r="A273" s="2" t="s">
        <v>2705</v>
      </c>
    </row>
    <row r="274" spans="1:1" x14ac:dyDescent="0.25">
      <c r="A274" s="2" t="s">
        <v>3080</v>
      </c>
    </row>
    <row r="275" spans="1:1" x14ac:dyDescent="0.25">
      <c r="A275" s="2" t="s">
        <v>2327</v>
      </c>
    </row>
    <row r="276" spans="1:1" x14ac:dyDescent="0.25">
      <c r="A276" s="2" t="s">
        <v>3166</v>
      </c>
    </row>
    <row r="277" spans="1:1" x14ac:dyDescent="0.25">
      <c r="A277" s="2" t="s">
        <v>2900</v>
      </c>
    </row>
    <row r="278" spans="1:1" x14ac:dyDescent="0.25">
      <c r="A278" s="2" t="s">
        <v>3336</v>
      </c>
    </row>
    <row r="279" spans="1:1" x14ac:dyDescent="0.25">
      <c r="A279" s="2" t="s">
        <v>3165</v>
      </c>
    </row>
    <row r="280" spans="1:1" x14ac:dyDescent="0.25">
      <c r="A280" s="2" t="s">
        <v>2987</v>
      </c>
    </row>
    <row r="281" spans="1:1" x14ac:dyDescent="0.25">
      <c r="A281" s="2" t="s">
        <v>2949</v>
      </c>
    </row>
    <row r="282" spans="1:1" x14ac:dyDescent="0.25">
      <c r="A282" s="2" t="s">
        <v>2706</v>
      </c>
    </row>
    <row r="283" spans="1:1" x14ac:dyDescent="0.25">
      <c r="A283" s="2" t="s">
        <v>3084</v>
      </c>
    </row>
    <row r="284" spans="1:1" x14ac:dyDescent="0.25">
      <c r="A284" s="2" t="s">
        <v>3085</v>
      </c>
    </row>
    <row r="285" spans="1:1" x14ac:dyDescent="0.25">
      <c r="A285" s="2" t="s">
        <v>82</v>
      </c>
    </row>
    <row r="286" spans="1:1" x14ac:dyDescent="0.25">
      <c r="A286" s="2" t="s">
        <v>2919</v>
      </c>
    </row>
    <row r="287" spans="1:1" x14ac:dyDescent="0.25">
      <c r="A287" s="2" t="s">
        <v>2713</v>
      </c>
    </row>
    <row r="288" spans="1:1" x14ac:dyDescent="0.25">
      <c r="A288" s="2" t="s">
        <v>2209</v>
      </c>
    </row>
    <row r="289" spans="1:1" x14ac:dyDescent="0.25">
      <c r="A289" s="2" t="s">
        <v>2714</v>
      </c>
    </row>
    <row r="290" spans="1:1" x14ac:dyDescent="0.25">
      <c r="A290" s="2" t="s">
        <v>3097</v>
      </c>
    </row>
    <row r="291" spans="1:1" x14ac:dyDescent="0.25">
      <c r="A291" s="2" t="s">
        <v>2940</v>
      </c>
    </row>
    <row r="292" spans="1:1" x14ac:dyDescent="0.25">
      <c r="A292" s="2" t="s">
        <v>2715</v>
      </c>
    </row>
    <row r="293" spans="1:1" x14ac:dyDescent="0.25">
      <c r="A293" s="2" t="s">
        <v>3360</v>
      </c>
    </row>
    <row r="294" spans="1:1" x14ac:dyDescent="0.25">
      <c r="A294" s="2" t="s">
        <v>3122</v>
      </c>
    </row>
    <row r="295" spans="1:1" x14ac:dyDescent="0.25">
      <c r="A295" s="2" t="s">
        <v>3181</v>
      </c>
    </row>
    <row r="296" spans="1:1" x14ac:dyDescent="0.25">
      <c r="A296" s="2" t="s">
        <v>3194</v>
      </c>
    </row>
    <row r="297" spans="1:1" x14ac:dyDescent="0.25">
      <c r="A297" s="2" t="s">
        <v>2893</v>
      </c>
    </row>
    <row r="298" spans="1:1" x14ac:dyDescent="0.25">
      <c r="A298" s="2" t="s">
        <v>2716</v>
      </c>
    </row>
    <row r="299" spans="1:1" x14ac:dyDescent="0.25">
      <c r="A299" s="2" t="s">
        <v>2717</v>
      </c>
    </row>
    <row r="300" spans="1:1" x14ac:dyDescent="0.25">
      <c r="A300" s="2" t="s">
        <v>3111</v>
      </c>
    </row>
    <row r="301" spans="1:1" x14ac:dyDescent="0.25">
      <c r="A301" s="2" t="s">
        <v>3118</v>
      </c>
    </row>
    <row r="302" spans="1:1" x14ac:dyDescent="0.25">
      <c r="A302" s="2" t="s">
        <v>3247</v>
      </c>
    </row>
    <row r="303" spans="1:1" x14ac:dyDescent="0.25">
      <c r="A303" s="2" t="s">
        <v>2718</v>
      </c>
    </row>
    <row r="304" spans="1:1" x14ac:dyDescent="0.25">
      <c r="A304" s="2" t="s">
        <v>2886</v>
      </c>
    </row>
    <row r="305" spans="1:1" x14ac:dyDescent="0.25">
      <c r="A305" s="2" t="s">
        <v>2887</v>
      </c>
    </row>
    <row r="306" spans="1:1" x14ac:dyDescent="0.25">
      <c r="A306" s="2" t="s">
        <v>3359</v>
      </c>
    </row>
    <row r="307" spans="1:1" x14ac:dyDescent="0.25">
      <c r="A307" s="2" t="s">
        <v>2707</v>
      </c>
    </row>
    <row r="308" spans="1:1" x14ac:dyDescent="0.25">
      <c r="A308" s="2" t="s">
        <v>2916</v>
      </c>
    </row>
    <row r="309" spans="1:1" x14ac:dyDescent="0.25">
      <c r="A309" s="2" t="s">
        <v>3112</v>
      </c>
    </row>
    <row r="310" spans="1:1" x14ac:dyDescent="0.25">
      <c r="A310" s="2" t="s">
        <v>2719</v>
      </c>
    </row>
    <row r="311" spans="1:1" x14ac:dyDescent="0.25">
      <c r="A311" s="2" t="s">
        <v>2720</v>
      </c>
    </row>
    <row r="312" spans="1:1" x14ac:dyDescent="0.25">
      <c r="A312" s="2" t="s">
        <v>3026</v>
      </c>
    </row>
    <row r="313" spans="1:1" x14ac:dyDescent="0.25">
      <c r="A313" s="2" t="s">
        <v>2750</v>
      </c>
    </row>
    <row r="314" spans="1:1" x14ac:dyDescent="0.25">
      <c r="A314" s="2" t="s">
        <v>3197</v>
      </c>
    </row>
    <row r="315" spans="1:1" x14ac:dyDescent="0.25">
      <c r="A315" s="2" t="s">
        <v>3013</v>
      </c>
    </row>
    <row r="316" spans="1:1" x14ac:dyDescent="0.25">
      <c r="A316" s="2" t="s">
        <v>3071</v>
      </c>
    </row>
    <row r="317" spans="1:1" x14ac:dyDescent="0.25">
      <c r="A317" s="2" t="s">
        <v>3104</v>
      </c>
    </row>
    <row r="318" spans="1:1" x14ac:dyDescent="0.25">
      <c r="A318" s="2" t="s">
        <v>3075</v>
      </c>
    </row>
    <row r="319" spans="1:1" x14ac:dyDescent="0.25">
      <c r="A319" s="2" t="s">
        <v>3371</v>
      </c>
    </row>
    <row r="320" spans="1:1" x14ac:dyDescent="0.25">
      <c r="A320" s="2" t="s">
        <v>3167</v>
      </c>
    </row>
    <row r="321" spans="1:1" x14ac:dyDescent="0.25">
      <c r="A321" s="2" t="s">
        <v>3117</v>
      </c>
    </row>
    <row r="322" spans="1:1" x14ac:dyDescent="0.25">
      <c r="A322" s="2" t="s">
        <v>3228</v>
      </c>
    </row>
    <row r="323" spans="1:1" x14ac:dyDescent="0.25">
      <c r="A323" s="2" t="s">
        <v>3192</v>
      </c>
    </row>
    <row r="324" spans="1:1" x14ac:dyDescent="0.25">
      <c r="A324" s="2" t="s">
        <v>3234</v>
      </c>
    </row>
    <row r="325" spans="1:1" x14ac:dyDescent="0.25">
      <c r="A325" s="2" t="s">
        <v>3142</v>
      </c>
    </row>
    <row r="326" spans="1:1" x14ac:dyDescent="0.25">
      <c r="A326" s="2" t="s">
        <v>2709</v>
      </c>
    </row>
    <row r="327" spans="1:1" x14ac:dyDescent="0.25">
      <c r="A327" s="2" t="s">
        <v>2710</v>
      </c>
    </row>
    <row r="328" spans="1:1" x14ac:dyDescent="0.25">
      <c r="A328" s="2" t="s">
        <v>2722</v>
      </c>
    </row>
    <row r="329" spans="1:1" x14ac:dyDescent="0.25">
      <c r="A329" s="2" t="s">
        <v>3340</v>
      </c>
    </row>
    <row r="330" spans="1:1" x14ac:dyDescent="0.25">
      <c r="A330" s="2" t="s">
        <v>2723</v>
      </c>
    </row>
    <row r="331" spans="1:1" x14ac:dyDescent="0.25">
      <c r="A331" s="2" t="s">
        <v>3223</v>
      </c>
    </row>
    <row r="332" spans="1:1" x14ac:dyDescent="0.25">
      <c r="A332" s="2" t="s">
        <v>3135</v>
      </c>
    </row>
    <row r="333" spans="1:1" x14ac:dyDescent="0.25">
      <c r="A333" s="2" t="s">
        <v>2724</v>
      </c>
    </row>
    <row r="334" spans="1:1" x14ac:dyDescent="0.25">
      <c r="A334" s="2" t="s">
        <v>2972</v>
      </c>
    </row>
    <row r="335" spans="1:1" x14ac:dyDescent="0.25">
      <c r="A335" s="2" t="s">
        <v>2726</v>
      </c>
    </row>
    <row r="336" spans="1:1" x14ac:dyDescent="0.25">
      <c r="A336" s="2" t="s">
        <v>3220</v>
      </c>
    </row>
    <row r="337" spans="1:1" x14ac:dyDescent="0.25">
      <c r="A337" s="2" t="s">
        <v>3100</v>
      </c>
    </row>
    <row r="338" spans="1:1" x14ac:dyDescent="0.25">
      <c r="A338" s="2" t="s">
        <v>3198</v>
      </c>
    </row>
    <row r="339" spans="1:1" x14ac:dyDescent="0.25">
      <c r="A339" s="2" t="s">
        <v>32</v>
      </c>
    </row>
    <row r="340" spans="1:1" x14ac:dyDescent="0.25">
      <c r="A340" s="2" t="s">
        <v>2727</v>
      </c>
    </row>
    <row r="341" spans="1:1" x14ac:dyDescent="0.25">
      <c r="A341" s="2" t="s">
        <v>2729</v>
      </c>
    </row>
    <row r="342" spans="1:1" x14ac:dyDescent="0.25">
      <c r="A342" s="2" t="s">
        <v>2711</v>
      </c>
    </row>
    <row r="343" spans="1:1" x14ac:dyDescent="0.25">
      <c r="A343" s="2" t="s">
        <v>3046</v>
      </c>
    </row>
    <row r="344" spans="1:1" x14ac:dyDescent="0.25">
      <c r="A344" s="2" t="s">
        <v>2730</v>
      </c>
    </row>
    <row r="345" spans="1:1" x14ac:dyDescent="0.25">
      <c r="A345" s="2" t="s">
        <v>3205</v>
      </c>
    </row>
    <row r="346" spans="1:1" x14ac:dyDescent="0.25">
      <c r="A346" s="2" t="s">
        <v>1446</v>
      </c>
    </row>
    <row r="347" spans="1:1" x14ac:dyDescent="0.25">
      <c r="A347" s="2" t="s">
        <v>2732</v>
      </c>
    </row>
    <row r="348" spans="1:1" x14ac:dyDescent="0.25">
      <c r="A348" s="2" t="s">
        <v>2734</v>
      </c>
    </row>
    <row r="349" spans="1:1" x14ac:dyDescent="0.25">
      <c r="A349" s="2" t="s">
        <v>2988</v>
      </c>
    </row>
    <row r="350" spans="1:1" x14ac:dyDescent="0.25">
      <c r="A350" s="2" t="s">
        <v>2735</v>
      </c>
    </row>
    <row r="351" spans="1:1" x14ac:dyDescent="0.25">
      <c r="A351" s="2" t="s">
        <v>2888</v>
      </c>
    </row>
    <row r="352" spans="1:1" x14ac:dyDescent="0.25">
      <c r="A352" s="2" t="s">
        <v>2736</v>
      </c>
    </row>
    <row r="353" spans="1:1" x14ac:dyDescent="0.25">
      <c r="A353" s="2" t="s">
        <v>3148</v>
      </c>
    </row>
    <row r="354" spans="1:1" x14ac:dyDescent="0.25">
      <c r="A354" s="2" t="s">
        <v>2963</v>
      </c>
    </row>
    <row r="355" spans="1:1" x14ac:dyDescent="0.25">
      <c r="A355" s="2" t="s">
        <v>2712</v>
      </c>
    </row>
    <row r="356" spans="1:1" x14ac:dyDescent="0.25">
      <c r="A356" s="2" t="s">
        <v>2737</v>
      </c>
    </row>
    <row r="357" spans="1:1" x14ac:dyDescent="0.25">
      <c r="A357" s="2" t="s">
        <v>2738</v>
      </c>
    </row>
    <row r="358" spans="1:1" x14ac:dyDescent="0.25">
      <c r="A358" s="2" t="s">
        <v>3008</v>
      </c>
    </row>
    <row r="359" spans="1:1" x14ac:dyDescent="0.25">
      <c r="A359" s="2" t="s">
        <v>2740</v>
      </c>
    </row>
    <row r="360" spans="1:1" x14ac:dyDescent="0.25">
      <c r="A360" s="2" t="s">
        <v>2741</v>
      </c>
    </row>
    <row r="361" spans="1:1" x14ac:dyDescent="0.25">
      <c r="A361" s="2" t="s">
        <v>2742</v>
      </c>
    </row>
    <row r="362" spans="1:1" x14ac:dyDescent="0.25">
      <c r="A362" s="2" t="s">
        <v>2743</v>
      </c>
    </row>
    <row r="363" spans="1:1" x14ac:dyDescent="0.25">
      <c r="A363" s="2" t="s">
        <v>3171</v>
      </c>
    </row>
    <row r="364" spans="1:1" x14ac:dyDescent="0.25">
      <c r="A364" s="2" t="s">
        <v>2739</v>
      </c>
    </row>
    <row r="365" spans="1:1" x14ac:dyDescent="0.25">
      <c r="A365" s="2" t="s">
        <v>2748</v>
      </c>
    </row>
    <row r="366" spans="1:1" x14ac:dyDescent="0.25">
      <c r="A366" s="2" t="s">
        <v>394</v>
      </c>
    </row>
    <row r="367" spans="1:1" x14ac:dyDescent="0.25">
      <c r="A367" s="2" t="s">
        <v>2897</v>
      </c>
    </row>
    <row r="368" spans="1:1" x14ac:dyDescent="0.25">
      <c r="A368" s="2" t="s">
        <v>573</v>
      </c>
    </row>
    <row r="369" spans="1:1" x14ac:dyDescent="0.25">
      <c r="A369" s="2" t="s">
        <v>2754</v>
      </c>
    </row>
    <row r="370" spans="1:1" x14ac:dyDescent="0.25">
      <c r="A370" s="2" t="s">
        <v>3009</v>
      </c>
    </row>
    <row r="371" spans="1:1" x14ac:dyDescent="0.25">
      <c r="A371" s="2" t="s">
        <v>3186</v>
      </c>
    </row>
    <row r="372" spans="1:1" x14ac:dyDescent="0.25">
      <c r="A372" s="2" t="s">
        <v>2757</v>
      </c>
    </row>
    <row r="373" spans="1:1" x14ac:dyDescent="0.25">
      <c r="A373" s="2" t="s">
        <v>2759</v>
      </c>
    </row>
    <row r="374" spans="1:1" x14ac:dyDescent="0.25">
      <c r="A374" s="2" t="s">
        <v>2760</v>
      </c>
    </row>
    <row r="375" spans="1:1" x14ac:dyDescent="0.25">
      <c r="A375" s="2" t="s">
        <v>3352</v>
      </c>
    </row>
    <row r="376" spans="1:1" x14ac:dyDescent="0.25">
      <c r="A376" s="2" t="s">
        <v>3144</v>
      </c>
    </row>
    <row r="377" spans="1:1" x14ac:dyDescent="0.25">
      <c r="A377" s="2" t="s">
        <v>3257</v>
      </c>
    </row>
    <row r="378" spans="1:1" x14ac:dyDescent="0.25">
      <c r="A378" s="2" t="s">
        <v>2971</v>
      </c>
    </row>
    <row r="379" spans="1:1" x14ac:dyDescent="0.25">
      <c r="A379" s="2" t="s">
        <v>2761</v>
      </c>
    </row>
    <row r="380" spans="1:1" x14ac:dyDescent="0.25">
      <c r="A380" s="2" t="s">
        <v>3079</v>
      </c>
    </row>
    <row r="381" spans="1:1" x14ac:dyDescent="0.25">
      <c r="A381" s="2" t="s">
        <v>3244</v>
      </c>
    </row>
    <row r="382" spans="1:1" x14ac:dyDescent="0.25">
      <c r="A382" s="2" t="s">
        <v>3058</v>
      </c>
    </row>
    <row r="383" spans="1:1" x14ac:dyDescent="0.25">
      <c r="A383" s="2" t="s">
        <v>2762</v>
      </c>
    </row>
    <row r="384" spans="1:1" x14ac:dyDescent="0.25">
      <c r="A384" s="2" t="s">
        <v>2753</v>
      </c>
    </row>
    <row r="385" spans="1:1" x14ac:dyDescent="0.25">
      <c r="A385" s="2" t="s">
        <v>2891</v>
      </c>
    </row>
    <row r="386" spans="1:1" x14ac:dyDescent="0.25">
      <c r="A386" s="2" t="s">
        <v>3294</v>
      </c>
    </row>
    <row r="387" spans="1:1" x14ac:dyDescent="0.25">
      <c r="A387" s="2" t="s">
        <v>2938</v>
      </c>
    </row>
    <row r="388" spans="1:1" x14ac:dyDescent="0.25">
      <c r="A388" s="2" t="s">
        <v>2355</v>
      </c>
    </row>
    <row r="389" spans="1:1" x14ac:dyDescent="0.25">
      <c r="A389" s="2" t="s">
        <v>3231</v>
      </c>
    </row>
    <row r="390" spans="1:1" x14ac:dyDescent="0.25">
      <c r="A390" s="2" t="s">
        <v>2763</v>
      </c>
    </row>
    <row r="391" spans="1:1" x14ac:dyDescent="0.25">
      <c r="A391" s="2" t="s">
        <v>3284</v>
      </c>
    </row>
    <row r="392" spans="1:1" x14ac:dyDescent="0.25">
      <c r="A392" s="2" t="s">
        <v>3151</v>
      </c>
    </row>
    <row r="393" spans="1:1" x14ac:dyDescent="0.25">
      <c r="A393" s="2" t="s">
        <v>3341</v>
      </c>
    </row>
    <row r="394" spans="1:1" x14ac:dyDescent="0.25">
      <c r="A394" s="2" t="s">
        <v>2764</v>
      </c>
    </row>
    <row r="395" spans="1:1" x14ac:dyDescent="0.25">
      <c r="A395" s="2" t="s">
        <v>3053</v>
      </c>
    </row>
    <row r="396" spans="1:1" x14ac:dyDescent="0.25">
      <c r="A396" s="2" t="s">
        <v>3157</v>
      </c>
    </row>
    <row r="397" spans="1:1" x14ac:dyDescent="0.25">
      <c r="A397" s="2" t="s">
        <v>2765</v>
      </c>
    </row>
    <row r="398" spans="1:1" x14ac:dyDescent="0.25">
      <c r="A398" s="2" t="s">
        <v>3141</v>
      </c>
    </row>
    <row r="399" spans="1:1" x14ac:dyDescent="0.25">
      <c r="A399" s="2" t="s">
        <v>2990</v>
      </c>
    </row>
    <row r="400" spans="1:1" x14ac:dyDescent="0.25">
      <c r="A400" s="2" t="s">
        <v>3222</v>
      </c>
    </row>
    <row r="401" spans="1:1" x14ac:dyDescent="0.25">
      <c r="A401" s="2" t="s">
        <v>2767</v>
      </c>
    </row>
    <row r="402" spans="1:1" x14ac:dyDescent="0.25">
      <c r="A402" s="2" t="s">
        <v>3282</v>
      </c>
    </row>
    <row r="403" spans="1:1" x14ac:dyDescent="0.25">
      <c r="A403" s="2" t="s">
        <v>3392</v>
      </c>
    </row>
    <row r="404" spans="1:1" x14ac:dyDescent="0.25">
      <c r="A404" s="2" t="s">
        <v>3069</v>
      </c>
    </row>
    <row r="405" spans="1:1" x14ac:dyDescent="0.25">
      <c r="A405" s="2" t="s">
        <v>2974</v>
      </c>
    </row>
    <row r="406" spans="1:1" x14ac:dyDescent="0.25">
      <c r="A406" s="2" t="s">
        <v>69</v>
      </c>
    </row>
    <row r="407" spans="1:1" x14ac:dyDescent="0.25">
      <c r="A407" s="2" t="s">
        <v>3353</v>
      </c>
    </row>
    <row r="408" spans="1:1" x14ac:dyDescent="0.25">
      <c r="A408" s="2" t="s">
        <v>3052</v>
      </c>
    </row>
    <row r="409" spans="1:1" x14ac:dyDescent="0.25">
      <c r="A409" s="2" t="s">
        <v>2947</v>
      </c>
    </row>
    <row r="410" spans="1:1" x14ac:dyDescent="0.25">
      <c r="A410" s="2" t="s">
        <v>3064</v>
      </c>
    </row>
    <row r="411" spans="1:1" x14ac:dyDescent="0.25">
      <c r="A411" s="2" t="s">
        <v>3143</v>
      </c>
    </row>
    <row r="412" spans="1:1" x14ac:dyDescent="0.25">
      <c r="A412" s="2" t="s">
        <v>2768</v>
      </c>
    </row>
    <row r="413" spans="1:1" x14ac:dyDescent="0.25">
      <c r="A413" s="2" t="s">
        <v>2770</v>
      </c>
    </row>
    <row r="414" spans="1:1" x14ac:dyDescent="0.25">
      <c r="A414" s="2" t="s">
        <v>3116</v>
      </c>
    </row>
    <row r="415" spans="1:1" x14ac:dyDescent="0.25">
      <c r="A415" s="2" t="s">
        <v>2884</v>
      </c>
    </row>
    <row r="416" spans="1:1" x14ac:dyDescent="0.25">
      <c r="A416" s="2" t="s">
        <v>3300</v>
      </c>
    </row>
    <row r="417" spans="1:1" x14ac:dyDescent="0.25">
      <c r="A417" s="2" t="s">
        <v>3385</v>
      </c>
    </row>
    <row r="418" spans="1:1" x14ac:dyDescent="0.25">
      <c r="A418" s="2" t="s">
        <v>2771</v>
      </c>
    </row>
    <row r="419" spans="1:1" x14ac:dyDescent="0.25">
      <c r="A419" s="2" t="s">
        <v>3109</v>
      </c>
    </row>
    <row r="420" spans="1:1" x14ac:dyDescent="0.25">
      <c r="A420" s="2" t="s">
        <v>2772</v>
      </c>
    </row>
    <row r="421" spans="1:1" x14ac:dyDescent="0.25">
      <c r="A421" s="2" t="s">
        <v>2894</v>
      </c>
    </row>
    <row r="422" spans="1:1" x14ac:dyDescent="0.25">
      <c r="A422" s="2" t="s">
        <v>3029</v>
      </c>
    </row>
    <row r="423" spans="1:1" x14ac:dyDescent="0.25">
      <c r="A423" s="2" t="s">
        <v>3229</v>
      </c>
    </row>
    <row r="424" spans="1:1" x14ac:dyDescent="0.25">
      <c r="A424" s="2" t="s">
        <v>3035</v>
      </c>
    </row>
    <row r="425" spans="1:1" x14ac:dyDescent="0.25">
      <c r="A425" s="2" t="s">
        <v>3335</v>
      </c>
    </row>
    <row r="426" spans="1:1" x14ac:dyDescent="0.25">
      <c r="A426" s="2" t="s">
        <v>2914</v>
      </c>
    </row>
    <row r="427" spans="1:1" x14ac:dyDescent="0.25">
      <c r="A427" s="2" t="s">
        <v>3158</v>
      </c>
    </row>
    <row r="428" spans="1:1" x14ac:dyDescent="0.25">
      <c r="A428" s="2" t="s">
        <v>3132</v>
      </c>
    </row>
    <row r="429" spans="1:1" x14ac:dyDescent="0.25">
      <c r="A429" s="2" t="s">
        <v>3054</v>
      </c>
    </row>
    <row r="430" spans="1:1" x14ac:dyDescent="0.25">
      <c r="A430" s="2" t="s">
        <v>3349</v>
      </c>
    </row>
    <row r="431" spans="1:1" x14ac:dyDescent="0.25">
      <c r="A431" s="2" t="s">
        <v>2769</v>
      </c>
    </row>
    <row r="432" spans="1:1" x14ac:dyDescent="0.25">
      <c r="A432" s="2" t="s">
        <v>3263</v>
      </c>
    </row>
    <row r="433" spans="1:1" x14ac:dyDescent="0.25">
      <c r="A433" s="2" t="s">
        <v>2773</v>
      </c>
    </row>
    <row r="434" spans="1:1" x14ac:dyDescent="0.25">
      <c r="A434" s="2" t="s">
        <v>2774</v>
      </c>
    </row>
    <row r="435" spans="1:1" x14ac:dyDescent="0.25">
      <c r="A435" s="2" t="s">
        <v>3314</v>
      </c>
    </row>
    <row r="436" spans="1:1" x14ac:dyDescent="0.25">
      <c r="A436" s="2" t="s">
        <v>2775</v>
      </c>
    </row>
    <row r="437" spans="1:1" x14ac:dyDescent="0.25">
      <c r="A437" s="2" t="s">
        <v>2881</v>
      </c>
    </row>
    <row r="438" spans="1:1" x14ac:dyDescent="0.25">
      <c r="A438" s="2" t="s">
        <v>2332</v>
      </c>
    </row>
    <row r="439" spans="1:1" x14ac:dyDescent="0.25">
      <c r="A439" s="2" t="s">
        <v>3018</v>
      </c>
    </row>
    <row r="440" spans="1:1" x14ac:dyDescent="0.25">
      <c r="A440" s="2" t="s">
        <v>2776</v>
      </c>
    </row>
    <row r="441" spans="1:1" x14ac:dyDescent="0.25">
      <c r="A441" s="2" t="s">
        <v>2778</v>
      </c>
    </row>
    <row r="442" spans="1:1" x14ac:dyDescent="0.25">
      <c r="A442" s="2" t="s">
        <v>2924</v>
      </c>
    </row>
    <row r="443" spans="1:1" x14ac:dyDescent="0.25">
      <c r="A443" s="2" t="s">
        <v>2779</v>
      </c>
    </row>
    <row r="444" spans="1:1" x14ac:dyDescent="0.25">
      <c r="A444" s="2" t="s">
        <v>3230</v>
      </c>
    </row>
    <row r="445" spans="1:1" x14ac:dyDescent="0.25">
      <c r="A445" s="2" t="s">
        <v>3156</v>
      </c>
    </row>
    <row r="446" spans="1:1" x14ac:dyDescent="0.25">
      <c r="A446" s="2" t="s">
        <v>3036</v>
      </c>
    </row>
    <row r="447" spans="1:1" x14ac:dyDescent="0.25">
      <c r="A447" s="2" t="s">
        <v>2777</v>
      </c>
    </row>
    <row r="448" spans="1:1" x14ac:dyDescent="0.25">
      <c r="A448" s="2" t="s">
        <v>3291</v>
      </c>
    </row>
    <row r="449" spans="1:1" x14ac:dyDescent="0.25">
      <c r="A449" s="2" t="s">
        <v>2882</v>
      </c>
    </row>
    <row r="450" spans="1:1" x14ac:dyDescent="0.25">
      <c r="A450" s="2" t="s">
        <v>3293</v>
      </c>
    </row>
    <row r="451" spans="1:1" x14ac:dyDescent="0.25">
      <c r="A451" s="2" t="s">
        <v>3087</v>
      </c>
    </row>
    <row r="452" spans="1:1" x14ac:dyDescent="0.25">
      <c r="A452" s="2" t="s">
        <v>2752</v>
      </c>
    </row>
    <row r="453" spans="1:1" x14ac:dyDescent="0.25">
      <c r="A453" s="2" t="s">
        <v>3169</v>
      </c>
    </row>
    <row r="454" spans="1:1" x14ac:dyDescent="0.25">
      <c r="A454" s="2" t="s">
        <v>2903</v>
      </c>
    </row>
    <row r="455" spans="1:1" x14ac:dyDescent="0.25">
      <c r="A455" s="2" t="s">
        <v>2800</v>
      </c>
    </row>
    <row r="456" spans="1:1" x14ac:dyDescent="0.25">
      <c r="A456" s="2" t="s">
        <v>2977</v>
      </c>
    </row>
    <row r="457" spans="1:1" x14ac:dyDescent="0.25">
      <c r="A457" s="2" t="s">
        <v>3003</v>
      </c>
    </row>
    <row r="458" spans="1:1" x14ac:dyDescent="0.25">
      <c r="A458" s="2" t="s">
        <v>3179</v>
      </c>
    </row>
    <row r="459" spans="1:1" x14ac:dyDescent="0.25">
      <c r="A459" s="2" t="s">
        <v>2890</v>
      </c>
    </row>
    <row r="460" spans="1:1" x14ac:dyDescent="0.25">
      <c r="A460" s="2" t="s">
        <v>2780</v>
      </c>
    </row>
    <row r="461" spans="1:1" x14ac:dyDescent="0.25">
      <c r="A461" s="2" t="s">
        <v>3124</v>
      </c>
    </row>
    <row r="462" spans="1:1" x14ac:dyDescent="0.25">
      <c r="A462" s="2" t="s">
        <v>2031</v>
      </c>
    </row>
    <row r="463" spans="1:1" x14ac:dyDescent="0.25">
      <c r="A463" s="2" t="s">
        <v>3260</v>
      </c>
    </row>
    <row r="464" spans="1:1" x14ac:dyDescent="0.25">
      <c r="A464" s="2" t="s">
        <v>2782</v>
      </c>
    </row>
    <row r="465" spans="1:1" x14ac:dyDescent="0.25">
      <c r="A465" s="2" t="s">
        <v>2783</v>
      </c>
    </row>
    <row r="466" spans="1:1" x14ac:dyDescent="0.25">
      <c r="A466" s="2" t="s">
        <v>3243</v>
      </c>
    </row>
    <row r="467" spans="1:1" x14ac:dyDescent="0.25">
      <c r="A467" s="2" t="s">
        <v>3065</v>
      </c>
    </row>
    <row r="468" spans="1:1" x14ac:dyDescent="0.25">
      <c r="A468" s="2" t="s">
        <v>3217</v>
      </c>
    </row>
    <row r="469" spans="1:1" x14ac:dyDescent="0.25">
      <c r="A469" s="2" t="s">
        <v>3373</v>
      </c>
    </row>
    <row r="470" spans="1:1" x14ac:dyDescent="0.25">
      <c r="A470" s="2" t="s">
        <v>2784</v>
      </c>
    </row>
    <row r="471" spans="1:1" x14ac:dyDescent="0.25">
      <c r="A471" s="2" t="s">
        <v>3034</v>
      </c>
    </row>
    <row r="472" spans="1:1" x14ac:dyDescent="0.25">
      <c r="A472" s="2" t="s">
        <v>3216</v>
      </c>
    </row>
    <row r="473" spans="1:1" x14ac:dyDescent="0.25">
      <c r="A473" s="2" t="s">
        <v>2733</v>
      </c>
    </row>
    <row r="474" spans="1:1" x14ac:dyDescent="0.25">
      <c r="A474" s="2" t="s">
        <v>3267</v>
      </c>
    </row>
    <row r="475" spans="1:1" x14ac:dyDescent="0.25">
      <c r="A475" s="2" t="s">
        <v>3183</v>
      </c>
    </row>
    <row r="476" spans="1:1" x14ac:dyDescent="0.25">
      <c r="A476" s="2" t="s">
        <v>3001</v>
      </c>
    </row>
    <row r="477" spans="1:1" x14ac:dyDescent="0.25">
      <c r="A477" s="2" t="s">
        <v>3139</v>
      </c>
    </row>
    <row r="478" spans="1:1" x14ac:dyDescent="0.25">
      <c r="A478" s="2" t="s">
        <v>2932</v>
      </c>
    </row>
    <row r="479" spans="1:1" x14ac:dyDescent="0.25">
      <c r="A479" s="2" t="s">
        <v>3268</v>
      </c>
    </row>
    <row r="480" spans="1:1" x14ac:dyDescent="0.25">
      <c r="A480" s="2" t="s">
        <v>3032</v>
      </c>
    </row>
    <row r="481" spans="1:1" x14ac:dyDescent="0.25">
      <c r="A481" s="2" t="s">
        <v>3249</v>
      </c>
    </row>
    <row r="482" spans="1:1" x14ac:dyDescent="0.25">
      <c r="A482" s="2" t="s">
        <v>3379</v>
      </c>
    </row>
    <row r="483" spans="1:1" x14ac:dyDescent="0.25">
      <c r="A483" s="2" t="s">
        <v>3380</v>
      </c>
    </row>
    <row r="484" spans="1:1" x14ac:dyDescent="0.25">
      <c r="A484" s="2" t="s">
        <v>3389</v>
      </c>
    </row>
    <row r="485" spans="1:1" x14ac:dyDescent="0.25">
      <c r="A485" s="2" t="s">
        <v>3093</v>
      </c>
    </row>
    <row r="486" spans="1:1" x14ac:dyDescent="0.25">
      <c r="A486" s="2" t="s">
        <v>2892</v>
      </c>
    </row>
    <row r="487" spans="1:1" x14ac:dyDescent="0.25">
      <c r="A487" s="2" t="s">
        <v>2785</v>
      </c>
    </row>
    <row r="488" spans="1:1" x14ac:dyDescent="0.25">
      <c r="A488" s="2" t="s">
        <v>2786</v>
      </c>
    </row>
    <row r="489" spans="1:1" x14ac:dyDescent="0.25">
      <c r="A489" s="2" t="s">
        <v>3315</v>
      </c>
    </row>
    <row r="490" spans="1:1" x14ac:dyDescent="0.25">
      <c r="A490" s="2" t="s">
        <v>3239</v>
      </c>
    </row>
    <row r="491" spans="1:1" x14ac:dyDescent="0.25">
      <c r="A491" s="2" t="s">
        <v>2928</v>
      </c>
    </row>
    <row r="492" spans="1:1" x14ac:dyDescent="0.25">
      <c r="A492" s="2" t="s">
        <v>2787</v>
      </c>
    </row>
    <row r="493" spans="1:1" x14ac:dyDescent="0.25">
      <c r="A493" s="2" t="s">
        <v>3354</v>
      </c>
    </row>
    <row r="494" spans="1:1" x14ac:dyDescent="0.25">
      <c r="A494" s="2" t="s">
        <v>2790</v>
      </c>
    </row>
    <row r="495" spans="1:1" x14ac:dyDescent="0.25">
      <c r="A495" s="2" t="s">
        <v>2791</v>
      </c>
    </row>
    <row r="496" spans="1:1" x14ac:dyDescent="0.25">
      <c r="A496" s="2" t="s">
        <v>2789</v>
      </c>
    </row>
    <row r="497" spans="1:1" x14ac:dyDescent="0.25">
      <c r="A497" s="2" t="s">
        <v>3014</v>
      </c>
    </row>
    <row r="498" spans="1:1" x14ac:dyDescent="0.25">
      <c r="A498" s="2" t="s">
        <v>2792</v>
      </c>
    </row>
    <row r="499" spans="1:1" x14ac:dyDescent="0.25">
      <c r="A499" s="2" t="s">
        <v>3232</v>
      </c>
    </row>
    <row r="500" spans="1:1" x14ac:dyDescent="0.25">
      <c r="A500" s="2" t="s">
        <v>3209</v>
      </c>
    </row>
    <row r="501" spans="1:1" x14ac:dyDescent="0.25">
      <c r="A501" s="2" t="s">
        <v>3002</v>
      </c>
    </row>
    <row r="502" spans="1:1" x14ac:dyDescent="0.25">
      <c r="A502" s="2" t="s">
        <v>3292</v>
      </c>
    </row>
    <row r="503" spans="1:1" x14ac:dyDescent="0.25">
      <c r="A503" s="2" t="s">
        <v>3027</v>
      </c>
    </row>
    <row r="504" spans="1:1" x14ac:dyDescent="0.25">
      <c r="A504" s="2" t="s">
        <v>3077</v>
      </c>
    </row>
    <row r="505" spans="1:1" x14ac:dyDescent="0.25">
      <c r="A505" s="2" t="s">
        <v>2923</v>
      </c>
    </row>
    <row r="506" spans="1:1" x14ac:dyDescent="0.25">
      <c r="A506" s="2" t="s">
        <v>1314</v>
      </c>
    </row>
    <row r="507" spans="1:1" x14ac:dyDescent="0.25">
      <c r="A507" s="2" t="s">
        <v>3317</v>
      </c>
    </row>
    <row r="508" spans="1:1" x14ac:dyDescent="0.25">
      <c r="A508" s="2" t="s">
        <v>2996</v>
      </c>
    </row>
    <row r="509" spans="1:1" x14ac:dyDescent="0.25">
      <c r="A509" s="2" t="s">
        <v>3345</v>
      </c>
    </row>
    <row r="510" spans="1:1" x14ac:dyDescent="0.25">
      <c r="A510" s="2" t="s">
        <v>2970</v>
      </c>
    </row>
    <row r="511" spans="1:1" x14ac:dyDescent="0.25">
      <c r="A511" s="2" t="s">
        <v>3072</v>
      </c>
    </row>
    <row r="512" spans="1:1" x14ac:dyDescent="0.25">
      <c r="A512" s="2" t="s">
        <v>3090</v>
      </c>
    </row>
    <row r="513" spans="1:1" x14ac:dyDescent="0.25">
      <c r="A513" s="2" t="s">
        <v>2936</v>
      </c>
    </row>
    <row r="514" spans="1:1" x14ac:dyDescent="0.25">
      <c r="A514" s="2" t="s">
        <v>3254</v>
      </c>
    </row>
    <row r="515" spans="1:1" x14ac:dyDescent="0.25">
      <c r="A515" s="2" t="s">
        <v>2794</v>
      </c>
    </row>
    <row r="516" spans="1:1" x14ac:dyDescent="0.25">
      <c r="A516" s="2" t="s">
        <v>2909</v>
      </c>
    </row>
    <row r="517" spans="1:1" x14ac:dyDescent="0.25">
      <c r="A517" s="2" t="s">
        <v>3043</v>
      </c>
    </row>
    <row r="518" spans="1:1" x14ac:dyDescent="0.25">
      <c r="A518" s="2" t="s">
        <v>2927</v>
      </c>
    </row>
    <row r="519" spans="1:1" x14ac:dyDescent="0.25">
      <c r="A519" s="2" t="s">
        <v>2926</v>
      </c>
    </row>
    <row r="520" spans="1:1" x14ac:dyDescent="0.25">
      <c r="A520" s="2" t="s">
        <v>3172</v>
      </c>
    </row>
    <row r="521" spans="1:1" x14ac:dyDescent="0.25">
      <c r="A521" s="2" t="s">
        <v>847</v>
      </c>
    </row>
    <row r="522" spans="1:1" x14ac:dyDescent="0.25">
      <c r="A522" s="2" t="s">
        <v>3348</v>
      </c>
    </row>
    <row r="523" spans="1:1" x14ac:dyDescent="0.25">
      <c r="A523" s="2" t="s">
        <v>3208</v>
      </c>
    </row>
    <row r="524" spans="1:1" x14ac:dyDescent="0.25">
      <c r="A524" s="2" t="s">
        <v>3154</v>
      </c>
    </row>
    <row r="525" spans="1:1" x14ac:dyDescent="0.25">
      <c r="A525" s="2" t="s">
        <v>3068</v>
      </c>
    </row>
    <row r="526" spans="1:1" x14ac:dyDescent="0.25">
      <c r="A526" s="2" t="s">
        <v>3133</v>
      </c>
    </row>
    <row r="527" spans="1:1" x14ac:dyDescent="0.25">
      <c r="A527" s="2" t="s">
        <v>3279</v>
      </c>
    </row>
    <row r="528" spans="1:1" x14ac:dyDescent="0.25">
      <c r="A528" s="2" t="s">
        <v>3131</v>
      </c>
    </row>
    <row r="529" spans="1:1" x14ac:dyDescent="0.25">
      <c r="A529" s="2" t="s">
        <v>2984</v>
      </c>
    </row>
    <row r="530" spans="1:1" x14ac:dyDescent="0.25">
      <c r="A530" s="2" t="s">
        <v>3262</v>
      </c>
    </row>
    <row r="531" spans="1:1" x14ac:dyDescent="0.25">
      <c r="A531" s="2" t="s">
        <v>2755</v>
      </c>
    </row>
    <row r="532" spans="1:1" x14ac:dyDescent="0.25">
      <c r="A532" s="2" t="s">
        <v>3280</v>
      </c>
    </row>
    <row r="533" spans="1:1" x14ac:dyDescent="0.25">
      <c r="A533" s="2" t="s">
        <v>3252</v>
      </c>
    </row>
    <row r="534" spans="1:1" x14ac:dyDescent="0.25">
      <c r="A534" s="2" t="s">
        <v>2796</v>
      </c>
    </row>
    <row r="535" spans="1:1" x14ac:dyDescent="0.25">
      <c r="A535" s="2" t="s">
        <v>2797</v>
      </c>
    </row>
    <row r="536" spans="1:1" x14ac:dyDescent="0.25">
      <c r="A536" s="2" t="s">
        <v>2798</v>
      </c>
    </row>
    <row r="537" spans="1:1" x14ac:dyDescent="0.25">
      <c r="A537" s="2" t="s">
        <v>3188</v>
      </c>
    </row>
    <row r="538" spans="1:1" x14ac:dyDescent="0.25">
      <c r="A538" s="2" t="s">
        <v>3092</v>
      </c>
    </row>
    <row r="539" spans="1:1" x14ac:dyDescent="0.25">
      <c r="A539" s="2" t="s">
        <v>3226</v>
      </c>
    </row>
    <row r="540" spans="1:1" x14ac:dyDescent="0.25">
      <c r="A540" s="2" t="s">
        <v>3203</v>
      </c>
    </row>
    <row r="541" spans="1:1" x14ac:dyDescent="0.25">
      <c r="A541" s="2" t="s">
        <v>2899</v>
      </c>
    </row>
    <row r="542" spans="1:1" x14ac:dyDescent="0.25">
      <c r="A542" s="2" t="s">
        <v>3050</v>
      </c>
    </row>
    <row r="543" spans="1:1" x14ac:dyDescent="0.25">
      <c r="A543" s="2" t="s">
        <v>3219</v>
      </c>
    </row>
    <row r="544" spans="1:1" x14ac:dyDescent="0.25">
      <c r="A544" s="2" t="s">
        <v>3350</v>
      </c>
    </row>
    <row r="545" spans="1:1" x14ac:dyDescent="0.25">
      <c r="A545" s="2" t="s">
        <v>2799</v>
      </c>
    </row>
    <row r="546" spans="1:1" x14ac:dyDescent="0.25">
      <c r="A546" s="2" t="s">
        <v>2922</v>
      </c>
    </row>
    <row r="547" spans="1:1" x14ac:dyDescent="0.25">
      <c r="A547" s="2" t="s">
        <v>3113</v>
      </c>
    </row>
    <row r="548" spans="1:1" x14ac:dyDescent="0.25">
      <c r="A548" s="2" t="s">
        <v>2801</v>
      </c>
    </row>
    <row r="549" spans="1:1" x14ac:dyDescent="0.25">
      <c r="A549" s="2" t="s">
        <v>2937</v>
      </c>
    </row>
    <row r="550" spans="1:1" x14ac:dyDescent="0.25">
      <c r="A550" s="2" t="s">
        <v>2802</v>
      </c>
    </row>
    <row r="551" spans="1:1" x14ac:dyDescent="0.25">
      <c r="A551" s="2" t="s">
        <v>2997</v>
      </c>
    </row>
    <row r="552" spans="1:1" x14ac:dyDescent="0.25">
      <c r="A552" s="2" t="s">
        <v>2803</v>
      </c>
    </row>
    <row r="553" spans="1:1" x14ac:dyDescent="0.25">
      <c r="A553" s="2" t="s">
        <v>2804</v>
      </c>
    </row>
    <row r="554" spans="1:1" x14ac:dyDescent="0.25">
      <c r="A554" s="2" t="s">
        <v>2805</v>
      </c>
    </row>
    <row r="555" spans="1:1" x14ac:dyDescent="0.25">
      <c r="A555" s="2" t="s">
        <v>2957</v>
      </c>
    </row>
    <row r="556" spans="1:1" x14ac:dyDescent="0.25">
      <c r="A556" s="2" t="s">
        <v>2806</v>
      </c>
    </row>
    <row r="557" spans="1:1" x14ac:dyDescent="0.25">
      <c r="A557" s="2" t="s">
        <v>3174</v>
      </c>
    </row>
    <row r="558" spans="1:1" x14ac:dyDescent="0.25">
      <c r="A558" s="2" t="s">
        <v>2807</v>
      </c>
    </row>
    <row r="559" spans="1:1" x14ac:dyDescent="0.25">
      <c r="A559" s="2" t="s">
        <v>3196</v>
      </c>
    </row>
    <row r="560" spans="1:1" x14ac:dyDescent="0.25">
      <c r="A560" s="2" t="s">
        <v>2809</v>
      </c>
    </row>
    <row r="561" spans="1:1" x14ac:dyDescent="0.25">
      <c r="A561" s="2" t="s">
        <v>2810</v>
      </c>
    </row>
    <row r="562" spans="1:1" x14ac:dyDescent="0.25">
      <c r="A562" s="2" t="s">
        <v>3369</v>
      </c>
    </row>
    <row r="563" spans="1:1" x14ac:dyDescent="0.25">
      <c r="A563" s="2" t="s">
        <v>3016</v>
      </c>
    </row>
    <row r="564" spans="1:1" x14ac:dyDescent="0.25">
      <c r="A564" s="2" t="s">
        <v>3319</v>
      </c>
    </row>
    <row r="565" spans="1:1" x14ac:dyDescent="0.25">
      <c r="A565" s="2" t="s">
        <v>2910</v>
      </c>
    </row>
    <row r="566" spans="1:1" x14ac:dyDescent="0.25">
      <c r="A566" s="2" t="s">
        <v>3059</v>
      </c>
    </row>
    <row r="567" spans="1:1" x14ac:dyDescent="0.25">
      <c r="A567" s="2" t="s">
        <v>2811</v>
      </c>
    </row>
    <row r="568" spans="1:1" x14ac:dyDescent="0.25">
      <c r="A568" s="2" t="s">
        <v>3344</v>
      </c>
    </row>
    <row r="569" spans="1:1" x14ac:dyDescent="0.25">
      <c r="A569" s="2" t="s">
        <v>2906</v>
      </c>
    </row>
    <row r="570" spans="1:1" x14ac:dyDescent="0.25">
      <c r="A570" s="2" t="s">
        <v>3258</v>
      </c>
    </row>
    <row r="571" spans="1:1" x14ac:dyDescent="0.25">
      <c r="A571" s="2" t="s">
        <v>3382</v>
      </c>
    </row>
    <row r="572" spans="1:1" x14ac:dyDescent="0.25">
      <c r="A572" s="2" t="s">
        <v>3351</v>
      </c>
    </row>
    <row r="573" spans="1:1" x14ac:dyDescent="0.25">
      <c r="A573" s="2" t="s">
        <v>2812</v>
      </c>
    </row>
    <row r="574" spans="1:1" x14ac:dyDescent="0.25">
      <c r="A574" s="2" t="s">
        <v>3020</v>
      </c>
    </row>
    <row r="575" spans="1:1" x14ac:dyDescent="0.25">
      <c r="A575" s="2" t="s">
        <v>3147</v>
      </c>
    </row>
    <row r="576" spans="1:1" x14ac:dyDescent="0.25">
      <c r="A576" s="2" t="s">
        <v>3140</v>
      </c>
    </row>
    <row r="577" spans="1:1" x14ac:dyDescent="0.25">
      <c r="A577" s="2" t="s">
        <v>2813</v>
      </c>
    </row>
    <row r="578" spans="1:1" x14ac:dyDescent="0.25">
      <c r="A578" s="2" t="s">
        <v>3241</v>
      </c>
    </row>
    <row r="579" spans="1:1" x14ac:dyDescent="0.25">
      <c r="A579" s="2" t="s">
        <v>2823</v>
      </c>
    </row>
    <row r="580" spans="1:1" x14ac:dyDescent="0.25">
      <c r="A580" s="2" t="s">
        <v>2815</v>
      </c>
    </row>
    <row r="581" spans="1:1" x14ac:dyDescent="0.25">
      <c r="A581" s="2" t="s">
        <v>2816</v>
      </c>
    </row>
    <row r="582" spans="1:1" x14ac:dyDescent="0.25">
      <c r="A582" s="2" t="s">
        <v>3270</v>
      </c>
    </row>
    <row r="583" spans="1:1" x14ac:dyDescent="0.25">
      <c r="A583" s="2" t="s">
        <v>3246</v>
      </c>
    </row>
    <row r="584" spans="1:1" x14ac:dyDescent="0.25">
      <c r="A584" s="2" t="s">
        <v>2817</v>
      </c>
    </row>
    <row r="585" spans="1:1" x14ac:dyDescent="0.25">
      <c r="A585" s="2" t="s">
        <v>3285</v>
      </c>
    </row>
    <row r="586" spans="1:1" x14ac:dyDescent="0.25">
      <c r="A586" s="2" t="s">
        <v>2818</v>
      </c>
    </row>
    <row r="587" spans="1:1" x14ac:dyDescent="0.25">
      <c r="A587" s="2" t="s">
        <v>3115</v>
      </c>
    </row>
    <row r="588" spans="1:1" x14ac:dyDescent="0.25">
      <c r="A588" s="2" t="s">
        <v>147</v>
      </c>
    </row>
    <row r="589" spans="1:1" x14ac:dyDescent="0.25">
      <c r="A589" s="2" t="s">
        <v>3372</v>
      </c>
    </row>
    <row r="590" spans="1:1" x14ac:dyDescent="0.25">
      <c r="A590" s="2" t="s">
        <v>3098</v>
      </c>
    </row>
    <row r="591" spans="1:1" x14ac:dyDescent="0.25">
      <c r="A591" s="2" t="s">
        <v>3125</v>
      </c>
    </row>
    <row r="592" spans="1:1" x14ac:dyDescent="0.25">
      <c r="A592" s="2" t="s">
        <v>2905</v>
      </c>
    </row>
    <row r="593" spans="1:1" x14ac:dyDescent="0.25">
      <c r="A593" s="2" t="s">
        <v>3261</v>
      </c>
    </row>
    <row r="594" spans="1:1" x14ac:dyDescent="0.25">
      <c r="A594" s="2" t="s">
        <v>2819</v>
      </c>
    </row>
    <row r="595" spans="1:1" x14ac:dyDescent="0.25">
      <c r="A595" s="2" t="s">
        <v>2820</v>
      </c>
    </row>
    <row r="596" spans="1:1" x14ac:dyDescent="0.25">
      <c r="A596" s="2" t="s">
        <v>3073</v>
      </c>
    </row>
    <row r="597" spans="1:1" x14ac:dyDescent="0.25">
      <c r="A597" s="2" t="s">
        <v>2961</v>
      </c>
    </row>
    <row r="598" spans="1:1" x14ac:dyDescent="0.25">
      <c r="A598" s="2" t="s">
        <v>3025</v>
      </c>
    </row>
    <row r="599" spans="1:1" x14ac:dyDescent="0.25">
      <c r="A599" s="2" t="s">
        <v>2822</v>
      </c>
    </row>
    <row r="600" spans="1:1" x14ac:dyDescent="0.25">
      <c r="A600" s="2" t="s">
        <v>2373</v>
      </c>
    </row>
    <row r="601" spans="1:1" x14ac:dyDescent="0.25">
      <c r="A601" s="2" t="s">
        <v>2821</v>
      </c>
    </row>
    <row r="602" spans="1:1" x14ac:dyDescent="0.25">
      <c r="A602" s="2" t="s">
        <v>3253</v>
      </c>
    </row>
    <row r="603" spans="1:1" x14ac:dyDescent="0.25">
      <c r="A603" s="2" t="s">
        <v>2824</v>
      </c>
    </row>
    <row r="604" spans="1:1" x14ac:dyDescent="0.25">
      <c r="A604" s="2" t="s">
        <v>2825</v>
      </c>
    </row>
    <row r="605" spans="1:1" x14ac:dyDescent="0.25">
      <c r="A605" s="2" t="s">
        <v>2989</v>
      </c>
    </row>
    <row r="606" spans="1:1" x14ac:dyDescent="0.25">
      <c r="A606" s="2" t="s">
        <v>2826</v>
      </c>
    </row>
    <row r="607" spans="1:1" x14ac:dyDescent="0.25">
      <c r="A607" s="2" t="s">
        <v>2950</v>
      </c>
    </row>
    <row r="608" spans="1:1" x14ac:dyDescent="0.25">
      <c r="A608" s="2" t="s">
        <v>3357</v>
      </c>
    </row>
    <row r="609" spans="1:1" x14ac:dyDescent="0.25">
      <c r="A609" s="2" t="s">
        <v>3136</v>
      </c>
    </row>
    <row r="610" spans="1:1" x14ac:dyDescent="0.25">
      <c r="A610" s="2" t="s">
        <v>2898</v>
      </c>
    </row>
    <row r="611" spans="1:1" x14ac:dyDescent="0.25">
      <c r="A611" s="2" t="s">
        <v>2827</v>
      </c>
    </row>
    <row r="612" spans="1:1" x14ac:dyDescent="0.25">
      <c r="A612" s="2" t="s">
        <v>2828</v>
      </c>
    </row>
    <row r="613" spans="1:1" x14ac:dyDescent="0.25">
      <c r="A613" s="2" t="s">
        <v>3039</v>
      </c>
    </row>
    <row r="614" spans="1:1" x14ac:dyDescent="0.25">
      <c r="A614" s="2" t="s">
        <v>3286</v>
      </c>
    </row>
    <row r="615" spans="1:1" x14ac:dyDescent="0.25">
      <c r="A615" s="2" t="s">
        <v>2808</v>
      </c>
    </row>
    <row r="616" spans="1:1" x14ac:dyDescent="0.25">
      <c r="A616" s="2" t="s">
        <v>2829</v>
      </c>
    </row>
    <row r="617" spans="1:1" x14ac:dyDescent="0.25">
      <c r="A617" s="2" t="s">
        <v>2830</v>
      </c>
    </row>
    <row r="618" spans="1:1" x14ac:dyDescent="0.25">
      <c r="A618" s="2" t="s">
        <v>2831</v>
      </c>
    </row>
    <row r="619" spans="1:1" x14ac:dyDescent="0.25">
      <c r="A619" s="2" t="s">
        <v>3363</v>
      </c>
    </row>
    <row r="620" spans="1:1" x14ac:dyDescent="0.25">
      <c r="A620" s="2" t="s">
        <v>2832</v>
      </c>
    </row>
    <row r="621" spans="1:1" x14ac:dyDescent="0.25">
      <c r="A621" s="2" t="s">
        <v>2833</v>
      </c>
    </row>
    <row r="622" spans="1:1" x14ac:dyDescent="0.25">
      <c r="A622" s="2" t="s">
        <v>3153</v>
      </c>
    </row>
    <row r="623" spans="1:1" x14ac:dyDescent="0.25">
      <c r="A623" s="2" t="s">
        <v>2834</v>
      </c>
    </row>
    <row r="624" spans="1:1" x14ac:dyDescent="0.25">
      <c r="A624" s="2" t="s">
        <v>2835</v>
      </c>
    </row>
    <row r="625" spans="1:1" x14ac:dyDescent="0.25">
      <c r="A625" s="2" t="s">
        <v>2968</v>
      </c>
    </row>
    <row r="626" spans="1:1" x14ac:dyDescent="0.25">
      <c r="A626" s="2" t="s">
        <v>3000</v>
      </c>
    </row>
    <row r="627" spans="1:1" x14ac:dyDescent="0.25">
      <c r="A627" s="2" t="s">
        <v>2836</v>
      </c>
    </row>
    <row r="628" spans="1:1" x14ac:dyDescent="0.25">
      <c r="A628" s="2" t="s">
        <v>2837</v>
      </c>
    </row>
    <row r="629" spans="1:1" x14ac:dyDescent="0.25">
      <c r="A629" s="2" t="s">
        <v>2838</v>
      </c>
    </row>
    <row r="630" spans="1:1" x14ac:dyDescent="0.25">
      <c r="A630" s="2" t="s">
        <v>2930</v>
      </c>
    </row>
    <row r="631" spans="1:1" x14ac:dyDescent="0.25">
      <c r="A631" s="2" t="s">
        <v>2913</v>
      </c>
    </row>
    <row r="632" spans="1:1" x14ac:dyDescent="0.25">
      <c r="A632" s="2" t="s">
        <v>2839</v>
      </c>
    </row>
    <row r="633" spans="1:1" x14ac:dyDescent="0.25">
      <c r="A633" s="2" t="s">
        <v>2590</v>
      </c>
    </row>
    <row r="634" spans="1:1" x14ac:dyDescent="0.25">
      <c r="A634" s="2" t="s">
        <v>3342</v>
      </c>
    </row>
    <row r="635" spans="1:1" x14ac:dyDescent="0.25">
      <c r="A635" s="2" t="s">
        <v>2840</v>
      </c>
    </row>
    <row r="636" spans="1:1" x14ac:dyDescent="0.25">
      <c r="A636" s="2" t="s">
        <v>2960</v>
      </c>
    </row>
    <row r="637" spans="1:1" x14ac:dyDescent="0.25">
      <c r="A637" s="2" t="s">
        <v>3235</v>
      </c>
    </row>
    <row r="638" spans="1:1" x14ac:dyDescent="0.25">
      <c r="A638" s="2" t="s">
        <v>1203</v>
      </c>
    </row>
    <row r="639" spans="1:1" x14ac:dyDescent="0.25">
      <c r="A639" s="2" t="s">
        <v>2842</v>
      </c>
    </row>
    <row r="640" spans="1:1" x14ac:dyDescent="0.25">
      <c r="A640" s="2" t="s">
        <v>3067</v>
      </c>
    </row>
    <row r="641" spans="1:1" x14ac:dyDescent="0.25">
      <c r="A641" s="2" t="s">
        <v>3159</v>
      </c>
    </row>
    <row r="642" spans="1:1" x14ac:dyDescent="0.25">
      <c r="A642" s="2" t="s">
        <v>3374</v>
      </c>
    </row>
    <row r="643" spans="1:1" x14ac:dyDescent="0.25">
      <c r="A643" s="2" t="s">
        <v>2885</v>
      </c>
    </row>
    <row r="644" spans="1:1" x14ac:dyDescent="0.25">
      <c r="A644" s="2" t="s">
        <v>3237</v>
      </c>
    </row>
    <row r="645" spans="1:1" x14ac:dyDescent="0.25">
      <c r="A645" s="2" t="s">
        <v>2843</v>
      </c>
    </row>
    <row r="646" spans="1:1" x14ac:dyDescent="0.25">
      <c r="A646" s="2" t="s">
        <v>2844</v>
      </c>
    </row>
    <row r="647" spans="1:1" x14ac:dyDescent="0.25">
      <c r="A647" s="2" t="s">
        <v>3010</v>
      </c>
    </row>
    <row r="648" spans="1:1" x14ac:dyDescent="0.25">
      <c r="A648" s="2" t="s">
        <v>2912</v>
      </c>
    </row>
    <row r="649" spans="1:1" x14ac:dyDescent="0.25">
      <c r="A649" s="2" t="s">
        <v>2845</v>
      </c>
    </row>
    <row r="650" spans="1:1" x14ac:dyDescent="0.25">
      <c r="A650" s="2" t="s">
        <v>3030</v>
      </c>
    </row>
    <row r="651" spans="1:1" x14ac:dyDescent="0.25">
      <c r="A651" s="2" t="s">
        <v>2915</v>
      </c>
    </row>
    <row r="652" spans="1:1" x14ac:dyDescent="0.25">
      <c r="A652" s="2" t="s">
        <v>2846</v>
      </c>
    </row>
    <row r="653" spans="1:1" x14ac:dyDescent="0.25">
      <c r="A653" s="2" t="s">
        <v>3320</v>
      </c>
    </row>
    <row r="654" spans="1:1" x14ac:dyDescent="0.25">
      <c r="A654" s="2" t="s">
        <v>2847</v>
      </c>
    </row>
    <row r="655" spans="1:1" x14ac:dyDescent="0.25">
      <c r="A655" s="2" t="s">
        <v>2848</v>
      </c>
    </row>
    <row r="656" spans="1:1" x14ac:dyDescent="0.25">
      <c r="A656" s="2" t="s">
        <v>2849</v>
      </c>
    </row>
    <row r="657" spans="1:1" x14ac:dyDescent="0.25">
      <c r="A657" s="2" t="s">
        <v>3128</v>
      </c>
    </row>
    <row r="658" spans="1:1" x14ac:dyDescent="0.25">
      <c r="A658" s="2" t="s">
        <v>2850</v>
      </c>
    </row>
    <row r="659" spans="1:1" x14ac:dyDescent="0.25">
      <c r="A659" s="2" t="s">
        <v>3321</v>
      </c>
    </row>
    <row r="660" spans="1:1" x14ac:dyDescent="0.25">
      <c r="A660" s="2" t="s">
        <v>3063</v>
      </c>
    </row>
    <row r="661" spans="1:1" x14ac:dyDescent="0.25">
      <c r="A661" s="2" t="s">
        <v>3245</v>
      </c>
    </row>
    <row r="662" spans="1:1" x14ac:dyDescent="0.25">
      <c r="A662" s="2" t="s">
        <v>2904</v>
      </c>
    </row>
    <row r="663" spans="1:1" x14ac:dyDescent="0.25">
      <c r="A663" s="2" t="s">
        <v>3004</v>
      </c>
    </row>
    <row r="664" spans="1:1" x14ac:dyDescent="0.25">
      <c r="A664" s="2" t="s">
        <v>2756</v>
      </c>
    </row>
    <row r="665" spans="1:1" x14ac:dyDescent="0.25">
      <c r="A665" s="2" t="s">
        <v>3012</v>
      </c>
    </row>
    <row r="666" spans="1:1" x14ac:dyDescent="0.25">
      <c r="A666" s="2" t="s">
        <v>2931</v>
      </c>
    </row>
    <row r="667" spans="1:1" x14ac:dyDescent="0.25">
      <c r="A667" s="2" t="s">
        <v>3173</v>
      </c>
    </row>
    <row r="668" spans="1:1" x14ac:dyDescent="0.25">
      <c r="A668" s="2" t="s">
        <v>2852</v>
      </c>
    </row>
    <row r="669" spans="1:1" x14ac:dyDescent="0.25">
      <c r="A669" s="2" t="s">
        <v>3180</v>
      </c>
    </row>
    <row r="670" spans="1:1" x14ac:dyDescent="0.25">
      <c r="A670" s="2" t="s">
        <v>2853</v>
      </c>
    </row>
    <row r="671" spans="1:1" x14ac:dyDescent="0.25">
      <c r="A671" s="2" t="s">
        <v>3298</v>
      </c>
    </row>
    <row r="672" spans="1:1" x14ac:dyDescent="0.25">
      <c r="A672" s="2" t="s">
        <v>2851</v>
      </c>
    </row>
    <row r="673" spans="1:1" x14ac:dyDescent="0.25">
      <c r="A673" s="2" t="s">
        <v>3017</v>
      </c>
    </row>
    <row r="674" spans="1:1" x14ac:dyDescent="0.25">
      <c r="A674" s="2" t="s">
        <v>3060</v>
      </c>
    </row>
    <row r="675" spans="1:1" x14ac:dyDescent="0.25">
      <c r="A675" s="2" t="s">
        <v>2879</v>
      </c>
    </row>
    <row r="676" spans="1:1" x14ac:dyDescent="0.25">
      <c r="A676" s="2" t="s">
        <v>2854</v>
      </c>
    </row>
    <row r="677" spans="1:1" x14ac:dyDescent="0.25">
      <c r="A677" s="2" t="s">
        <v>2855</v>
      </c>
    </row>
    <row r="678" spans="1:1" x14ac:dyDescent="0.25">
      <c r="A678" s="2" t="s">
        <v>3074</v>
      </c>
    </row>
    <row r="679" spans="1:1" x14ac:dyDescent="0.25">
      <c r="A679" s="2" t="s">
        <v>2856</v>
      </c>
    </row>
    <row r="680" spans="1:1" x14ac:dyDescent="0.25">
      <c r="A680" s="2" t="s">
        <v>2861</v>
      </c>
    </row>
    <row r="681" spans="1:1" x14ac:dyDescent="0.25">
      <c r="A681" s="2" t="s">
        <v>2857</v>
      </c>
    </row>
    <row r="682" spans="1:1" x14ac:dyDescent="0.25">
      <c r="A682" s="2" t="s">
        <v>2956</v>
      </c>
    </row>
    <row r="683" spans="1:1" x14ac:dyDescent="0.25">
      <c r="A683" s="2" t="s">
        <v>3240</v>
      </c>
    </row>
    <row r="684" spans="1:1" x14ac:dyDescent="0.25">
      <c r="A684" s="2" t="s">
        <v>2962</v>
      </c>
    </row>
    <row r="685" spans="1:1" x14ac:dyDescent="0.25">
      <c r="A685" s="2" t="s">
        <v>3015</v>
      </c>
    </row>
    <row r="686" spans="1:1" x14ac:dyDescent="0.25">
      <c r="A686" s="2" t="s">
        <v>2858</v>
      </c>
    </row>
    <row r="687" spans="1:1" x14ac:dyDescent="0.25">
      <c r="A687" s="2" t="s">
        <v>3343</v>
      </c>
    </row>
    <row r="688" spans="1:1" x14ac:dyDescent="0.25">
      <c r="A688" s="2" t="s">
        <v>3322</v>
      </c>
    </row>
    <row r="689" spans="1:1" x14ac:dyDescent="0.25">
      <c r="A689" s="2" t="s">
        <v>3323</v>
      </c>
    </row>
    <row r="690" spans="1:1" x14ac:dyDescent="0.25">
      <c r="A690" s="2" t="s">
        <v>3377</v>
      </c>
    </row>
    <row r="691" spans="1:1" x14ac:dyDescent="0.25">
      <c r="A691" s="2" t="s">
        <v>2860</v>
      </c>
    </row>
    <row r="692" spans="1:1" x14ac:dyDescent="0.25">
      <c r="A692" s="2" t="s">
        <v>2795</v>
      </c>
    </row>
    <row r="693" spans="1:1" x14ac:dyDescent="0.25">
      <c r="A693" s="2" t="s">
        <v>3361</v>
      </c>
    </row>
    <row r="694" spans="1:1" x14ac:dyDescent="0.25">
      <c r="A694" s="2" t="s">
        <v>2943</v>
      </c>
    </row>
    <row r="695" spans="1:1" x14ac:dyDescent="0.25">
      <c r="A695" s="2" t="s">
        <v>2902</v>
      </c>
    </row>
    <row r="696" spans="1:1" x14ac:dyDescent="0.25">
      <c r="A696" s="2" t="s">
        <v>2859</v>
      </c>
    </row>
    <row r="697" spans="1:1" x14ac:dyDescent="0.25">
      <c r="A697" s="2" t="s">
        <v>2862</v>
      </c>
    </row>
    <row r="698" spans="1:1" x14ac:dyDescent="0.25">
      <c r="A698" s="2" t="s">
        <v>2728</v>
      </c>
    </row>
    <row r="699" spans="1:1" x14ac:dyDescent="0.25">
      <c r="A699" s="2" t="s">
        <v>3387</v>
      </c>
    </row>
    <row r="700" spans="1:1" x14ac:dyDescent="0.25">
      <c r="A700" s="2" t="s">
        <v>3365</v>
      </c>
    </row>
    <row r="701" spans="1:1" x14ac:dyDescent="0.25">
      <c r="A701" s="2" t="s">
        <v>3187</v>
      </c>
    </row>
    <row r="702" spans="1:1" x14ac:dyDescent="0.25">
      <c r="A702" s="2" t="s">
        <v>3061</v>
      </c>
    </row>
    <row r="703" spans="1:1" x14ac:dyDescent="0.25">
      <c r="A703" s="2" t="s">
        <v>2758</v>
      </c>
    </row>
    <row r="704" spans="1:1" x14ac:dyDescent="0.25">
      <c r="A704" s="2" t="s">
        <v>3056</v>
      </c>
    </row>
    <row r="705" spans="1:1" x14ac:dyDescent="0.25">
      <c r="A705" s="2" t="s">
        <v>2863</v>
      </c>
    </row>
    <row r="706" spans="1:1" x14ac:dyDescent="0.25">
      <c r="A706" s="2" t="s">
        <v>2864</v>
      </c>
    </row>
    <row r="707" spans="1:1" x14ac:dyDescent="0.25">
      <c r="A707" s="2" t="s">
        <v>2907</v>
      </c>
    </row>
    <row r="708" spans="1:1" x14ac:dyDescent="0.25">
      <c r="A708" s="2" t="s">
        <v>2865</v>
      </c>
    </row>
    <row r="709" spans="1:1" x14ac:dyDescent="0.25">
      <c r="A709" s="2" t="s">
        <v>3164</v>
      </c>
    </row>
    <row r="710" spans="1:1" x14ac:dyDescent="0.25">
      <c r="A710" s="2" t="s">
        <v>3204</v>
      </c>
    </row>
    <row r="711" spans="1:1" x14ac:dyDescent="0.25">
      <c r="A711" s="2" t="s">
        <v>3177</v>
      </c>
    </row>
    <row r="712" spans="1:1" x14ac:dyDescent="0.25">
      <c r="A712" s="2" t="s">
        <v>2939</v>
      </c>
    </row>
    <row r="713" spans="1:1" x14ac:dyDescent="0.25">
      <c r="A713" s="2" t="s">
        <v>2866</v>
      </c>
    </row>
    <row r="714" spans="1:1" x14ac:dyDescent="0.25">
      <c r="A714" s="2" t="s">
        <v>3123</v>
      </c>
    </row>
    <row r="715" spans="1:1" x14ac:dyDescent="0.25">
      <c r="A715" s="2" t="s">
        <v>2867</v>
      </c>
    </row>
    <row r="716" spans="1:1" x14ac:dyDescent="0.25">
      <c r="A716" s="2" t="s">
        <v>2942</v>
      </c>
    </row>
    <row r="717" spans="1:1" x14ac:dyDescent="0.25">
      <c r="A717" s="2" t="s">
        <v>3129</v>
      </c>
    </row>
    <row r="718" spans="1:1" x14ac:dyDescent="0.25">
      <c r="A718" s="2" t="s">
        <v>2870</v>
      </c>
    </row>
    <row r="719" spans="1:1" x14ac:dyDescent="0.25">
      <c r="A719" s="2" t="s">
        <v>3324</v>
      </c>
    </row>
    <row r="720" spans="1:1" x14ac:dyDescent="0.25">
      <c r="A720" s="2" t="s">
        <v>2876</v>
      </c>
    </row>
    <row r="721" spans="1:1" x14ac:dyDescent="0.25">
      <c r="A721" s="2" t="s">
        <v>2917</v>
      </c>
    </row>
    <row r="722" spans="1:1" x14ac:dyDescent="0.25">
      <c r="A722" s="2" t="s">
        <v>2871</v>
      </c>
    </row>
    <row r="723" spans="1:1" x14ac:dyDescent="0.25">
      <c r="A723" s="2" t="s">
        <v>3391</v>
      </c>
    </row>
    <row r="724" spans="1:1" x14ac:dyDescent="0.25">
      <c r="A724" s="2" t="s">
        <v>2872</v>
      </c>
    </row>
    <row r="725" spans="1:1" x14ac:dyDescent="0.25">
      <c r="A725" s="2" t="s">
        <v>3213</v>
      </c>
    </row>
    <row r="726" spans="1:1" x14ac:dyDescent="0.25">
      <c r="A726" s="2" t="s">
        <v>2873</v>
      </c>
    </row>
    <row r="727" spans="1:1" x14ac:dyDescent="0.25">
      <c r="A727" s="2" t="s">
        <v>3120</v>
      </c>
    </row>
    <row r="728" spans="1:1" x14ac:dyDescent="0.25">
      <c r="A728" s="2" t="s">
        <v>3095</v>
      </c>
    </row>
    <row r="729" spans="1:1" x14ac:dyDescent="0.25">
      <c r="A729" s="2" t="s">
        <v>2874</v>
      </c>
    </row>
    <row r="730" spans="1:1" x14ac:dyDescent="0.25">
      <c r="A730" s="2" t="s">
        <v>2875</v>
      </c>
    </row>
    <row r="731" spans="1:1" x14ac:dyDescent="0.25">
      <c r="A731" s="2" t="s">
        <v>3023</v>
      </c>
    </row>
    <row r="732" spans="1:1" x14ac:dyDescent="0.25">
      <c r="A732" s="2" t="s">
        <v>3007</v>
      </c>
    </row>
    <row r="733" spans="1:1" x14ac:dyDescent="0.25">
      <c r="A733" s="2" t="s">
        <v>2877</v>
      </c>
    </row>
    <row r="734" spans="1:1" x14ac:dyDescent="0.25">
      <c r="A734" s="2" t="s">
        <v>3182</v>
      </c>
    </row>
    <row r="735" spans="1:1" x14ac:dyDescent="0.25">
      <c r="A735" s="2" t="s">
        <v>3160</v>
      </c>
    </row>
    <row r="736" spans="1:1" x14ac:dyDescent="0.25">
      <c r="A736" s="2" t="s">
        <v>3376</v>
      </c>
    </row>
    <row r="737" spans="1:1" x14ac:dyDescent="0.25">
      <c r="A737" s="2" t="s">
        <v>3206</v>
      </c>
    </row>
    <row r="738" spans="1:1" x14ac:dyDescent="0.25">
      <c r="A738" s="2" t="s">
        <v>3325</v>
      </c>
    </row>
    <row r="739" spans="1:1" x14ac:dyDescent="0.25">
      <c r="A739" s="2" t="s">
        <v>2868</v>
      </c>
    </row>
    <row r="740" spans="1:1" x14ac:dyDescent="0.25">
      <c r="A740" s="2" t="s">
        <v>3305</v>
      </c>
    </row>
    <row r="741" spans="1:1" x14ac:dyDescent="0.25">
      <c r="A741" s="2" t="s">
        <v>2941</v>
      </c>
    </row>
    <row r="742" spans="1:1" x14ac:dyDescent="0.25">
      <c r="A742" s="2" t="s">
        <v>2934</v>
      </c>
    </row>
    <row r="743" spans="1:1" x14ac:dyDescent="0.25">
      <c r="A743" s="2" t="s">
        <v>3251</v>
      </c>
    </row>
    <row r="744" spans="1:1" x14ac:dyDescent="0.25">
      <c r="A744" s="2" t="s">
        <v>3238</v>
      </c>
    </row>
    <row r="745" spans="1:1" x14ac:dyDescent="0.25">
      <c r="A745" s="2" t="s">
        <v>2232</v>
      </c>
    </row>
    <row r="746" spans="1:1" x14ac:dyDescent="0.25">
      <c r="A746" s="2" t="s">
        <v>3250</v>
      </c>
    </row>
    <row r="747" spans="1:1" x14ac:dyDescent="0.25">
      <c r="A747" s="2" t="s">
        <v>2788</v>
      </c>
    </row>
    <row r="748" spans="1:1" x14ac:dyDescent="0.25">
      <c r="A748" s="2" t="s">
        <v>3051</v>
      </c>
    </row>
    <row r="749" spans="1:1" x14ac:dyDescent="0.25">
      <c r="A749" s="2" t="s">
        <v>2869</v>
      </c>
    </row>
    <row r="750" spans="1:1" x14ac:dyDescent="0.25">
      <c r="A750" s="2" t="s">
        <v>3273</v>
      </c>
    </row>
    <row r="751" spans="1:1" x14ac:dyDescent="0.25">
      <c r="A751" s="2" t="s">
        <v>3163</v>
      </c>
    </row>
    <row r="752" spans="1:1" x14ac:dyDescent="0.25">
      <c r="A752" s="2" t="s">
        <v>3248</v>
      </c>
    </row>
  </sheetData>
  <sortState ref="A2:A752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T151"/>
  <sheetViews>
    <sheetView tabSelected="1" zoomScale="70" zoomScaleNormal="70" workbookViewId="0">
      <selection activeCell="B24" sqref="B24"/>
    </sheetView>
  </sheetViews>
  <sheetFormatPr defaultRowHeight="15" x14ac:dyDescent="0.25"/>
  <cols>
    <col min="1" max="1" width="23.140625" bestFit="1" customWidth="1"/>
    <col min="2" max="2" width="25.28515625" customWidth="1"/>
    <col min="3" max="3" width="3" customWidth="1"/>
    <col min="4" max="4" width="14" customWidth="1"/>
    <col min="5" max="5" width="63.140625" customWidth="1"/>
    <col min="6" max="6" width="39.85546875" customWidth="1"/>
    <col min="7" max="7" width="25.7109375" customWidth="1"/>
    <col min="8" max="8" width="30.5703125" customWidth="1"/>
    <col min="9" max="9" width="28.7109375" customWidth="1"/>
    <col min="10" max="10" width="23.140625" customWidth="1"/>
    <col min="11" max="11" width="27.5703125" customWidth="1"/>
    <col min="12" max="12" width="18.42578125" customWidth="1"/>
    <col min="13" max="13" width="15.85546875" hidden="1" customWidth="1"/>
    <col min="14" max="14" width="31.5703125" customWidth="1"/>
    <col min="15" max="15" width="32.85546875" customWidth="1"/>
    <col min="16" max="17" width="14.7109375" hidden="1" customWidth="1"/>
    <col min="18" max="18" width="16.7109375" hidden="1" customWidth="1"/>
    <col min="19" max="19" width="19.42578125" hidden="1" customWidth="1"/>
    <col min="20" max="20" width="18.140625" hidden="1" customWidth="1"/>
  </cols>
  <sheetData>
    <row r="1" spans="4:20" ht="20.25" thickBot="1" x14ac:dyDescent="0.35">
      <c r="E1" s="62" t="s">
        <v>3473</v>
      </c>
      <c r="G1" s="4"/>
    </row>
    <row r="2" spans="4:20" ht="47.25" customHeight="1" thickBot="1" x14ac:dyDescent="0.3">
      <c r="E2" s="68" t="s">
        <v>3463</v>
      </c>
      <c r="F2" s="66" t="s">
        <v>3396</v>
      </c>
      <c r="G2" s="66" t="s">
        <v>3424</v>
      </c>
      <c r="H2" s="66" t="s">
        <v>3422</v>
      </c>
      <c r="I2" s="66" t="s">
        <v>3401</v>
      </c>
      <c r="J2" s="66" t="s">
        <v>3397</v>
      </c>
      <c r="K2" s="69" t="s">
        <v>3418</v>
      </c>
      <c r="L2" s="69" t="s">
        <v>3436</v>
      </c>
      <c r="M2" s="66" t="s">
        <v>3425</v>
      </c>
      <c r="N2" s="66" t="s">
        <v>3475</v>
      </c>
      <c r="O2" s="66" t="s">
        <v>3430</v>
      </c>
      <c r="P2" s="23" t="s">
        <v>3426</v>
      </c>
      <c r="Q2" s="23" t="s">
        <v>3427</v>
      </c>
      <c r="R2" s="23" t="s">
        <v>3428</v>
      </c>
      <c r="S2" s="24" t="s">
        <v>3429</v>
      </c>
      <c r="T2" s="66" t="s">
        <v>3570</v>
      </c>
    </row>
    <row r="3" spans="4:20" ht="45" x14ac:dyDescent="0.25">
      <c r="D3" s="3" t="s">
        <v>3464</v>
      </c>
      <c r="E3" s="51" t="s">
        <v>3470</v>
      </c>
      <c r="F3" s="51" t="s">
        <v>3471</v>
      </c>
      <c r="G3" s="52" t="s">
        <v>3472</v>
      </c>
      <c r="H3" s="52" t="s">
        <v>3476</v>
      </c>
      <c r="I3" s="52" t="s">
        <v>3435</v>
      </c>
      <c r="J3" s="52" t="s">
        <v>3435</v>
      </c>
      <c r="K3" s="52" t="s">
        <v>3435</v>
      </c>
      <c r="L3" s="52" t="s">
        <v>3437</v>
      </c>
      <c r="M3" s="53"/>
      <c r="N3" s="52" t="s">
        <v>3438</v>
      </c>
      <c r="O3" s="52" t="s">
        <v>3439</v>
      </c>
      <c r="P3" s="16"/>
      <c r="Q3" s="16"/>
      <c r="R3" s="16"/>
      <c r="S3" s="17"/>
      <c r="T3" s="53"/>
    </row>
    <row r="4" spans="4:20" x14ac:dyDescent="0.25">
      <c r="D4" s="3" t="s">
        <v>3443</v>
      </c>
      <c r="E4" s="44"/>
      <c r="F4" s="44"/>
      <c r="G4" s="44"/>
      <c r="H4" s="45"/>
      <c r="I4" s="34"/>
      <c r="J4" s="34"/>
      <c r="K4" s="34"/>
      <c r="L4" s="35"/>
      <c r="M4" s="13">
        <f>IFERROR(VLOOKUP(K4,Brændsler!$A$3:$B$22,2,FALSE),0)</f>
        <v>0</v>
      </c>
      <c r="N4" s="33"/>
      <c r="O4" s="33"/>
      <c r="P4" s="30">
        <f t="shared" ref="P4:P14" si="0">IF(J4="Overskudsvarme",0,IF(I4="Varmepumpe",(O4-N4)+M4*N4,O4*M4))</f>
        <v>0</v>
      </c>
      <c r="Q4" s="15">
        <f t="shared" ref="Q4:Q11" si="1">IF(J4="Kraftvarme",O4,0)</f>
        <v>0</v>
      </c>
      <c r="R4" s="15">
        <f t="shared" ref="R4:R11" si="2">IF(J4="Overskudsvarme",O4,0)</f>
        <v>0</v>
      </c>
      <c r="S4" s="15">
        <f t="shared" ref="S4:S11" si="3">MAX(P4:R4)</f>
        <v>0</v>
      </c>
      <c r="T4" s="20">
        <f>IFERROR(IF(OR(I4=Teknologier!$A$4,I4=Teknologier!$A$6,I4=Teknologier!$A$7,I4=Teknologier!$A$10,I4=Teknologier!$A$12),(VLOOKUP(K4,Brændsler!$A$3:$C$23,3,FALSE)/2*N4*0.0036),VLOOKUP(K4,Brændsler!$A$3:$C$23,3,FALSE)*N4*0.0036),0)</f>
        <v>0</v>
      </c>
    </row>
    <row r="5" spans="4:20" x14ac:dyDescent="0.25">
      <c r="D5" s="3" t="s">
        <v>3444</v>
      </c>
      <c r="E5" s="44"/>
      <c r="F5" s="44"/>
      <c r="G5" s="44"/>
      <c r="H5" s="45"/>
      <c r="I5" s="34"/>
      <c r="J5" s="34"/>
      <c r="K5" s="34"/>
      <c r="L5" s="35"/>
      <c r="M5" s="13">
        <f>IFERROR(VLOOKUP(K5,Brændsler!$A$3:$B$22,2,FALSE),0)</f>
        <v>0</v>
      </c>
      <c r="N5" s="33"/>
      <c r="O5" s="33"/>
      <c r="P5" s="30">
        <f t="shared" si="0"/>
        <v>0</v>
      </c>
      <c r="Q5" s="15">
        <f t="shared" si="1"/>
        <v>0</v>
      </c>
      <c r="R5" s="15">
        <f t="shared" si="2"/>
        <v>0</v>
      </c>
      <c r="S5" s="15">
        <f t="shared" si="3"/>
        <v>0</v>
      </c>
      <c r="T5" s="20">
        <f>IFERROR(IF(OR(I5=Teknologier!$A$4,I5=Teknologier!$A$6,I5=Teknologier!$A$7,I5=Teknologier!$A$10,I5=Teknologier!$A$12),(VLOOKUP(K5,Brændsler!$A$3:$C$23,3,FALSE)/2*N5*0.0036),VLOOKUP(K5,Brændsler!$A$3:$C$23,3,FALSE)*N5*0.0036),0)</f>
        <v>0</v>
      </c>
    </row>
    <row r="6" spans="4:20" x14ac:dyDescent="0.25">
      <c r="D6" s="3" t="s">
        <v>3445</v>
      </c>
      <c r="E6" s="44"/>
      <c r="F6" s="44"/>
      <c r="G6" s="44"/>
      <c r="H6" s="45"/>
      <c r="I6" s="34"/>
      <c r="J6" s="34"/>
      <c r="K6" s="34"/>
      <c r="L6" s="35"/>
      <c r="M6" s="13">
        <f>IFERROR(VLOOKUP(K6,Brændsler!$A$3:$B$22,2,FALSE),0)</f>
        <v>0</v>
      </c>
      <c r="N6" s="33"/>
      <c r="O6" s="33"/>
      <c r="P6" s="30">
        <f t="shared" si="0"/>
        <v>0</v>
      </c>
      <c r="Q6" s="15">
        <f t="shared" si="1"/>
        <v>0</v>
      </c>
      <c r="R6" s="15">
        <f t="shared" si="2"/>
        <v>0</v>
      </c>
      <c r="S6" s="15">
        <f t="shared" si="3"/>
        <v>0</v>
      </c>
      <c r="T6" s="20">
        <f>IFERROR(IF(OR(I6=Teknologier!$A$4,I6=Teknologier!$A$6,I6=Teknologier!$A$7,I6=Teknologier!$A$10,I6=Teknologier!$A$12),(VLOOKUP(K6,Brændsler!$A$3:$C$23,3,FALSE)/2*N6*0.0036),VLOOKUP(K6,Brændsler!$A$3:$C$23,3,FALSE)*N6*0.0036),0)</f>
        <v>0</v>
      </c>
    </row>
    <row r="7" spans="4:20" x14ac:dyDescent="0.25">
      <c r="D7" s="3" t="s">
        <v>3446</v>
      </c>
      <c r="E7" s="44"/>
      <c r="F7" s="44"/>
      <c r="G7" s="44"/>
      <c r="H7" s="45"/>
      <c r="I7" s="34"/>
      <c r="J7" s="34"/>
      <c r="K7" s="34"/>
      <c r="L7" s="35"/>
      <c r="M7" s="13">
        <f>IFERROR(VLOOKUP(K7,Brændsler!$A$3:$B$22,2,FALSE),0)</f>
        <v>0</v>
      </c>
      <c r="N7" s="33"/>
      <c r="O7" s="33"/>
      <c r="P7" s="30">
        <f t="shared" si="0"/>
        <v>0</v>
      </c>
      <c r="Q7" s="15">
        <f t="shared" si="1"/>
        <v>0</v>
      </c>
      <c r="R7" s="15">
        <f t="shared" si="2"/>
        <v>0</v>
      </c>
      <c r="S7" s="15">
        <f t="shared" si="3"/>
        <v>0</v>
      </c>
      <c r="T7" s="20">
        <f>IFERROR(IF(OR(I7=Teknologier!$A$4,I7=Teknologier!$A$6,I7=Teknologier!$A$7,I7=Teknologier!$A$10,I7=Teknologier!$A$12),(VLOOKUP(K7,Brændsler!$A$3:$C$23,3,FALSE)/2*N7*0.0036),VLOOKUP(K7,Brændsler!$A$3:$C$23,3,FALSE)*N7*0.0036),0)</f>
        <v>0</v>
      </c>
    </row>
    <row r="8" spans="4:20" x14ac:dyDescent="0.25">
      <c r="D8" s="3" t="s">
        <v>3447</v>
      </c>
      <c r="E8" s="44"/>
      <c r="F8" s="44"/>
      <c r="G8" s="44"/>
      <c r="H8" s="45"/>
      <c r="I8" s="34"/>
      <c r="J8" s="34"/>
      <c r="K8" s="34"/>
      <c r="L8" s="35"/>
      <c r="M8" s="13">
        <f>IFERROR(VLOOKUP(K8,Brændsler!$A$3:$B$22,2,FALSE),0)</f>
        <v>0</v>
      </c>
      <c r="N8" s="33"/>
      <c r="O8" s="33"/>
      <c r="P8" s="30">
        <f t="shared" si="0"/>
        <v>0</v>
      </c>
      <c r="Q8" s="15">
        <f t="shared" si="1"/>
        <v>0</v>
      </c>
      <c r="R8" s="15">
        <f t="shared" si="2"/>
        <v>0</v>
      </c>
      <c r="S8" s="15">
        <f t="shared" si="3"/>
        <v>0</v>
      </c>
      <c r="T8" s="20">
        <f>IFERROR(IF(OR(I8=Teknologier!$A$4,I8=Teknologier!$A$6,I8=Teknologier!$A$7,I8=Teknologier!$A$10,I8=Teknologier!$A$12),(VLOOKUP(K8,Brændsler!$A$3:$C$23,3,FALSE)/2*N8*0.0036),VLOOKUP(K8,Brændsler!$A$3:$C$23,3,FALSE)*N8*0.0036),0)</f>
        <v>0</v>
      </c>
    </row>
    <row r="9" spans="4:20" x14ac:dyDescent="0.25">
      <c r="D9" s="3" t="s">
        <v>3448</v>
      </c>
      <c r="E9" s="44"/>
      <c r="F9" s="44"/>
      <c r="G9" s="44"/>
      <c r="H9" s="45"/>
      <c r="I9" s="34"/>
      <c r="J9" s="34"/>
      <c r="K9" s="34"/>
      <c r="L9" s="35"/>
      <c r="M9" s="13">
        <f>IFERROR(VLOOKUP(K9,Brændsler!$A$3:$B$22,2,FALSE),0)</f>
        <v>0</v>
      </c>
      <c r="N9" s="33"/>
      <c r="O9" s="33"/>
      <c r="P9" s="30">
        <f t="shared" si="0"/>
        <v>0</v>
      </c>
      <c r="Q9" s="15">
        <f t="shared" si="1"/>
        <v>0</v>
      </c>
      <c r="R9" s="15">
        <f t="shared" si="2"/>
        <v>0</v>
      </c>
      <c r="S9" s="15">
        <f t="shared" si="3"/>
        <v>0</v>
      </c>
      <c r="T9" s="20">
        <f>IFERROR(IF(OR(I9=Teknologier!$A$4,I9=Teknologier!$A$6,I9=Teknologier!$A$7,I9=Teknologier!$A$10,I9=Teknologier!$A$12),(VLOOKUP(K9,Brændsler!$A$3:$C$23,3,FALSE)/2*N9*0.0036),VLOOKUP(K9,Brændsler!$A$3:$C$23,3,FALSE)*N9*0.0036),0)</f>
        <v>0</v>
      </c>
    </row>
    <row r="10" spans="4:20" x14ac:dyDescent="0.25">
      <c r="D10" s="3" t="s">
        <v>3449</v>
      </c>
      <c r="E10" s="44"/>
      <c r="F10" s="44"/>
      <c r="G10" s="44"/>
      <c r="H10" s="45"/>
      <c r="I10" s="34"/>
      <c r="J10" s="34"/>
      <c r="K10" s="34"/>
      <c r="L10" s="35"/>
      <c r="M10" s="13">
        <f>IFERROR(VLOOKUP(K10,Brændsler!$A$3:$B$22,2,FALSE),0)</f>
        <v>0</v>
      </c>
      <c r="N10" s="33"/>
      <c r="O10" s="33"/>
      <c r="P10" s="30">
        <f t="shared" si="0"/>
        <v>0</v>
      </c>
      <c r="Q10" s="15">
        <f t="shared" si="1"/>
        <v>0</v>
      </c>
      <c r="R10" s="15">
        <f t="shared" si="2"/>
        <v>0</v>
      </c>
      <c r="S10" s="15">
        <f t="shared" si="3"/>
        <v>0</v>
      </c>
      <c r="T10" s="20">
        <f>IFERROR(IF(OR(I10=Teknologier!$A$4,I10=Teknologier!$A$6,I10=Teknologier!$A$7,I10=Teknologier!$A$10,I10=Teknologier!$A$12),(VLOOKUP(K10,Brændsler!$A$3:$C$23,3,FALSE)/2*N10*0.0036),VLOOKUP(K10,Brændsler!$A$3:$C$23,3,FALSE)*N10*0.0036),0)</f>
        <v>0</v>
      </c>
    </row>
    <row r="11" spans="4:20" ht="15" customHeight="1" x14ac:dyDescent="0.25">
      <c r="D11" s="3" t="s">
        <v>3450</v>
      </c>
      <c r="E11" s="44"/>
      <c r="F11" s="44"/>
      <c r="G11" s="44"/>
      <c r="H11" s="45"/>
      <c r="I11" s="34"/>
      <c r="J11" s="34"/>
      <c r="K11" s="34"/>
      <c r="L11" s="35"/>
      <c r="M11" s="13">
        <f>IFERROR(VLOOKUP(K11,Brændsler!$A$3:$B$22,2,FALSE),0)</f>
        <v>0</v>
      </c>
      <c r="N11" s="33"/>
      <c r="O11" s="33"/>
      <c r="P11" s="30">
        <f t="shared" si="0"/>
        <v>0</v>
      </c>
      <c r="Q11" s="15">
        <f t="shared" si="1"/>
        <v>0</v>
      </c>
      <c r="R11" s="15">
        <f t="shared" si="2"/>
        <v>0</v>
      </c>
      <c r="S11" s="15">
        <f t="shared" si="3"/>
        <v>0</v>
      </c>
      <c r="T11" s="20">
        <f>IFERROR(IF(OR(I11=Teknologier!$A$4,I11=Teknologier!$A$6,I11=Teknologier!$A$7,I11=Teknologier!$A$10,I11=Teknologier!$A$12),(VLOOKUP(K11,Brændsler!$A$3:$C$23,3,FALSE)/2*N11*0.0036),VLOOKUP(K11,Brændsler!$A$3:$C$23,3,FALSE)*N11*0.0036),0)</f>
        <v>0</v>
      </c>
    </row>
    <row r="12" spans="4:20" ht="15" customHeight="1" x14ac:dyDescent="0.25">
      <c r="D12" s="3" t="s">
        <v>3451</v>
      </c>
      <c r="E12" s="44"/>
      <c r="F12" s="44"/>
      <c r="G12" s="44"/>
      <c r="H12" s="45"/>
      <c r="I12" s="34"/>
      <c r="J12" s="34"/>
      <c r="K12" s="34"/>
      <c r="L12" s="35"/>
      <c r="M12" s="13">
        <f>IFERROR(VLOOKUP(K12,Brændsler!$A$3:$B$22,2,FALSE),0)</f>
        <v>0</v>
      </c>
      <c r="N12" s="33"/>
      <c r="O12" s="33"/>
      <c r="P12" s="30">
        <f t="shared" si="0"/>
        <v>0</v>
      </c>
      <c r="Q12" s="15">
        <f t="shared" ref="Q12:Q14" si="4">IF(J12="Kraftvarme",O12,0)</f>
        <v>0</v>
      </c>
      <c r="R12" s="15">
        <f t="shared" ref="R12:R14" si="5">IF(J12="Overskudsvarme",O12,0)</f>
        <v>0</v>
      </c>
      <c r="S12" s="15">
        <f t="shared" ref="S12:S14" si="6">MAX(P12:R12)</f>
        <v>0</v>
      </c>
      <c r="T12" s="20">
        <f>IFERROR(IF(OR(I12=Teknologier!$A$4,I12=Teknologier!$A$6,I12=Teknologier!$A$7,I12=Teknologier!$A$10,I12=Teknologier!$A$12),(VLOOKUP(K12,Brændsler!$A$3:$C$23,3,FALSE)/2*N12*0.0036),VLOOKUP(K12,Brændsler!$A$3:$C$23,3,FALSE)*N12*0.0036),0)</f>
        <v>0</v>
      </c>
    </row>
    <row r="13" spans="4:20" ht="15" customHeight="1" x14ac:dyDescent="0.25">
      <c r="D13" s="3" t="s">
        <v>3452</v>
      </c>
      <c r="E13" s="44"/>
      <c r="F13" s="44"/>
      <c r="G13" s="44"/>
      <c r="H13" s="45"/>
      <c r="I13" s="34"/>
      <c r="J13" s="34"/>
      <c r="K13" s="34"/>
      <c r="L13" s="35"/>
      <c r="M13" s="13">
        <f>IFERROR(VLOOKUP(K13,Brændsler!$A$3:$B$22,2,FALSE),0)</f>
        <v>0</v>
      </c>
      <c r="N13" s="33"/>
      <c r="O13" s="33"/>
      <c r="P13" s="30">
        <f t="shared" si="0"/>
        <v>0</v>
      </c>
      <c r="Q13" s="15">
        <f t="shared" si="4"/>
        <v>0</v>
      </c>
      <c r="R13" s="15">
        <f t="shared" si="5"/>
        <v>0</v>
      </c>
      <c r="S13" s="15">
        <f t="shared" si="6"/>
        <v>0</v>
      </c>
      <c r="T13" s="20">
        <f>IFERROR(IF(OR(I13=Teknologier!$A$4,I13=Teknologier!$A$6,I13=Teknologier!$A$7,I13=Teknologier!$A$10,I13=Teknologier!$A$12),(VLOOKUP(K13,Brændsler!$A$3:$C$23,3,FALSE)/2*N13*0.0036),VLOOKUP(K13,Brændsler!$A$3:$C$23,3,FALSE)*N13*0.0036),0)</f>
        <v>0</v>
      </c>
    </row>
    <row r="14" spans="4:20" ht="15" customHeight="1" x14ac:dyDescent="0.25">
      <c r="D14" s="3" t="s">
        <v>3453</v>
      </c>
      <c r="E14" s="44"/>
      <c r="F14" s="44"/>
      <c r="G14" s="44"/>
      <c r="H14" s="45"/>
      <c r="I14" s="34"/>
      <c r="J14" s="34"/>
      <c r="K14" s="34"/>
      <c r="L14" s="35"/>
      <c r="M14" s="13">
        <f>IFERROR(VLOOKUP(K14,Brændsler!$A$3:$B$22,2,FALSE),0)</f>
        <v>0</v>
      </c>
      <c r="N14" s="33"/>
      <c r="O14" s="33"/>
      <c r="P14" s="30">
        <f t="shared" si="0"/>
        <v>0</v>
      </c>
      <c r="Q14" s="15">
        <f t="shared" si="4"/>
        <v>0</v>
      </c>
      <c r="R14" s="15">
        <f t="shared" si="5"/>
        <v>0</v>
      </c>
      <c r="S14" s="15">
        <f t="shared" si="6"/>
        <v>0</v>
      </c>
      <c r="T14" s="20">
        <f>IFERROR(IF(OR(I14=Teknologier!$A$4,I14=Teknologier!$A$6,I14=Teknologier!$A$7,I14=Teknologier!$A$10,I14=Teknologier!$A$12),(VLOOKUP(K14,Brændsler!$A$3:$C$23,3,FALSE)/2*N14*0.0036),VLOOKUP(K14,Brændsler!$A$3:$C$23,3,FALSE)*N14*0.0036),0)</f>
        <v>0</v>
      </c>
    </row>
    <row r="15" spans="4:20" ht="15" customHeight="1" x14ac:dyDescent="0.25">
      <c r="E15" s="19" t="s">
        <v>3454</v>
      </c>
    </row>
    <row r="16" spans="4:20" ht="19.5" x14ac:dyDescent="0.3">
      <c r="E16" s="62" t="s">
        <v>3477</v>
      </c>
    </row>
    <row r="17" spans="1:16" x14ac:dyDescent="0.25">
      <c r="E17" s="63" t="s">
        <v>3469</v>
      </c>
      <c r="F17" s="58" t="str">
        <f>Stamdata!B6</f>
        <v>(blank)</v>
      </c>
    </row>
    <row r="18" spans="1:16" ht="93.75" customHeight="1" x14ac:dyDescent="0.25">
      <c r="E18" s="64" t="s">
        <v>3672</v>
      </c>
      <c r="F18" s="46">
        <v>0.7</v>
      </c>
      <c r="G18" s="59" t="s">
        <v>3467</v>
      </c>
      <c r="O18" s="3"/>
    </row>
    <row r="19" spans="1:16" hidden="1" x14ac:dyDescent="0.25">
      <c r="E19" s="65" t="s">
        <v>3466</v>
      </c>
      <c r="F19" s="48" t="str">
        <f>IF(AND(F28&gt;0,G28&gt;0),"JA",IF(AND(F28&gt;0,H28&gt;0),"JA",IF(AND(G28&gt;0,H28&gt;0),"JA","NEJ")))</f>
        <v>NEJ</v>
      </c>
      <c r="G19" s="18"/>
      <c r="O19" s="3"/>
    </row>
    <row r="20" spans="1:16" ht="89.25" customHeight="1" x14ac:dyDescent="0.25">
      <c r="E20" s="64" t="s">
        <v>3673</v>
      </c>
      <c r="F20" s="101"/>
      <c r="G20" s="102"/>
      <c r="H20" s="102"/>
      <c r="I20" s="102"/>
      <c r="J20" s="102"/>
      <c r="K20" s="103"/>
    </row>
    <row r="21" spans="1:16" ht="30" x14ac:dyDescent="0.25">
      <c r="E21" s="67" t="s">
        <v>3573</v>
      </c>
      <c r="F21" s="44"/>
    </row>
    <row r="22" spans="1:16" ht="30" x14ac:dyDescent="0.25">
      <c r="E22" s="67" t="s">
        <v>3574</v>
      </c>
      <c r="F22" s="44"/>
    </row>
    <row r="24" spans="1:16" ht="19.5" x14ac:dyDescent="0.3">
      <c r="E24" s="62" t="s">
        <v>3440</v>
      </c>
    </row>
    <row r="25" spans="1:16" ht="30" x14ac:dyDescent="0.25">
      <c r="E25" s="67" t="s">
        <v>3419</v>
      </c>
      <c r="F25" s="66" t="s">
        <v>3431</v>
      </c>
      <c r="G25" s="66" t="s">
        <v>2668</v>
      </c>
      <c r="H25" s="66" t="s">
        <v>2683</v>
      </c>
      <c r="I25" s="66" t="s">
        <v>3432</v>
      </c>
      <c r="J25" s="66" t="s">
        <v>3442</v>
      </c>
      <c r="K25" s="66" t="s">
        <v>3474</v>
      </c>
    </row>
    <row r="26" spans="1:16" x14ac:dyDescent="0.25">
      <c r="E26" s="12" t="s">
        <v>3478</v>
      </c>
      <c r="F26" s="25">
        <f>IF(F18&gt;0,(IFERROR(VLOOKUP(fjernvarmenetnummer,effektivFV,8,FALSE),0)),0)*$F$18</f>
        <v>0</v>
      </c>
      <c r="G26" s="25">
        <f>IF(F18&gt;0,(IFERROR(VLOOKUP(fjernvarmenetnummer,effektivFV,9,FALSE),0)),0)*$F$18</f>
        <v>0</v>
      </c>
      <c r="H26" s="25">
        <f>IF(F18&gt;0,(IFERROR(VLOOKUP(fjernvarmenetnummer,effektivFV,5,FALSE),0)),0)*$F$18</f>
        <v>0</v>
      </c>
      <c r="I26" s="25">
        <f>IF(F19="JA",IF(F18&gt;0,(IFERROR(VLOOKUP(fjernvarmenetnummer,effektivFV,8,FALSE),0)+IFERROR(VLOOKUP(fjernvarmenetnummer,effektivFV,9,FALSE),0)+IFERROR(VLOOKUP(fjernvarmenetnummer,effektivFV,5,FALSE),0)-IFERROR(VLOOKUP(fjernvarmenetnummer,effektivFV,4,FALSE),0)),0),0)*$F$18</f>
        <v>0</v>
      </c>
      <c r="J26" s="20">
        <f>IF(F18&gt;0,(IFERROR(VLOOKUP(fjernvarmenetnummer,effektivFV,10,FALSE),0)),0)*$F$18</f>
        <v>0</v>
      </c>
      <c r="K26" s="49"/>
    </row>
    <row r="27" spans="1:16" x14ac:dyDescent="0.25">
      <c r="E27" s="12" t="s">
        <v>3479</v>
      </c>
      <c r="F27" s="25">
        <f>SUM(P4:P14)*0.0036</f>
        <v>0</v>
      </c>
      <c r="G27" s="25">
        <f>SUM(Q4:Q14)*0.0036</f>
        <v>0</v>
      </c>
      <c r="H27" s="25">
        <f>SUM(R4:R14)*0.0036</f>
        <v>0</v>
      </c>
      <c r="I27" s="25">
        <f>IF(F19="JA",SUM(S4:S14)*0.0036,0)</f>
        <v>0</v>
      </c>
      <c r="J27" s="20">
        <f>SUM(O4:O14)*0.0036</f>
        <v>0</v>
      </c>
      <c r="K27" s="49"/>
    </row>
    <row r="28" spans="1:16" x14ac:dyDescent="0.25">
      <c r="B28" s="28"/>
      <c r="E28" s="12" t="s">
        <v>3468</v>
      </c>
      <c r="F28" s="25">
        <f>SUM(F26:F27)</f>
        <v>0</v>
      </c>
      <c r="G28" s="25">
        <f t="shared" ref="G28:I28" si="7">SUM(G26:G27)</f>
        <v>0</v>
      </c>
      <c r="H28" s="25">
        <f t="shared" si="7"/>
        <v>0</v>
      </c>
      <c r="I28" s="25">
        <f t="shared" si="7"/>
        <v>0</v>
      </c>
      <c r="J28" s="20">
        <f>SUM(J26:J27)</f>
        <v>0</v>
      </c>
      <c r="K28" s="47">
        <f>J28-IF(F18&gt;0,(IFERROR(VLOOKUP(fjernvarmenetnummer,effektivFV,10,FALSE),0)),0)</f>
        <v>0</v>
      </c>
    </row>
    <row r="29" spans="1:16" x14ac:dyDescent="0.25">
      <c r="E29" s="12" t="s">
        <v>3433</v>
      </c>
      <c r="F29" s="21">
        <f>IFERROR(F28/$J$28,0)</f>
        <v>0</v>
      </c>
      <c r="G29" s="21">
        <f>IFERROR(G28/$J$28,0)</f>
        <v>0</v>
      </c>
      <c r="H29" s="21">
        <f>IFERROR(H28/$J$28,0)</f>
        <v>0</v>
      </c>
      <c r="I29" s="21">
        <f>IFERROR(I28/$J$28,0)</f>
        <v>0</v>
      </c>
      <c r="J29" s="22"/>
      <c r="K29" s="49"/>
    </row>
    <row r="30" spans="1:16" x14ac:dyDescent="0.25">
      <c r="B30" s="28"/>
      <c r="E30" s="12" t="s">
        <v>3420</v>
      </c>
      <c r="F30" s="21">
        <v>0.5</v>
      </c>
      <c r="G30" s="21">
        <v>0.75</v>
      </c>
      <c r="H30" s="21">
        <v>0.5</v>
      </c>
      <c r="I30" s="21">
        <v>0.5</v>
      </c>
      <c r="J30" s="22"/>
      <c r="K30" s="50"/>
    </row>
    <row r="31" spans="1:16" ht="18" hidden="1" customHeight="1" x14ac:dyDescent="0.25">
      <c r="E31" s="12" t="s">
        <v>3421</v>
      </c>
      <c r="F31" s="14" t="str">
        <f>IF(F29&gt;F30,"Ja","Nej")</f>
        <v>Nej</v>
      </c>
      <c r="G31" s="14" t="str">
        <f>IF(G29&gt;G30,"Ja","Nej")</f>
        <v>Nej</v>
      </c>
      <c r="H31" s="14" t="str">
        <f>IF(H29&gt;H30,"Ja","Nej")</f>
        <v>Nej</v>
      </c>
      <c r="I31" s="14" t="str">
        <f>IF(I29&gt;I30,"Ja","Nej")</f>
        <v>Nej</v>
      </c>
      <c r="J31" s="14"/>
    </row>
    <row r="32" spans="1:16" x14ac:dyDescent="0.25">
      <c r="A32" s="10"/>
      <c r="B32" s="9"/>
      <c r="C32" s="9"/>
      <c r="D32" s="9"/>
      <c r="L32" s="9"/>
      <c r="M32" s="9"/>
      <c r="N32" s="9"/>
      <c r="O32" s="7"/>
      <c r="P32" s="6"/>
    </row>
    <row r="33" spans="1:15" ht="15" customHeight="1" x14ac:dyDescent="0.25">
      <c r="B33" s="9"/>
      <c r="E33" s="60" t="s">
        <v>3434</v>
      </c>
      <c r="F33" s="61"/>
      <c r="G33" s="9"/>
      <c r="H33" s="9"/>
      <c r="M33" s="9"/>
      <c r="N33" s="7"/>
      <c r="O33" s="9"/>
    </row>
    <row r="34" spans="1:15" ht="15" customHeight="1" x14ac:dyDescent="0.25">
      <c r="A34" s="9"/>
      <c r="B34" s="9"/>
      <c r="E34" s="104" t="str">
        <f>IF(OR(F31="Ja",G31="Ja",H31="Ja",I31="Ja"),"Ja","Nej")</f>
        <v>Nej</v>
      </c>
      <c r="F34" s="105"/>
      <c r="N34" s="7"/>
      <c r="O34" s="100"/>
    </row>
    <row r="35" spans="1:15" x14ac:dyDescent="0.25">
      <c r="N35" s="7"/>
      <c r="O35" s="100"/>
    </row>
    <row r="36" spans="1:15" ht="20.25" thickBot="1" x14ac:dyDescent="0.35">
      <c r="A36" s="11"/>
      <c r="B36" s="9"/>
      <c r="E36" s="70" t="s">
        <v>3571</v>
      </c>
      <c r="H36" s="9"/>
      <c r="I36" s="9"/>
      <c r="N36" s="7"/>
      <c r="O36" s="8"/>
    </row>
    <row r="37" spans="1:15" ht="15.75" thickTop="1" x14ac:dyDescent="0.25">
      <c r="A37" s="11"/>
      <c r="B37" s="9"/>
      <c r="E37" s="67" t="s">
        <v>3567</v>
      </c>
      <c r="F37" s="25">
        <f>IFERROR(VLOOKUP(F17,CO2_FJVNET[],22,FALSE)*J26*F18,0)</f>
        <v>0</v>
      </c>
      <c r="G37" s="9"/>
      <c r="H37" s="9"/>
      <c r="I37" s="9"/>
      <c r="N37" s="7"/>
      <c r="O37" s="8"/>
    </row>
    <row r="38" spans="1:15" x14ac:dyDescent="0.25">
      <c r="A38" s="11"/>
      <c r="B38" s="9"/>
      <c r="E38" s="67" t="s">
        <v>3568</v>
      </c>
      <c r="F38" s="25">
        <f>IFERROR(SUM(T4:T14),0)</f>
        <v>0</v>
      </c>
      <c r="H38" s="9"/>
      <c r="I38" s="9"/>
      <c r="J38" s="8"/>
      <c r="N38" s="7"/>
      <c r="O38" s="8"/>
    </row>
    <row r="39" spans="1:15" x14ac:dyDescent="0.25">
      <c r="A39" s="11"/>
      <c r="B39" s="9"/>
      <c r="E39" s="67" t="s">
        <v>3569</v>
      </c>
      <c r="F39" s="25">
        <f>IFERROR(SUM(F37:F38)/(J28*277.78),0)</f>
        <v>0</v>
      </c>
      <c r="G39" s="9"/>
      <c r="H39" s="9"/>
      <c r="I39" s="9"/>
      <c r="J39" s="8"/>
      <c r="K39" s="9"/>
      <c r="L39" s="9"/>
      <c r="M39" s="9"/>
      <c r="N39" s="7"/>
      <c r="O39" s="8"/>
    </row>
    <row r="40" spans="1:15" x14ac:dyDescent="0.25">
      <c r="A40" s="11"/>
      <c r="B40" s="9"/>
      <c r="F40" s="71"/>
      <c r="H40" s="9"/>
      <c r="K40" s="9"/>
      <c r="L40" s="9"/>
      <c r="M40" s="9"/>
      <c r="N40" s="7"/>
      <c r="O40" s="8"/>
    </row>
    <row r="41" spans="1:15" ht="20.25" thickBot="1" x14ac:dyDescent="0.35">
      <c r="A41" s="11"/>
      <c r="B41" s="9"/>
      <c r="E41" s="70" t="s">
        <v>3572</v>
      </c>
      <c r="L41" s="9"/>
      <c r="M41" s="9"/>
      <c r="N41" s="7"/>
      <c r="O41" s="8"/>
    </row>
    <row r="42" spans="1:15" ht="30.75" thickTop="1" x14ac:dyDescent="0.25">
      <c r="A42" s="11"/>
      <c r="B42" s="9"/>
      <c r="C42" s="9"/>
      <c r="D42" s="9"/>
      <c r="F42" s="97" t="s">
        <v>3563</v>
      </c>
      <c r="G42" s="97" t="s">
        <v>3564</v>
      </c>
      <c r="H42" s="97" t="s">
        <v>3565</v>
      </c>
      <c r="I42" s="97" t="s">
        <v>3566</v>
      </c>
      <c r="L42" s="9"/>
      <c r="M42" s="9"/>
      <c r="N42" s="7"/>
      <c r="O42" s="8"/>
    </row>
    <row r="43" spans="1:15" x14ac:dyDescent="0.25">
      <c r="A43" s="11"/>
      <c r="B43" s="9"/>
      <c r="C43" s="9"/>
      <c r="D43" s="9"/>
      <c r="E43" s="67" t="s">
        <v>3493</v>
      </c>
      <c r="F43" s="98">
        <f>Brændsler!C10/277.78</f>
        <v>0.26639786881704947</v>
      </c>
      <c r="G43" s="25">
        <f>IFERROR(F21*F43,0)/Brændsler!C31</f>
        <v>0</v>
      </c>
      <c r="H43" s="25">
        <f>$F$39*F21</f>
        <v>0</v>
      </c>
      <c r="I43" s="25">
        <f>G43-H43</f>
        <v>0</v>
      </c>
      <c r="L43" s="9"/>
      <c r="M43" s="9"/>
      <c r="N43" s="7"/>
      <c r="O43" s="8"/>
    </row>
    <row r="44" spans="1:15" x14ac:dyDescent="0.25">
      <c r="A44" s="11"/>
      <c r="B44" s="9"/>
      <c r="C44" s="9"/>
      <c r="D44" s="9"/>
      <c r="E44" s="67" t="s">
        <v>3494</v>
      </c>
      <c r="F44" s="98">
        <f>Brændsler!C14/277.78</f>
        <v>0.20354237166102673</v>
      </c>
      <c r="G44" s="25">
        <f>IFERROR(F22*F44,0)/Brændsler!C32</f>
        <v>0</v>
      </c>
      <c r="H44" s="25">
        <f>$F$39*F22</f>
        <v>0</v>
      </c>
      <c r="I44" s="25">
        <f>G44-H44</f>
        <v>0</v>
      </c>
      <c r="L44" s="9"/>
      <c r="M44" s="9"/>
      <c r="N44" s="7"/>
      <c r="O44" s="8"/>
    </row>
    <row r="45" spans="1:15" x14ac:dyDescent="0.25">
      <c r="A45" s="11"/>
      <c r="B45" s="9"/>
      <c r="C45" s="9"/>
      <c r="D45" s="9"/>
      <c r="E45" s="67" t="s">
        <v>3495</v>
      </c>
      <c r="G45" s="25">
        <f>SUM(G43:G44)</f>
        <v>0</v>
      </c>
      <c r="H45" s="25">
        <f t="shared" ref="H45" si="8">SUM(H43:H44)</f>
        <v>0</v>
      </c>
      <c r="I45" s="25">
        <f>SUM(I43:I44)</f>
        <v>0</v>
      </c>
      <c r="J45" s="8"/>
      <c r="K45" s="9"/>
      <c r="L45" s="9"/>
      <c r="M45" s="9"/>
      <c r="N45" s="7"/>
      <c r="O45" s="8"/>
    </row>
    <row r="46" spans="1:15" x14ac:dyDescent="0.25">
      <c r="A46" s="11"/>
      <c r="B46" s="9"/>
      <c r="C46" s="9"/>
      <c r="D46" s="9"/>
      <c r="E46" s="9"/>
      <c r="G46" s="9"/>
      <c r="H46" s="9"/>
      <c r="J46" s="8"/>
      <c r="K46" s="9"/>
      <c r="L46" s="9"/>
      <c r="M46" s="9"/>
      <c r="N46" s="7"/>
      <c r="O46" s="8"/>
    </row>
    <row r="47" spans="1:15" x14ac:dyDescent="0.25">
      <c r="A47" s="11"/>
      <c r="B47" s="9"/>
      <c r="C47" s="9"/>
      <c r="D47" s="9"/>
      <c r="E47" s="9"/>
      <c r="G47" s="9"/>
      <c r="H47" s="9"/>
      <c r="I47" s="9"/>
      <c r="J47" s="8"/>
      <c r="K47" s="9"/>
      <c r="L47" s="9"/>
      <c r="M47" s="9"/>
      <c r="N47" s="7"/>
      <c r="O47" s="8"/>
    </row>
    <row r="48" spans="1:15" x14ac:dyDescent="0.25">
      <c r="A48" s="11"/>
      <c r="B48" s="9"/>
      <c r="C48" s="9"/>
      <c r="D48" s="9"/>
      <c r="E48" s="9"/>
      <c r="G48" s="9"/>
      <c r="H48" s="9"/>
      <c r="I48" s="9"/>
      <c r="J48" s="8"/>
      <c r="K48" s="9"/>
      <c r="L48" s="9"/>
      <c r="M48" s="9"/>
      <c r="N48" s="7"/>
      <c r="O48" s="8"/>
    </row>
    <row r="49" spans="1:15" x14ac:dyDescent="0.25">
      <c r="A49" s="11"/>
      <c r="B49" s="9"/>
      <c r="C49" s="9"/>
      <c r="D49" s="9"/>
      <c r="E49" s="9"/>
      <c r="F49" s="9"/>
      <c r="G49" s="9"/>
      <c r="H49" s="9"/>
      <c r="I49" s="9"/>
      <c r="J49" s="8"/>
      <c r="K49" s="9"/>
      <c r="L49" s="9"/>
      <c r="M49" s="9"/>
      <c r="N49" s="7"/>
      <c r="O49" s="8"/>
    </row>
    <row r="50" spans="1:15" x14ac:dyDescent="0.25">
      <c r="A50" s="11"/>
      <c r="B50" s="9"/>
      <c r="C50" s="9"/>
      <c r="D50" s="9"/>
      <c r="E50" s="9"/>
      <c r="F50" s="9"/>
      <c r="G50" s="9"/>
      <c r="H50" s="9"/>
      <c r="I50" s="9"/>
      <c r="J50" s="8"/>
      <c r="K50" s="9"/>
      <c r="L50" s="9"/>
      <c r="M50" s="9"/>
      <c r="N50" s="7"/>
      <c r="O50" s="8"/>
    </row>
    <row r="51" spans="1:15" x14ac:dyDescent="0.25">
      <c r="A51" s="11"/>
      <c r="B51" s="9"/>
      <c r="C51" s="9"/>
      <c r="D51" s="9"/>
      <c r="E51" s="9"/>
      <c r="G51" s="9"/>
      <c r="H51" s="9"/>
      <c r="I51" s="9"/>
      <c r="J51" s="8"/>
      <c r="K51" s="9"/>
      <c r="L51" s="9"/>
      <c r="M51" s="9"/>
      <c r="N51" s="7"/>
      <c r="O51" s="8"/>
    </row>
    <row r="52" spans="1:15" x14ac:dyDescent="0.25">
      <c r="A52" s="11"/>
      <c r="B52" s="9"/>
      <c r="C52" s="9"/>
      <c r="D52" s="9"/>
      <c r="E52" s="9"/>
      <c r="G52" s="9"/>
      <c r="H52" s="9"/>
      <c r="I52" s="9"/>
      <c r="J52" s="8"/>
      <c r="K52" s="9"/>
      <c r="L52" s="9"/>
      <c r="M52" s="9"/>
      <c r="N52" s="7"/>
      <c r="O52" s="8"/>
    </row>
    <row r="53" spans="1:15" x14ac:dyDescent="0.25">
      <c r="A53" s="11"/>
      <c r="B53" s="9"/>
      <c r="C53" s="9"/>
      <c r="D53" s="9"/>
      <c r="E53" s="9"/>
      <c r="G53" s="9"/>
      <c r="H53" s="9"/>
      <c r="I53" s="9"/>
      <c r="J53" s="8"/>
      <c r="K53" s="9"/>
      <c r="L53" s="9"/>
      <c r="M53" s="9"/>
      <c r="N53" s="7"/>
      <c r="O53" s="8"/>
    </row>
    <row r="54" spans="1:15" x14ac:dyDescent="0.25">
      <c r="A54" s="11"/>
      <c r="B54" s="9"/>
      <c r="C54" s="9"/>
      <c r="D54" s="9"/>
      <c r="E54" s="9"/>
      <c r="F54" s="9"/>
      <c r="G54" s="9"/>
      <c r="H54" s="9"/>
      <c r="I54" s="9"/>
      <c r="J54" s="8"/>
      <c r="K54" s="9"/>
      <c r="L54" s="9"/>
      <c r="M54" s="9"/>
      <c r="N54" s="7"/>
      <c r="O54" s="8"/>
    </row>
    <row r="55" spans="1:15" x14ac:dyDescent="0.25">
      <c r="A55" s="11"/>
      <c r="B55" s="9"/>
      <c r="C55" s="9"/>
      <c r="D55" s="9"/>
      <c r="E55" s="9"/>
      <c r="F55" s="9"/>
      <c r="G55" s="9"/>
      <c r="H55" s="9"/>
      <c r="I55" s="9"/>
      <c r="J55" s="8"/>
      <c r="K55" s="9"/>
      <c r="L55" s="9"/>
      <c r="M55" s="9"/>
      <c r="N55" s="7"/>
      <c r="O55" s="8"/>
    </row>
    <row r="56" spans="1:15" x14ac:dyDescent="0.25">
      <c r="A56" s="11"/>
      <c r="B56" s="9"/>
      <c r="C56" s="9"/>
      <c r="D56" s="9"/>
      <c r="E56" s="9"/>
      <c r="F56" s="9"/>
      <c r="G56" s="9"/>
      <c r="H56" s="9"/>
      <c r="I56" s="9"/>
      <c r="J56" s="8"/>
      <c r="K56" s="9"/>
      <c r="L56" s="9"/>
      <c r="M56" s="9"/>
      <c r="N56" s="7"/>
      <c r="O56" s="8"/>
    </row>
    <row r="57" spans="1:15" x14ac:dyDescent="0.25">
      <c r="A57" s="11"/>
      <c r="B57" s="9"/>
      <c r="C57" s="9"/>
      <c r="D57" s="9"/>
      <c r="E57" s="9"/>
      <c r="F57" s="9"/>
      <c r="G57" s="9"/>
      <c r="H57" s="9"/>
      <c r="I57" s="9"/>
      <c r="J57" s="8"/>
      <c r="K57" s="9"/>
      <c r="L57" s="9"/>
      <c r="M57" s="9"/>
      <c r="N57" s="7"/>
      <c r="O57" s="8"/>
    </row>
    <row r="58" spans="1:15" x14ac:dyDescent="0.25">
      <c r="A58" s="11"/>
      <c r="B58" s="9"/>
      <c r="C58" s="9"/>
      <c r="D58" s="9"/>
      <c r="E58" s="9"/>
      <c r="F58" s="9"/>
      <c r="G58" s="9"/>
      <c r="H58" s="9"/>
      <c r="I58" s="9"/>
      <c r="J58" s="8"/>
      <c r="K58" s="9"/>
      <c r="L58" s="9"/>
      <c r="M58" s="9"/>
      <c r="N58" s="7"/>
      <c r="O58" s="8"/>
    </row>
    <row r="59" spans="1:15" x14ac:dyDescent="0.25">
      <c r="A59" s="11"/>
      <c r="B59" s="9"/>
      <c r="C59" s="9"/>
      <c r="D59" s="9"/>
      <c r="E59" s="9"/>
      <c r="F59" s="9"/>
      <c r="G59" s="9"/>
      <c r="H59" s="9"/>
      <c r="I59" s="9"/>
      <c r="J59" s="8"/>
      <c r="K59" s="9"/>
      <c r="L59" s="9"/>
      <c r="M59" s="9"/>
      <c r="N59" s="7"/>
      <c r="O59" s="8"/>
    </row>
    <row r="60" spans="1:15" x14ac:dyDescent="0.25">
      <c r="A60" s="11"/>
      <c r="B60" s="9"/>
      <c r="C60" s="9"/>
      <c r="D60" s="9"/>
      <c r="E60" s="9"/>
      <c r="F60" s="9"/>
      <c r="G60" s="9"/>
      <c r="H60" s="9"/>
      <c r="I60" s="9"/>
      <c r="J60" s="8"/>
      <c r="K60" s="9"/>
      <c r="L60" s="9"/>
      <c r="M60" s="9"/>
      <c r="N60" s="7"/>
      <c r="O60" s="8"/>
    </row>
    <row r="61" spans="1:15" x14ac:dyDescent="0.25">
      <c r="A61" s="11"/>
      <c r="B61" s="9"/>
      <c r="C61" s="9"/>
      <c r="D61" s="9"/>
      <c r="E61" s="9"/>
      <c r="F61" s="9"/>
      <c r="G61" s="9"/>
      <c r="H61" s="9"/>
      <c r="I61" s="9"/>
      <c r="J61" s="8"/>
      <c r="K61" s="9"/>
      <c r="L61" s="9"/>
      <c r="M61" s="9"/>
      <c r="N61" s="7"/>
      <c r="O61" s="8"/>
    </row>
    <row r="62" spans="1:15" x14ac:dyDescent="0.25">
      <c r="A62" s="11"/>
      <c r="B62" s="9"/>
      <c r="C62" s="9"/>
      <c r="D62" s="9"/>
      <c r="E62" s="9"/>
      <c r="F62" s="9"/>
      <c r="G62" s="9"/>
      <c r="H62" s="9"/>
      <c r="I62" s="9"/>
      <c r="J62" s="8"/>
      <c r="K62" s="9"/>
      <c r="L62" s="9"/>
      <c r="M62" s="9"/>
      <c r="N62" s="7"/>
      <c r="O62" s="8"/>
    </row>
    <row r="63" spans="1:15" x14ac:dyDescent="0.25">
      <c r="A63" s="11"/>
      <c r="B63" s="9"/>
      <c r="C63" s="9"/>
      <c r="D63" s="9"/>
      <c r="E63" s="9"/>
      <c r="F63" s="9"/>
      <c r="G63" s="9"/>
      <c r="H63" s="9"/>
      <c r="I63" s="9"/>
      <c r="J63" s="8"/>
      <c r="K63" s="9"/>
      <c r="L63" s="9"/>
      <c r="M63" s="9"/>
      <c r="N63" s="7"/>
      <c r="O63" s="8"/>
    </row>
    <row r="64" spans="1:15" x14ac:dyDescent="0.25">
      <c r="A64" s="11"/>
      <c r="B64" s="9"/>
      <c r="C64" s="9"/>
      <c r="D64" s="9"/>
      <c r="E64" s="9"/>
      <c r="F64" s="9"/>
      <c r="G64" s="9"/>
      <c r="H64" s="9"/>
      <c r="I64" s="9"/>
      <c r="J64" s="8"/>
      <c r="K64" s="9"/>
      <c r="L64" s="9"/>
      <c r="M64" s="9"/>
      <c r="N64" s="7"/>
      <c r="O64" s="8"/>
    </row>
    <row r="65" spans="1:15" x14ac:dyDescent="0.25">
      <c r="A65" s="11"/>
      <c r="B65" s="9"/>
      <c r="C65" s="9"/>
      <c r="D65" s="9"/>
      <c r="E65" s="9"/>
      <c r="F65" s="9"/>
      <c r="G65" s="9"/>
      <c r="H65" s="9"/>
      <c r="I65" s="9"/>
      <c r="J65" s="8"/>
      <c r="K65" s="9"/>
      <c r="L65" s="9"/>
      <c r="M65" s="9"/>
      <c r="N65" s="7"/>
      <c r="O65" s="8"/>
    </row>
    <row r="66" spans="1:15" x14ac:dyDescent="0.25">
      <c r="A66" s="11"/>
      <c r="B66" s="9"/>
      <c r="C66" s="9"/>
      <c r="D66" s="9"/>
      <c r="E66" s="9"/>
      <c r="F66" s="9"/>
      <c r="G66" s="9"/>
      <c r="H66" s="9"/>
      <c r="I66" s="9"/>
      <c r="J66" s="8"/>
      <c r="K66" s="9"/>
      <c r="L66" s="9"/>
      <c r="M66" s="9"/>
      <c r="N66" s="7"/>
      <c r="O66" s="8"/>
    </row>
    <row r="67" spans="1:15" x14ac:dyDescent="0.25">
      <c r="A67" s="11"/>
      <c r="B67" s="9"/>
      <c r="C67" s="9"/>
      <c r="D67" s="9"/>
      <c r="E67" s="9"/>
      <c r="F67" s="9"/>
      <c r="G67" s="9"/>
      <c r="H67" s="9"/>
      <c r="I67" s="9"/>
      <c r="J67" s="8"/>
      <c r="K67" s="9"/>
      <c r="L67" s="9"/>
      <c r="M67" s="9"/>
      <c r="N67" s="7"/>
      <c r="O67" s="8"/>
    </row>
    <row r="68" spans="1:15" x14ac:dyDescent="0.25">
      <c r="A68" s="11"/>
      <c r="B68" s="9"/>
      <c r="C68" s="9"/>
      <c r="D68" s="9"/>
      <c r="E68" s="9"/>
      <c r="F68" s="9"/>
      <c r="G68" s="9"/>
      <c r="H68" s="9"/>
      <c r="I68" s="9"/>
      <c r="J68" s="8"/>
      <c r="K68" s="9"/>
      <c r="L68" s="9"/>
      <c r="M68" s="9"/>
      <c r="N68" s="7"/>
      <c r="O68" s="8"/>
    </row>
    <row r="69" spans="1:15" x14ac:dyDescent="0.25">
      <c r="A69" s="11"/>
      <c r="B69" s="9"/>
      <c r="C69" s="9"/>
      <c r="D69" s="9"/>
      <c r="E69" s="9"/>
      <c r="F69" s="9"/>
      <c r="G69" s="9"/>
      <c r="H69" s="9"/>
      <c r="I69" s="9"/>
      <c r="J69" s="8"/>
      <c r="K69" s="9"/>
      <c r="L69" s="9"/>
      <c r="M69" s="9"/>
      <c r="N69" s="7"/>
      <c r="O69" s="8"/>
    </row>
    <row r="70" spans="1:15" x14ac:dyDescent="0.25">
      <c r="A70" s="11"/>
      <c r="B70" s="9"/>
      <c r="C70" s="9"/>
      <c r="D70" s="9"/>
      <c r="E70" s="9"/>
      <c r="F70" s="9"/>
      <c r="G70" s="9"/>
      <c r="H70" s="9"/>
      <c r="I70" s="9"/>
      <c r="J70" s="8"/>
      <c r="K70" s="9"/>
      <c r="L70" s="9"/>
      <c r="M70" s="9"/>
      <c r="N70" s="7"/>
      <c r="O70" s="8"/>
    </row>
    <row r="71" spans="1:15" x14ac:dyDescent="0.25">
      <c r="A71" s="11"/>
      <c r="B71" s="9"/>
      <c r="C71" s="9"/>
      <c r="D71" s="9"/>
      <c r="E71" s="9"/>
      <c r="F71" s="9"/>
      <c r="G71" s="9"/>
      <c r="H71" s="9"/>
      <c r="I71" s="9"/>
      <c r="J71" s="8"/>
      <c r="K71" s="9"/>
      <c r="L71" s="9"/>
      <c r="M71" s="9"/>
      <c r="N71" s="7"/>
      <c r="O71" s="8"/>
    </row>
    <row r="72" spans="1:15" x14ac:dyDescent="0.25">
      <c r="A72" s="11"/>
      <c r="B72" s="9"/>
      <c r="C72" s="9"/>
      <c r="D72" s="9"/>
      <c r="E72" s="9"/>
      <c r="F72" s="9"/>
      <c r="G72" s="9"/>
      <c r="H72" s="9"/>
      <c r="I72" s="9"/>
      <c r="J72" s="8"/>
      <c r="K72" s="9"/>
      <c r="L72" s="9"/>
      <c r="M72" s="9"/>
      <c r="N72" s="7"/>
      <c r="O72" s="8"/>
    </row>
    <row r="73" spans="1:15" x14ac:dyDescent="0.25">
      <c r="A73" s="11"/>
      <c r="B73" s="9"/>
      <c r="C73" s="9"/>
      <c r="D73" s="9"/>
      <c r="E73" s="9"/>
      <c r="F73" s="9"/>
      <c r="G73" s="9"/>
      <c r="H73" s="9"/>
      <c r="I73" s="9"/>
      <c r="J73" s="8"/>
      <c r="K73" s="9"/>
      <c r="L73" s="9"/>
      <c r="M73" s="9"/>
      <c r="N73" s="7"/>
      <c r="O73" s="8"/>
    </row>
    <row r="74" spans="1:15" x14ac:dyDescent="0.25">
      <c r="A74" s="11"/>
      <c r="B74" s="9"/>
      <c r="C74" s="9"/>
      <c r="D74" s="9"/>
      <c r="E74" s="9"/>
      <c r="F74" s="9"/>
      <c r="G74" s="9"/>
      <c r="H74" s="9"/>
      <c r="I74" s="9"/>
      <c r="J74" s="8"/>
      <c r="K74" s="9"/>
      <c r="L74" s="9"/>
      <c r="M74" s="9"/>
      <c r="N74" s="7"/>
      <c r="O74" s="8"/>
    </row>
    <row r="75" spans="1:15" x14ac:dyDescent="0.25">
      <c r="A75" s="11"/>
      <c r="B75" s="9"/>
      <c r="C75" s="9"/>
      <c r="D75" s="9"/>
      <c r="E75" s="9"/>
      <c r="F75" s="9"/>
      <c r="G75" s="9"/>
      <c r="H75" s="9"/>
      <c r="I75" s="9"/>
      <c r="J75" s="8"/>
      <c r="K75" s="9"/>
      <c r="L75" s="9"/>
      <c r="M75" s="9"/>
      <c r="N75" s="7"/>
      <c r="O75" s="8"/>
    </row>
    <row r="76" spans="1:15" x14ac:dyDescent="0.25">
      <c r="A76" s="11"/>
      <c r="B76" s="9"/>
      <c r="C76" s="9"/>
      <c r="D76" s="9"/>
      <c r="E76" s="9"/>
      <c r="F76" s="9"/>
      <c r="G76" s="9"/>
      <c r="H76" s="9"/>
      <c r="I76" s="9"/>
      <c r="J76" s="8"/>
      <c r="K76" s="9"/>
      <c r="L76" s="9"/>
      <c r="M76" s="9"/>
      <c r="N76" s="7"/>
      <c r="O76" s="8"/>
    </row>
    <row r="77" spans="1:15" x14ac:dyDescent="0.25">
      <c r="A77" s="11"/>
      <c r="B77" s="9"/>
      <c r="C77" s="9"/>
      <c r="D77" s="9"/>
      <c r="E77" s="9"/>
      <c r="F77" s="9"/>
      <c r="G77" s="9"/>
      <c r="H77" s="9"/>
      <c r="I77" s="9"/>
      <c r="J77" s="8"/>
      <c r="K77" s="9"/>
      <c r="L77" s="9"/>
      <c r="M77" s="9"/>
      <c r="N77" s="7"/>
      <c r="O77" s="8"/>
    </row>
    <row r="78" spans="1:15" x14ac:dyDescent="0.25">
      <c r="A78" s="9"/>
      <c r="B78" s="9"/>
      <c r="C78" s="9"/>
      <c r="D78" s="9"/>
      <c r="E78" s="9"/>
      <c r="F78" s="9"/>
      <c r="G78" s="9"/>
      <c r="H78" s="9"/>
      <c r="I78" s="9"/>
      <c r="J78" s="8"/>
      <c r="K78" s="9"/>
      <c r="L78" s="9"/>
      <c r="M78" s="9"/>
      <c r="N78" s="7"/>
      <c r="O78" s="8"/>
    </row>
    <row r="79" spans="1:15" x14ac:dyDescent="0.25">
      <c r="A79" s="9"/>
      <c r="B79" s="9"/>
      <c r="C79" s="9"/>
      <c r="D79" s="9"/>
      <c r="E79" s="9"/>
      <c r="F79" s="9"/>
      <c r="G79" s="9"/>
      <c r="H79" s="9"/>
      <c r="I79" s="9"/>
      <c r="J79" s="8"/>
      <c r="K79" s="9"/>
      <c r="L79" s="9"/>
      <c r="M79" s="9"/>
      <c r="N79" s="7"/>
      <c r="O79" s="8"/>
    </row>
    <row r="80" spans="1:15" x14ac:dyDescent="0.25">
      <c r="A80" s="9"/>
      <c r="B80" s="9"/>
      <c r="C80" s="9"/>
      <c r="D80" s="9"/>
      <c r="E80" s="9"/>
      <c r="F80" s="9"/>
      <c r="G80" s="9"/>
      <c r="H80" s="9"/>
      <c r="I80" s="9"/>
      <c r="J80" s="8"/>
      <c r="K80" s="9"/>
      <c r="L80" s="9"/>
      <c r="M80" s="9"/>
      <c r="N80" s="7"/>
      <c r="O80" s="8"/>
    </row>
    <row r="81" spans="1:15" x14ac:dyDescent="0.25">
      <c r="A81" s="9"/>
      <c r="B81" s="9"/>
      <c r="C81" s="9"/>
      <c r="D81" s="9"/>
      <c r="E81" s="9"/>
      <c r="F81" s="9"/>
      <c r="G81" s="9"/>
      <c r="H81" s="9"/>
      <c r="I81" s="9"/>
      <c r="J81" s="8"/>
      <c r="K81" s="9"/>
      <c r="L81" s="9"/>
      <c r="M81" s="9"/>
      <c r="N81" s="7"/>
      <c r="O81" s="8"/>
    </row>
    <row r="82" spans="1:15" x14ac:dyDescent="0.25">
      <c r="A82" s="9"/>
      <c r="B82" s="9"/>
      <c r="C82" s="9"/>
      <c r="D82" s="9"/>
      <c r="E82" s="9"/>
      <c r="F82" s="9"/>
      <c r="G82" s="9"/>
      <c r="H82" s="9"/>
      <c r="I82" s="9"/>
      <c r="J82" s="8"/>
      <c r="K82" s="9"/>
      <c r="L82" s="9"/>
      <c r="M82" s="9"/>
      <c r="N82" s="7"/>
      <c r="O82" s="8"/>
    </row>
    <row r="83" spans="1:15" x14ac:dyDescent="0.25">
      <c r="A83" s="9"/>
      <c r="B83" s="9"/>
      <c r="C83" s="9"/>
      <c r="D83" s="9"/>
      <c r="E83" s="9"/>
      <c r="F83" s="9"/>
      <c r="G83" s="9"/>
      <c r="H83" s="9"/>
      <c r="I83" s="9"/>
      <c r="J83" s="8"/>
      <c r="K83" s="9"/>
      <c r="L83" s="9"/>
      <c r="M83" s="9"/>
      <c r="N83" s="7"/>
      <c r="O83" s="8"/>
    </row>
    <row r="84" spans="1:15" x14ac:dyDescent="0.25">
      <c r="A84" s="9"/>
      <c r="B84" s="9"/>
      <c r="C84" s="9"/>
      <c r="D84" s="9"/>
      <c r="E84" s="9"/>
      <c r="F84" s="9"/>
      <c r="G84" s="9"/>
      <c r="H84" s="9"/>
      <c r="I84" s="9"/>
      <c r="J84" s="8"/>
      <c r="K84" s="9"/>
      <c r="L84" s="9"/>
      <c r="M84" s="9"/>
      <c r="N84" s="7"/>
      <c r="O84" s="8"/>
    </row>
    <row r="85" spans="1:15" x14ac:dyDescent="0.25">
      <c r="A85" s="9"/>
      <c r="B85" s="9"/>
      <c r="C85" s="9"/>
      <c r="D85" s="9"/>
      <c r="E85" s="9"/>
      <c r="F85" s="9"/>
      <c r="G85" s="9"/>
      <c r="H85" s="9"/>
      <c r="I85" s="9"/>
      <c r="J85" s="8"/>
      <c r="K85" s="9"/>
      <c r="L85" s="9"/>
      <c r="M85" s="9"/>
      <c r="N85" s="7"/>
      <c r="O85" s="8"/>
    </row>
    <row r="86" spans="1:15" x14ac:dyDescent="0.25">
      <c r="A86" s="9"/>
      <c r="B86" s="9"/>
      <c r="C86" s="9"/>
      <c r="D86" s="9"/>
      <c r="E86" s="9"/>
      <c r="F86" s="9"/>
      <c r="G86" s="9"/>
      <c r="H86" s="9"/>
      <c r="I86" s="9"/>
      <c r="J86" s="8"/>
      <c r="K86" s="9"/>
      <c r="L86" s="9"/>
      <c r="M86" s="9"/>
      <c r="N86" s="7"/>
      <c r="O86" s="8"/>
    </row>
    <row r="87" spans="1:15" x14ac:dyDescent="0.25">
      <c r="A87" s="9"/>
      <c r="B87" s="9"/>
      <c r="C87" s="9"/>
      <c r="D87" s="9"/>
      <c r="E87" s="9"/>
      <c r="F87" s="9"/>
      <c r="G87" s="9"/>
      <c r="H87" s="9"/>
      <c r="I87" s="9"/>
      <c r="J87" s="8"/>
      <c r="K87" s="9"/>
      <c r="L87" s="9"/>
      <c r="M87" s="9"/>
      <c r="N87" s="7"/>
      <c r="O87" s="8"/>
    </row>
    <row r="88" spans="1:15" x14ac:dyDescent="0.25">
      <c r="A88" s="9"/>
      <c r="B88" s="9"/>
      <c r="C88" s="9"/>
      <c r="D88" s="9"/>
      <c r="E88" s="9"/>
      <c r="F88" s="9"/>
      <c r="G88" s="9"/>
      <c r="H88" s="9"/>
      <c r="I88" s="9"/>
      <c r="J88" s="8"/>
      <c r="K88" s="9"/>
      <c r="L88" s="9"/>
      <c r="M88" s="9"/>
      <c r="N88" s="7"/>
      <c r="O88" s="8"/>
    </row>
    <row r="89" spans="1:15" x14ac:dyDescent="0.25">
      <c r="A89" s="9"/>
      <c r="B89" s="9"/>
      <c r="C89" s="9"/>
      <c r="D89" s="9"/>
      <c r="E89" s="9"/>
      <c r="F89" s="9"/>
      <c r="G89" s="9"/>
      <c r="H89" s="9"/>
      <c r="I89" s="9"/>
      <c r="J89" s="8"/>
      <c r="K89" s="9"/>
      <c r="L89" s="9"/>
      <c r="M89" s="9"/>
      <c r="N89" s="7"/>
      <c r="O89" s="8"/>
    </row>
    <row r="90" spans="1:15" x14ac:dyDescent="0.25">
      <c r="A90" s="9"/>
      <c r="B90" s="9"/>
      <c r="C90" s="9"/>
      <c r="D90" s="9"/>
      <c r="E90" s="9"/>
      <c r="F90" s="9"/>
      <c r="G90" s="9"/>
      <c r="H90" s="9"/>
      <c r="I90" s="9"/>
      <c r="J90" s="8"/>
      <c r="K90" s="9"/>
      <c r="L90" s="9"/>
      <c r="M90" s="9"/>
      <c r="N90" s="7"/>
      <c r="O90" s="8"/>
    </row>
    <row r="91" spans="1:15" x14ac:dyDescent="0.25">
      <c r="A91" s="9"/>
      <c r="B91" s="9"/>
      <c r="C91" s="9"/>
      <c r="D91" s="9"/>
      <c r="E91" s="9"/>
      <c r="F91" s="9"/>
      <c r="G91" s="9"/>
      <c r="H91" s="9"/>
      <c r="I91" s="9"/>
      <c r="J91" s="8"/>
      <c r="K91" s="9"/>
      <c r="L91" s="9"/>
      <c r="M91" s="9"/>
      <c r="N91" s="7"/>
      <c r="O91" s="8"/>
    </row>
    <row r="92" spans="1:15" x14ac:dyDescent="0.25">
      <c r="A92" s="9"/>
      <c r="B92" s="9"/>
      <c r="C92" s="9"/>
      <c r="D92" s="9"/>
      <c r="E92" s="9"/>
      <c r="F92" s="9"/>
      <c r="G92" s="9"/>
      <c r="H92" s="9"/>
      <c r="I92" s="9"/>
      <c r="J92" s="8"/>
      <c r="K92" s="9"/>
      <c r="L92" s="9"/>
      <c r="M92" s="9"/>
      <c r="N92" s="7"/>
      <c r="O92" s="8"/>
    </row>
    <row r="93" spans="1:15" x14ac:dyDescent="0.25">
      <c r="A93" s="9"/>
      <c r="B93" s="9"/>
      <c r="C93" s="9"/>
      <c r="D93" s="9"/>
      <c r="E93" s="9"/>
      <c r="F93" s="9"/>
      <c r="G93" s="9"/>
      <c r="H93" s="9"/>
      <c r="I93" s="9"/>
      <c r="J93" s="8"/>
      <c r="K93" s="9"/>
      <c r="L93" s="9"/>
      <c r="M93" s="9"/>
      <c r="N93" s="7"/>
      <c r="O93" s="8"/>
    </row>
    <row r="94" spans="1:15" x14ac:dyDescent="0.25">
      <c r="A94" s="9"/>
      <c r="B94" s="9"/>
      <c r="C94" s="9"/>
      <c r="D94" s="9"/>
      <c r="E94" s="9"/>
      <c r="F94" s="9"/>
      <c r="G94" s="9"/>
      <c r="H94" s="9"/>
      <c r="I94" s="9"/>
      <c r="J94" s="8"/>
      <c r="K94" s="9"/>
      <c r="L94" s="9"/>
      <c r="M94" s="9"/>
      <c r="N94" s="7"/>
      <c r="O94" s="8"/>
    </row>
    <row r="95" spans="1:15" x14ac:dyDescent="0.25">
      <c r="A95" s="9"/>
      <c r="B95" s="9"/>
      <c r="C95" s="9"/>
      <c r="D95" s="9"/>
      <c r="E95" s="9"/>
      <c r="F95" s="9"/>
      <c r="G95" s="9"/>
      <c r="H95" s="9"/>
      <c r="I95" s="9"/>
      <c r="J95" s="8"/>
      <c r="K95" s="9"/>
      <c r="L95" s="9"/>
      <c r="M95" s="9"/>
      <c r="N95" s="7"/>
      <c r="O95" s="8"/>
    </row>
    <row r="96" spans="1:15" x14ac:dyDescent="0.25">
      <c r="A96" s="9"/>
      <c r="B96" s="9"/>
      <c r="C96" s="9"/>
      <c r="D96" s="9"/>
      <c r="E96" s="9"/>
      <c r="F96" s="9"/>
      <c r="G96" s="9"/>
      <c r="H96" s="9"/>
      <c r="I96" s="9"/>
      <c r="J96" s="8"/>
      <c r="K96" s="9"/>
      <c r="L96" s="9"/>
      <c r="M96" s="9"/>
      <c r="N96" s="7"/>
      <c r="O96" s="8"/>
    </row>
    <row r="97" spans="1:15" x14ac:dyDescent="0.25">
      <c r="A97" s="9"/>
      <c r="B97" s="9"/>
      <c r="C97" s="9"/>
      <c r="D97" s="9"/>
      <c r="E97" s="9"/>
      <c r="F97" s="9"/>
      <c r="G97" s="9"/>
      <c r="H97" s="9"/>
      <c r="I97" s="9"/>
      <c r="J97" s="8"/>
      <c r="K97" s="9"/>
      <c r="L97" s="9"/>
      <c r="M97" s="9"/>
      <c r="N97" s="7"/>
      <c r="O97" s="8"/>
    </row>
    <row r="98" spans="1:15" x14ac:dyDescent="0.25">
      <c r="A98" s="9"/>
      <c r="B98" s="9"/>
      <c r="C98" s="9"/>
      <c r="D98" s="9"/>
      <c r="E98" s="9"/>
      <c r="F98" s="9"/>
      <c r="G98" s="9"/>
      <c r="H98" s="9"/>
      <c r="I98" s="9"/>
      <c r="J98" s="8"/>
      <c r="K98" s="9"/>
      <c r="L98" s="9"/>
      <c r="M98" s="9"/>
      <c r="N98" s="7"/>
      <c r="O98" s="8"/>
    </row>
    <row r="99" spans="1:15" x14ac:dyDescent="0.25">
      <c r="A99" s="9"/>
      <c r="B99" s="9"/>
      <c r="C99" s="9"/>
      <c r="D99" s="9"/>
      <c r="E99" s="9"/>
      <c r="F99" s="9"/>
      <c r="G99" s="9"/>
      <c r="H99" s="9"/>
      <c r="I99" s="9"/>
      <c r="J99" s="8"/>
      <c r="K99" s="9"/>
      <c r="L99" s="9"/>
      <c r="M99" s="9"/>
      <c r="N99" s="7"/>
      <c r="O99" s="8"/>
    </row>
    <row r="100" spans="1:15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8"/>
      <c r="K100" s="9"/>
      <c r="L100" s="9"/>
      <c r="M100" s="9"/>
      <c r="N100" s="7"/>
      <c r="O100" s="8"/>
    </row>
    <row r="101" spans="1:15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8"/>
      <c r="K101" s="9"/>
      <c r="L101" s="9"/>
      <c r="M101" s="9"/>
      <c r="N101" s="7"/>
      <c r="O101" s="8"/>
    </row>
    <row r="102" spans="1:15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8"/>
      <c r="K102" s="9"/>
      <c r="L102" s="9"/>
      <c r="M102" s="9"/>
      <c r="N102" s="7"/>
      <c r="O102" s="8"/>
    </row>
    <row r="103" spans="1:15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8"/>
      <c r="K103" s="9"/>
      <c r="L103" s="9"/>
      <c r="M103" s="9"/>
      <c r="N103" s="7"/>
      <c r="O103" s="8"/>
    </row>
    <row r="104" spans="1:15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8"/>
      <c r="K104" s="9"/>
      <c r="L104" s="9"/>
      <c r="M104" s="9"/>
      <c r="N104" s="7"/>
      <c r="O104" s="8"/>
    </row>
    <row r="105" spans="1:15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8"/>
      <c r="K105" s="9"/>
      <c r="L105" s="9"/>
      <c r="M105" s="9"/>
      <c r="N105" s="7"/>
      <c r="O105" s="8"/>
    </row>
    <row r="106" spans="1:15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8"/>
      <c r="K106" s="9"/>
      <c r="L106" s="9"/>
      <c r="M106" s="9"/>
      <c r="N106" s="7"/>
      <c r="O106" s="8"/>
    </row>
    <row r="107" spans="1:15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8"/>
      <c r="K107" s="9"/>
      <c r="L107" s="9"/>
      <c r="M107" s="9"/>
      <c r="N107" s="7"/>
      <c r="O107" s="8"/>
    </row>
    <row r="108" spans="1:15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8"/>
      <c r="K108" s="9"/>
      <c r="L108" s="9"/>
      <c r="M108" s="9"/>
      <c r="N108" s="7"/>
      <c r="O108" s="8"/>
    </row>
    <row r="109" spans="1:15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8"/>
      <c r="K109" s="9"/>
      <c r="L109" s="9"/>
      <c r="M109" s="9"/>
      <c r="N109" s="7"/>
      <c r="O109" s="8"/>
    </row>
    <row r="110" spans="1:15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8"/>
      <c r="K110" s="9"/>
      <c r="L110" s="9"/>
      <c r="M110" s="9"/>
      <c r="N110" s="7"/>
      <c r="O110" s="8"/>
    </row>
    <row r="111" spans="1:15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8"/>
      <c r="K111" s="9"/>
      <c r="L111" s="9"/>
      <c r="M111" s="9"/>
      <c r="N111" s="7"/>
      <c r="O111" s="8"/>
    </row>
    <row r="112" spans="1:15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8"/>
      <c r="K112" s="9"/>
      <c r="L112" s="9"/>
      <c r="M112" s="9"/>
      <c r="N112" s="7"/>
      <c r="O112" s="8"/>
    </row>
    <row r="113" spans="1:15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8"/>
      <c r="K113" s="9"/>
      <c r="L113" s="9"/>
      <c r="M113" s="9"/>
      <c r="N113" s="7"/>
      <c r="O113" s="8"/>
    </row>
    <row r="114" spans="1:15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8"/>
      <c r="K114" s="9"/>
      <c r="L114" s="9"/>
      <c r="M114" s="9"/>
      <c r="N114" s="7"/>
      <c r="O114" s="8"/>
    </row>
    <row r="115" spans="1:15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8"/>
      <c r="K115" s="9"/>
      <c r="L115" s="9"/>
      <c r="M115" s="9"/>
      <c r="N115" s="7"/>
      <c r="O115" s="8"/>
    </row>
    <row r="116" spans="1:15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8"/>
      <c r="K116" s="9"/>
      <c r="L116" s="9"/>
      <c r="M116" s="9"/>
      <c r="N116" s="7"/>
      <c r="O116" s="8"/>
    </row>
    <row r="117" spans="1:15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8"/>
      <c r="K117" s="9"/>
      <c r="L117" s="9"/>
      <c r="M117" s="9"/>
      <c r="N117" s="7"/>
      <c r="O117" s="8"/>
    </row>
    <row r="118" spans="1:15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8"/>
      <c r="K118" s="9"/>
      <c r="L118" s="9"/>
      <c r="M118" s="9"/>
      <c r="N118" s="7"/>
      <c r="O118" s="8"/>
    </row>
    <row r="119" spans="1:15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8"/>
      <c r="K119" s="9"/>
      <c r="L119" s="9"/>
      <c r="M119" s="9"/>
      <c r="N119" s="7"/>
      <c r="O119" s="8"/>
    </row>
    <row r="120" spans="1:15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8"/>
      <c r="K120" s="9"/>
      <c r="L120" s="9"/>
      <c r="M120" s="9"/>
      <c r="N120" s="7"/>
      <c r="O120" s="8"/>
    </row>
    <row r="121" spans="1:15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8"/>
      <c r="K121" s="9"/>
      <c r="L121" s="9"/>
      <c r="M121" s="9"/>
      <c r="N121" s="7"/>
      <c r="O121" s="8"/>
    </row>
    <row r="122" spans="1:15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8"/>
      <c r="K122" s="9"/>
      <c r="L122" s="9"/>
      <c r="M122" s="9"/>
      <c r="N122" s="7"/>
      <c r="O122" s="8"/>
    </row>
    <row r="123" spans="1:15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8"/>
      <c r="K123" s="9"/>
      <c r="L123" s="9"/>
      <c r="M123" s="9"/>
      <c r="N123" s="7"/>
      <c r="O123" s="8"/>
    </row>
    <row r="124" spans="1:15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8"/>
      <c r="K124" s="9"/>
      <c r="L124" s="9"/>
      <c r="M124" s="9"/>
      <c r="N124" s="7"/>
      <c r="O124" s="8"/>
    </row>
    <row r="125" spans="1:15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8"/>
      <c r="K125" s="9"/>
      <c r="L125" s="9"/>
      <c r="M125" s="9"/>
      <c r="N125" s="7"/>
      <c r="O125" s="8"/>
    </row>
    <row r="126" spans="1:15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8"/>
      <c r="K126" s="9"/>
      <c r="L126" s="9"/>
      <c r="M126" s="9"/>
      <c r="N126" s="7"/>
      <c r="O126" s="8"/>
    </row>
    <row r="127" spans="1:15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8"/>
      <c r="K127" s="9"/>
      <c r="L127" s="9"/>
      <c r="M127" s="9"/>
      <c r="N127" s="7"/>
      <c r="O127" s="8"/>
    </row>
    <row r="128" spans="1:15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8"/>
      <c r="K128" s="9"/>
      <c r="L128" s="9"/>
      <c r="M128" s="9"/>
      <c r="N128" s="7"/>
      <c r="O128" s="8"/>
    </row>
    <row r="129" spans="1:15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8"/>
      <c r="K129" s="9"/>
      <c r="L129" s="9"/>
      <c r="M129" s="9"/>
      <c r="N129" s="7"/>
      <c r="O129" s="8"/>
    </row>
    <row r="130" spans="1:15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8"/>
      <c r="K130" s="9"/>
      <c r="L130" s="9"/>
      <c r="M130" s="9"/>
      <c r="N130" s="7"/>
      <c r="O130" s="8"/>
    </row>
    <row r="131" spans="1:15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8"/>
      <c r="K131" s="9"/>
      <c r="L131" s="9"/>
      <c r="M131" s="9"/>
      <c r="N131" s="7"/>
      <c r="O131" s="8"/>
    </row>
    <row r="132" spans="1:15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8"/>
      <c r="K132" s="9"/>
      <c r="L132" s="9"/>
      <c r="M132" s="9"/>
      <c r="N132" s="7"/>
      <c r="O132" s="8"/>
    </row>
    <row r="133" spans="1:15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8"/>
      <c r="K133" s="9"/>
      <c r="L133" s="9"/>
      <c r="M133" s="9"/>
      <c r="N133" s="7"/>
      <c r="O133" s="8"/>
    </row>
    <row r="134" spans="1:15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8"/>
      <c r="K134" s="9"/>
      <c r="L134" s="9"/>
      <c r="M134" s="9"/>
      <c r="N134" s="7"/>
      <c r="O134" s="8"/>
    </row>
    <row r="135" spans="1:15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8"/>
      <c r="K135" s="9"/>
      <c r="L135" s="9"/>
      <c r="M135" s="9"/>
      <c r="N135" s="7"/>
      <c r="O135" s="8"/>
    </row>
    <row r="136" spans="1:15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8"/>
      <c r="K136" s="9"/>
      <c r="L136" s="9"/>
      <c r="M136" s="9"/>
      <c r="N136" s="7"/>
      <c r="O136" s="8"/>
    </row>
    <row r="137" spans="1:15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8"/>
      <c r="K137" s="9"/>
      <c r="L137" s="9"/>
      <c r="M137" s="9"/>
      <c r="N137" s="7"/>
      <c r="O137" s="8"/>
    </row>
    <row r="138" spans="1:15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8"/>
      <c r="K138" s="9"/>
      <c r="L138" s="9"/>
      <c r="M138" s="9"/>
      <c r="N138" s="7"/>
      <c r="O138" s="8"/>
    </row>
    <row r="139" spans="1:15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8"/>
      <c r="K139" s="9"/>
      <c r="L139" s="9"/>
      <c r="M139" s="9"/>
      <c r="N139" s="7"/>
      <c r="O139" s="8"/>
    </row>
    <row r="140" spans="1:15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8"/>
      <c r="K140" s="9"/>
      <c r="L140" s="9"/>
      <c r="M140" s="9"/>
      <c r="N140" s="7"/>
      <c r="O140" s="8"/>
    </row>
    <row r="141" spans="1:15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8"/>
      <c r="K141" s="9"/>
      <c r="L141" s="9"/>
      <c r="M141" s="9"/>
      <c r="N141" s="7"/>
      <c r="O141" s="8"/>
    </row>
    <row r="142" spans="1:15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8"/>
      <c r="K142" s="9"/>
      <c r="L142" s="9"/>
      <c r="M142" s="9"/>
      <c r="N142" s="7"/>
      <c r="O142" s="8"/>
    </row>
    <row r="143" spans="1:15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8"/>
      <c r="K143" s="9"/>
      <c r="L143" s="9"/>
      <c r="M143" s="9"/>
      <c r="N143" s="7"/>
      <c r="O143" s="8"/>
    </row>
    <row r="144" spans="1:15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8"/>
      <c r="K144" s="9"/>
      <c r="L144" s="9"/>
      <c r="M144" s="9"/>
      <c r="N144" s="7"/>
      <c r="O144" s="8"/>
    </row>
    <row r="145" spans="1:15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8"/>
      <c r="K145" s="9"/>
      <c r="L145" s="9"/>
      <c r="M145" s="9"/>
      <c r="N145" s="7"/>
      <c r="O145" s="8"/>
    </row>
    <row r="146" spans="1:15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8"/>
      <c r="K146" s="9"/>
      <c r="L146" s="9"/>
      <c r="M146" s="9"/>
      <c r="N146" s="7"/>
      <c r="O146" s="8"/>
    </row>
    <row r="147" spans="1:15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8"/>
      <c r="K147" s="9"/>
      <c r="L147" s="9"/>
      <c r="M147" s="9"/>
      <c r="N147" s="7"/>
      <c r="O147" s="8"/>
    </row>
    <row r="148" spans="1:15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8"/>
      <c r="K148" s="9"/>
      <c r="L148" s="9"/>
      <c r="M148" s="9"/>
      <c r="N148" s="7"/>
      <c r="O148" s="8"/>
    </row>
    <row r="149" spans="1:15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8"/>
      <c r="K149" s="9"/>
      <c r="L149" s="9"/>
      <c r="M149" s="9"/>
      <c r="N149" s="7"/>
      <c r="O149" s="8"/>
    </row>
    <row r="150" spans="1:15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8"/>
      <c r="K150" s="9"/>
      <c r="L150" s="9"/>
      <c r="M150" s="9"/>
      <c r="N150" s="7"/>
      <c r="O150" s="8"/>
    </row>
    <row r="151" spans="1:15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8"/>
      <c r="K151" s="9"/>
      <c r="L151" s="9"/>
      <c r="M151" s="9"/>
      <c r="N151" s="7"/>
      <c r="O151" s="8"/>
    </row>
  </sheetData>
  <sheetProtection algorithmName="SHA-512" hashValue="s9jTuRa1VXSwhrs4oe3cqHHVY73ezYSCcu8hgyx1XJ2S84N0ZYw4N0y41gyW02z3XJUVnD289aW1wemJimd+lQ==" saltValue="xA2ZztEZXPBhoyBUBEFnUA==" spinCount="100000" sheet="1" objects="1" scenarios="1"/>
  <mergeCells count="3">
    <mergeCell ref="O34:O35"/>
    <mergeCell ref="F20:K20"/>
    <mergeCell ref="E34:F34"/>
  </mergeCells>
  <dataValidations count="1">
    <dataValidation type="custom" errorStyle="information" allowBlank="1" showInputMessage="1" showErrorMessage="1" errorTitle="Obs" error="Du har i fanen 'stamdata' oplyst, at konverteringsprojektet oprettes som et ø-net. Derfor skal du ikke udfylde denne celle." sqref="F18:F19">
      <formula1>F17&lt;&gt;"(tom)"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Brændsler!$A$4:$A$22</xm:f>
          </x14:formula1>
          <xm:sqref>K4:K14</xm:sqref>
        </x14:dataValidation>
        <x14:dataValidation type="list" allowBlank="1" showInputMessage="1" showErrorMessage="1">
          <x14:formula1>
            <xm:f>Produktionsform!$A$3:$A$5</xm:f>
          </x14:formula1>
          <xm:sqref>J4:J14</xm:sqref>
        </x14:dataValidation>
        <x14:dataValidation type="list" allowBlank="1" showInputMessage="1" showErrorMessage="1">
          <x14:formula1>
            <xm:f>Teknologier!$A$1:$A$15</xm:f>
          </x14:formula1>
          <xm:sqref>I4:I14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0"/>
  <sheetViews>
    <sheetView topLeftCell="A4" zoomScale="70" zoomScaleNormal="70" workbookViewId="0">
      <selection sqref="A1:BA1"/>
    </sheetView>
  </sheetViews>
  <sheetFormatPr defaultRowHeight="15" x14ac:dyDescent="0.25"/>
  <cols>
    <col min="1" max="1" width="84.28515625" bestFit="1" customWidth="1"/>
    <col min="2" max="2" width="6.28515625" bestFit="1" customWidth="1"/>
    <col min="3" max="3" width="18.7109375" bestFit="1" customWidth="1"/>
    <col min="4" max="4" width="28" style="4" bestFit="1" customWidth="1"/>
    <col min="5" max="5" width="30.7109375" bestFit="1" customWidth="1"/>
    <col min="6" max="6" width="20.7109375" bestFit="1" customWidth="1"/>
    <col min="7" max="7" width="12" bestFit="1" customWidth="1"/>
    <col min="8" max="8" width="42.28515625" bestFit="1" customWidth="1"/>
    <col min="9" max="9" width="45.28515625" bestFit="1" customWidth="1"/>
    <col min="10" max="10" width="24.7109375" bestFit="1" customWidth="1"/>
    <col min="11" max="11" width="12" bestFit="1" customWidth="1"/>
    <col min="12" max="12" width="15.42578125" bestFit="1" customWidth="1"/>
    <col min="13" max="13" width="5.42578125" bestFit="1" customWidth="1"/>
    <col min="14" max="14" width="12" bestFit="1" customWidth="1"/>
    <col min="15" max="15" width="84.28515625" bestFit="1" customWidth="1"/>
    <col min="16" max="17" width="12" bestFit="1" customWidth="1"/>
    <col min="18" max="18" width="14.28515625" bestFit="1" customWidth="1"/>
    <col min="19" max="20" width="12" bestFit="1" customWidth="1"/>
    <col min="21" max="21" width="6.85546875" bestFit="1" customWidth="1"/>
    <col min="22" max="22" width="9.28515625" customWidth="1"/>
    <col min="23" max="24" width="12" bestFit="1" customWidth="1"/>
    <col min="25" max="25" width="4.42578125" bestFit="1" customWidth="1"/>
    <col min="26" max="26" width="12" bestFit="1" customWidth="1"/>
    <col min="27" max="27" width="4.42578125" bestFit="1" customWidth="1"/>
    <col min="28" max="28" width="5.42578125" bestFit="1" customWidth="1"/>
    <col min="29" max="31" width="6.42578125" bestFit="1" customWidth="1"/>
    <col min="32" max="33" width="5.42578125" bestFit="1" customWidth="1"/>
    <col min="34" max="34" width="4.42578125" bestFit="1" customWidth="1"/>
    <col min="35" max="35" width="5.140625" bestFit="1" customWidth="1"/>
    <col min="36" max="37" width="6.28515625" bestFit="1" customWidth="1"/>
    <col min="38" max="44" width="4.42578125" bestFit="1" customWidth="1"/>
    <col min="45" max="45" width="5.42578125" bestFit="1" customWidth="1"/>
    <col min="46" max="46" width="4.42578125" bestFit="1" customWidth="1"/>
    <col min="47" max="47" width="5.42578125" bestFit="1" customWidth="1"/>
    <col min="48" max="48" width="6.42578125" bestFit="1" customWidth="1"/>
    <col min="49" max="49" width="6.28515625" bestFit="1" customWidth="1"/>
    <col min="50" max="52" width="4.42578125" bestFit="1" customWidth="1"/>
    <col min="53" max="53" width="6.28515625" bestFit="1" customWidth="1"/>
  </cols>
  <sheetData>
    <row r="1" spans="1:53" ht="15.75" thickBot="1" x14ac:dyDescent="0.3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</row>
    <row r="2" spans="1:53" ht="225" x14ac:dyDescent="0.25">
      <c r="A2" s="74" t="s">
        <v>3511</v>
      </c>
      <c r="B2" s="74" t="s">
        <v>3512</v>
      </c>
      <c r="C2" s="74" t="s">
        <v>3513</v>
      </c>
      <c r="D2" s="74" t="s">
        <v>3514</v>
      </c>
      <c r="E2" s="74" t="s">
        <v>3515</v>
      </c>
      <c r="F2" s="99" t="s">
        <v>3575</v>
      </c>
      <c r="G2" s="75" t="s">
        <v>3516</v>
      </c>
      <c r="H2" s="75" t="s">
        <v>3517</v>
      </c>
      <c r="I2" s="75" t="s">
        <v>3518</v>
      </c>
      <c r="J2" s="76" t="s">
        <v>3519</v>
      </c>
      <c r="K2" s="77" t="s">
        <v>3520</v>
      </c>
      <c r="L2" s="77" t="s">
        <v>3521</v>
      </c>
      <c r="M2" s="77" t="s">
        <v>3522</v>
      </c>
      <c r="N2" s="77" t="s">
        <v>3523</v>
      </c>
      <c r="O2" s="77" t="s">
        <v>3524</v>
      </c>
      <c r="P2" s="78" t="s">
        <v>3525</v>
      </c>
      <c r="Q2" s="78" t="s">
        <v>3526</v>
      </c>
      <c r="R2" s="78" t="s">
        <v>3527</v>
      </c>
      <c r="S2" s="78" t="s">
        <v>3528</v>
      </c>
      <c r="T2" s="78" t="s">
        <v>3529</v>
      </c>
      <c r="U2" s="77" t="s">
        <v>3530</v>
      </c>
      <c r="V2" s="79" t="s">
        <v>3531</v>
      </c>
      <c r="W2" s="80" t="s">
        <v>3532</v>
      </c>
      <c r="X2" s="81" t="s">
        <v>3533</v>
      </c>
      <c r="Y2" s="81" t="s">
        <v>3534</v>
      </c>
      <c r="Z2" s="81" t="s">
        <v>3535</v>
      </c>
      <c r="AA2" s="82" t="s">
        <v>3536</v>
      </c>
      <c r="AB2" s="83" t="s">
        <v>3537</v>
      </c>
      <c r="AC2" s="83" t="s">
        <v>3538</v>
      </c>
      <c r="AD2" s="83" t="s">
        <v>3539</v>
      </c>
      <c r="AE2" s="83" t="s">
        <v>3540</v>
      </c>
      <c r="AF2" s="83" t="s">
        <v>3541</v>
      </c>
      <c r="AG2" s="83" t="s">
        <v>3542</v>
      </c>
      <c r="AH2" s="83" t="s">
        <v>3543</v>
      </c>
      <c r="AI2" s="83" t="s">
        <v>3544</v>
      </c>
      <c r="AJ2" s="83" t="s">
        <v>3545</v>
      </c>
      <c r="AK2" s="83" t="s">
        <v>3546</v>
      </c>
      <c r="AL2" s="83" t="s">
        <v>3547</v>
      </c>
      <c r="AM2" s="84" t="s">
        <v>3548</v>
      </c>
      <c r="AN2" s="85" t="s">
        <v>3549</v>
      </c>
      <c r="AO2" s="85" t="s">
        <v>3550</v>
      </c>
      <c r="AP2" s="85" t="s">
        <v>3551</v>
      </c>
      <c r="AQ2" s="85" t="s">
        <v>3552</v>
      </c>
      <c r="AR2" s="85" t="s">
        <v>3553</v>
      </c>
      <c r="AS2" s="85" t="s">
        <v>3554</v>
      </c>
      <c r="AT2" s="85" t="s">
        <v>3555</v>
      </c>
      <c r="AU2" s="85" t="s">
        <v>3556</v>
      </c>
      <c r="AV2" s="85" t="s">
        <v>3557</v>
      </c>
      <c r="AW2" s="85" t="s">
        <v>3558</v>
      </c>
      <c r="AX2" s="85" t="s">
        <v>3559</v>
      </c>
      <c r="AY2" s="86" t="s">
        <v>3560</v>
      </c>
      <c r="AZ2" s="87" t="s">
        <v>3561</v>
      </c>
      <c r="BA2" s="88" t="s">
        <v>3562</v>
      </c>
    </row>
    <row r="3" spans="1:53" x14ac:dyDescent="0.25">
      <c r="A3" s="89" t="s">
        <v>233</v>
      </c>
      <c r="B3" s="89">
        <v>2020</v>
      </c>
      <c r="C3" s="89">
        <v>280</v>
      </c>
      <c r="D3" s="90">
        <v>2.9078928520269304E-2</v>
      </c>
      <c r="E3" s="91">
        <v>10.145220348087669</v>
      </c>
      <c r="F3" s="91">
        <v>25131.599999999999</v>
      </c>
      <c r="G3" s="90">
        <v>0</v>
      </c>
      <c r="H3" s="90">
        <v>0</v>
      </c>
      <c r="I3" s="90">
        <v>0.17833046841426733</v>
      </c>
      <c r="J3" s="90">
        <v>0</v>
      </c>
      <c r="K3" s="90">
        <v>0</v>
      </c>
      <c r="L3" s="90">
        <v>0</v>
      </c>
      <c r="M3" s="90">
        <v>0</v>
      </c>
      <c r="N3" s="90">
        <v>0</v>
      </c>
      <c r="O3" s="90">
        <v>0</v>
      </c>
      <c r="P3" s="90">
        <v>0</v>
      </c>
      <c r="Q3" s="90">
        <v>0</v>
      </c>
      <c r="R3" s="90">
        <v>0</v>
      </c>
      <c r="S3" s="90">
        <v>0.86377309840996985</v>
      </c>
      <c r="T3" s="90">
        <v>0</v>
      </c>
      <c r="U3" s="90">
        <v>0</v>
      </c>
      <c r="V3" s="91">
        <v>6.562169005873085</v>
      </c>
      <c r="W3" s="91">
        <v>3.5830513422145827</v>
      </c>
      <c r="X3" s="91">
        <v>4.1684572410829401E-2</v>
      </c>
      <c r="Y3" s="91">
        <v>9.454232917920069E-2</v>
      </c>
      <c r="Z3" s="91">
        <v>0.86377309840996985</v>
      </c>
      <c r="AA3" s="91">
        <v>0</v>
      </c>
      <c r="AB3" s="91">
        <v>0</v>
      </c>
      <c r="AC3" s="91">
        <v>1</v>
      </c>
      <c r="AD3" s="91">
        <v>0</v>
      </c>
      <c r="AE3" s="91">
        <v>0</v>
      </c>
      <c r="AF3" s="91">
        <v>0</v>
      </c>
      <c r="AG3" s="91">
        <v>0</v>
      </c>
      <c r="AH3" s="91">
        <v>0</v>
      </c>
      <c r="AI3" s="91">
        <v>0</v>
      </c>
      <c r="AJ3" s="91">
        <v>0</v>
      </c>
      <c r="AK3" s="91">
        <v>0</v>
      </c>
      <c r="AL3" s="91">
        <v>0</v>
      </c>
      <c r="AM3" s="91">
        <v>0</v>
      </c>
      <c r="AN3" s="91">
        <v>0</v>
      </c>
      <c r="AO3" s="91">
        <v>1</v>
      </c>
      <c r="AP3" s="91">
        <v>0</v>
      </c>
      <c r="AQ3" s="91">
        <v>0</v>
      </c>
      <c r="AR3" s="91">
        <v>0</v>
      </c>
      <c r="AS3" s="91">
        <v>0</v>
      </c>
      <c r="AT3" s="91">
        <v>0</v>
      </c>
      <c r="AU3" s="91">
        <v>0</v>
      </c>
      <c r="AV3" s="91">
        <v>0</v>
      </c>
      <c r="AW3" s="91">
        <v>0</v>
      </c>
      <c r="AX3" s="91">
        <v>0</v>
      </c>
      <c r="AY3" s="91">
        <v>1</v>
      </c>
      <c r="AZ3" s="91">
        <v>0</v>
      </c>
      <c r="BA3" s="96">
        <v>0</v>
      </c>
    </row>
    <row r="4" spans="1:53" x14ac:dyDescent="0.25">
      <c r="A4" s="89" t="s">
        <v>177</v>
      </c>
      <c r="B4" s="89">
        <v>2020</v>
      </c>
      <c r="C4" s="89">
        <v>219</v>
      </c>
      <c r="D4" s="90">
        <v>0</v>
      </c>
      <c r="E4" s="91">
        <v>1.4374023631089086</v>
      </c>
      <c r="F4" s="91">
        <v>59565.599999999999</v>
      </c>
      <c r="G4" s="90">
        <v>0</v>
      </c>
      <c r="H4" s="90">
        <v>1.939814255207704E-2</v>
      </c>
      <c r="I4" s="90">
        <v>0</v>
      </c>
      <c r="J4" s="90">
        <v>0</v>
      </c>
      <c r="K4" s="90">
        <v>0</v>
      </c>
      <c r="L4" s="90">
        <v>0.86661106410411382</v>
      </c>
      <c r="M4" s="90">
        <v>0</v>
      </c>
      <c r="N4" s="90">
        <v>0</v>
      </c>
      <c r="O4" s="90">
        <v>0</v>
      </c>
      <c r="P4" s="90">
        <v>0</v>
      </c>
      <c r="Q4" s="90">
        <v>0</v>
      </c>
      <c r="R4" s="90">
        <v>0</v>
      </c>
      <c r="S4" s="90">
        <v>0</v>
      </c>
      <c r="T4" s="90">
        <v>0</v>
      </c>
      <c r="U4" s="90">
        <v>0</v>
      </c>
      <c r="V4" s="91">
        <v>1.4374023631089086</v>
      </c>
      <c r="W4" s="91">
        <v>0</v>
      </c>
      <c r="X4" s="91">
        <v>0</v>
      </c>
      <c r="Y4" s="91">
        <v>1</v>
      </c>
      <c r="Z4" s="91">
        <v>0</v>
      </c>
      <c r="AA4" s="91">
        <v>0</v>
      </c>
      <c r="AB4" s="91">
        <v>0</v>
      </c>
      <c r="AC4" s="91">
        <v>0</v>
      </c>
      <c r="AD4" s="91">
        <v>0</v>
      </c>
      <c r="AE4" s="91">
        <v>0</v>
      </c>
      <c r="AF4" s="91">
        <v>0</v>
      </c>
      <c r="AG4" s="91">
        <v>0</v>
      </c>
      <c r="AH4" s="91">
        <v>0</v>
      </c>
      <c r="AI4" s="91">
        <v>0</v>
      </c>
      <c r="AJ4" s="91">
        <v>0</v>
      </c>
      <c r="AK4" s="91">
        <v>0</v>
      </c>
      <c r="AL4" s="91">
        <v>0</v>
      </c>
      <c r="AM4" s="91">
        <v>0</v>
      </c>
      <c r="AN4" s="91">
        <v>1.9553970748217093E-2</v>
      </c>
      <c r="AO4" s="91">
        <v>0</v>
      </c>
      <c r="AP4" s="91">
        <v>0</v>
      </c>
      <c r="AQ4" s="91">
        <v>0</v>
      </c>
      <c r="AR4" s="91">
        <v>0.98044602925178292</v>
      </c>
      <c r="AS4" s="91">
        <v>0</v>
      </c>
      <c r="AT4" s="91">
        <v>0</v>
      </c>
      <c r="AU4" s="91">
        <v>0</v>
      </c>
      <c r="AV4" s="91">
        <v>0</v>
      </c>
      <c r="AW4" s="91">
        <v>0</v>
      </c>
      <c r="AX4" s="91">
        <v>0</v>
      </c>
      <c r="AY4" s="91">
        <v>0</v>
      </c>
      <c r="AZ4" s="91">
        <v>0</v>
      </c>
      <c r="BA4" s="96">
        <v>0</v>
      </c>
    </row>
    <row r="5" spans="1:53" x14ac:dyDescent="0.25">
      <c r="A5" s="92" t="s">
        <v>244</v>
      </c>
      <c r="B5" s="92">
        <v>2020</v>
      </c>
      <c r="C5" s="92">
        <v>292</v>
      </c>
      <c r="D5" s="93">
        <v>0</v>
      </c>
      <c r="E5" s="94">
        <v>0</v>
      </c>
      <c r="F5" s="94">
        <v>45561.599999999999</v>
      </c>
      <c r="G5" s="93">
        <v>0</v>
      </c>
      <c r="H5" s="93">
        <v>0</v>
      </c>
      <c r="I5" s="93">
        <v>0</v>
      </c>
      <c r="J5" s="93">
        <v>0</v>
      </c>
      <c r="K5" s="93">
        <v>0.47132892611321814</v>
      </c>
      <c r="L5" s="93">
        <v>0</v>
      </c>
      <c r="M5" s="93">
        <v>0</v>
      </c>
      <c r="N5" s="93">
        <v>0</v>
      </c>
      <c r="O5" s="93">
        <v>0.41436209439528027</v>
      </c>
      <c r="P5" s="93">
        <v>0</v>
      </c>
      <c r="Q5" s="93">
        <v>0</v>
      </c>
      <c r="R5" s="93">
        <v>0</v>
      </c>
      <c r="S5" s="93">
        <v>0</v>
      </c>
      <c r="T5" s="93">
        <v>0.20677939317319852</v>
      </c>
      <c r="U5" s="93">
        <v>0</v>
      </c>
      <c r="V5" s="94">
        <v>0</v>
      </c>
      <c r="W5" s="94">
        <v>0</v>
      </c>
      <c r="X5" s="94">
        <v>0</v>
      </c>
      <c r="Y5" s="94">
        <v>0.79322060682680173</v>
      </c>
      <c r="Z5" s="94">
        <v>0.20677939317319827</v>
      </c>
      <c r="AA5" s="94">
        <v>0</v>
      </c>
      <c r="AB5" s="94">
        <v>0</v>
      </c>
      <c r="AC5" s="94">
        <v>0</v>
      </c>
      <c r="AD5" s="94">
        <v>0</v>
      </c>
      <c r="AE5" s="94">
        <v>0</v>
      </c>
      <c r="AF5" s="94">
        <v>0</v>
      </c>
      <c r="AG5" s="94">
        <v>0</v>
      </c>
      <c r="AH5" s="94">
        <v>0</v>
      </c>
      <c r="AI5" s="94">
        <v>0</v>
      </c>
      <c r="AJ5" s="94">
        <v>0</v>
      </c>
      <c r="AK5" s="94">
        <v>0</v>
      </c>
      <c r="AL5" s="94">
        <v>0</v>
      </c>
      <c r="AM5" s="94">
        <v>0</v>
      </c>
      <c r="AN5" s="94">
        <v>0</v>
      </c>
      <c r="AO5" s="94">
        <v>0</v>
      </c>
      <c r="AP5" s="94">
        <v>0</v>
      </c>
      <c r="AQ5" s="94">
        <v>0.53215954006467836</v>
      </c>
      <c r="AR5" s="94">
        <v>0</v>
      </c>
      <c r="AS5" s="94">
        <v>0</v>
      </c>
      <c r="AT5" s="94">
        <v>0</v>
      </c>
      <c r="AU5" s="94">
        <v>0.46784045993532158</v>
      </c>
      <c r="AV5" s="94">
        <v>0</v>
      </c>
      <c r="AW5" s="94">
        <v>0</v>
      </c>
      <c r="AX5" s="94">
        <v>0</v>
      </c>
      <c r="AY5" s="94">
        <v>0</v>
      </c>
      <c r="AZ5" s="94">
        <v>1</v>
      </c>
      <c r="BA5" s="95">
        <v>0</v>
      </c>
    </row>
    <row r="6" spans="1:53" x14ac:dyDescent="0.25">
      <c r="A6" s="89" t="s">
        <v>199</v>
      </c>
      <c r="B6" s="89">
        <v>2020</v>
      </c>
      <c r="C6" s="89">
        <v>243</v>
      </c>
      <c r="D6" s="90">
        <v>0.30754820076496753</v>
      </c>
      <c r="E6" s="91">
        <v>78.928820085083132</v>
      </c>
      <c r="F6" s="91">
        <v>46119.600000000006</v>
      </c>
      <c r="G6" s="90">
        <v>0</v>
      </c>
      <c r="H6" s="90">
        <v>0</v>
      </c>
      <c r="I6" s="90">
        <v>1.3873935680274763</v>
      </c>
      <c r="J6" s="90">
        <v>0</v>
      </c>
      <c r="K6" s="90">
        <v>0</v>
      </c>
      <c r="L6" s="90">
        <v>0</v>
      </c>
      <c r="M6" s="90">
        <v>0</v>
      </c>
      <c r="N6" s="90">
        <v>0</v>
      </c>
      <c r="O6" s="90">
        <v>0</v>
      </c>
      <c r="P6" s="90">
        <v>0</v>
      </c>
      <c r="Q6" s="90">
        <v>0</v>
      </c>
      <c r="R6" s="90">
        <v>0</v>
      </c>
      <c r="S6" s="90">
        <v>0</v>
      </c>
      <c r="T6" s="90">
        <v>0</v>
      </c>
      <c r="U6" s="90">
        <v>0</v>
      </c>
      <c r="V6" s="91">
        <v>46.599806430411363</v>
      </c>
      <c r="W6" s="91">
        <v>32.329013654671769</v>
      </c>
      <c r="X6" s="91">
        <v>0.40251475887449206</v>
      </c>
      <c r="Y6" s="91">
        <v>0.59748524112550794</v>
      </c>
      <c r="Z6" s="91">
        <v>0</v>
      </c>
      <c r="AA6" s="91">
        <v>0</v>
      </c>
      <c r="AB6" s="91">
        <v>0</v>
      </c>
      <c r="AC6" s="91">
        <v>1</v>
      </c>
      <c r="AD6" s="91">
        <v>0</v>
      </c>
      <c r="AE6" s="91">
        <v>0</v>
      </c>
      <c r="AF6" s="91">
        <v>0</v>
      </c>
      <c r="AG6" s="91">
        <v>0</v>
      </c>
      <c r="AH6" s="91">
        <v>0</v>
      </c>
      <c r="AI6" s="91">
        <v>0</v>
      </c>
      <c r="AJ6" s="91">
        <v>0</v>
      </c>
      <c r="AK6" s="91">
        <v>0</v>
      </c>
      <c r="AL6" s="91">
        <v>0</v>
      </c>
      <c r="AM6" s="91">
        <v>0</v>
      </c>
      <c r="AN6" s="91">
        <v>0</v>
      </c>
      <c r="AO6" s="91">
        <v>1</v>
      </c>
      <c r="AP6" s="91">
        <v>0</v>
      </c>
      <c r="AQ6" s="91">
        <v>0</v>
      </c>
      <c r="AR6" s="91">
        <v>0</v>
      </c>
      <c r="AS6" s="91">
        <v>0</v>
      </c>
      <c r="AT6" s="91">
        <v>0</v>
      </c>
      <c r="AU6" s="91">
        <v>0</v>
      </c>
      <c r="AV6" s="91">
        <v>0</v>
      </c>
      <c r="AW6" s="91">
        <v>0</v>
      </c>
      <c r="AX6" s="91">
        <v>0</v>
      </c>
      <c r="AY6" s="91">
        <v>0</v>
      </c>
      <c r="AZ6" s="91">
        <v>0</v>
      </c>
      <c r="BA6" s="96">
        <v>0</v>
      </c>
    </row>
    <row r="7" spans="1:53" x14ac:dyDescent="0.25">
      <c r="A7" s="89" t="s">
        <v>111</v>
      </c>
      <c r="B7" s="89">
        <v>2020</v>
      </c>
      <c r="C7" s="89">
        <v>139</v>
      </c>
      <c r="D7" s="90">
        <v>0</v>
      </c>
      <c r="E7" s="91">
        <v>4.5369032080448152E-2</v>
      </c>
      <c r="F7" s="91">
        <v>48818.52</v>
      </c>
      <c r="G7" s="90">
        <v>0</v>
      </c>
      <c r="H7" s="90">
        <v>6.1226763941225589E-4</v>
      </c>
      <c r="I7" s="90">
        <v>0</v>
      </c>
      <c r="J7" s="90">
        <v>0</v>
      </c>
      <c r="K7" s="90">
        <v>0</v>
      </c>
      <c r="L7" s="90">
        <v>0.98184049823714448</v>
      </c>
      <c r="M7" s="90">
        <v>0</v>
      </c>
      <c r="N7" s="90">
        <v>2.3300583467094044E-2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1">
        <v>4.5369032080448152E-2</v>
      </c>
      <c r="W7" s="91">
        <v>0</v>
      </c>
      <c r="X7" s="91">
        <v>0</v>
      </c>
      <c r="Y7" s="91">
        <v>1</v>
      </c>
      <c r="Z7" s="91">
        <v>0</v>
      </c>
      <c r="AA7" s="91">
        <v>0</v>
      </c>
      <c r="AB7" s="91">
        <v>0</v>
      </c>
      <c r="AC7" s="91">
        <v>0</v>
      </c>
      <c r="AD7" s="91">
        <v>0</v>
      </c>
      <c r="AE7" s="91">
        <v>0</v>
      </c>
      <c r="AF7" s="91">
        <v>0</v>
      </c>
      <c r="AG7" s="91">
        <v>0</v>
      </c>
      <c r="AH7" s="91">
        <v>0</v>
      </c>
      <c r="AI7" s="91">
        <v>0</v>
      </c>
      <c r="AJ7" s="91">
        <v>0</v>
      </c>
      <c r="AK7" s="91">
        <v>0</v>
      </c>
      <c r="AL7" s="91">
        <v>0</v>
      </c>
      <c r="AM7" s="91">
        <v>0</v>
      </c>
      <c r="AN7" s="91">
        <v>4.0680288615942394E-4</v>
      </c>
      <c r="AO7" s="91">
        <v>0</v>
      </c>
      <c r="AP7" s="91">
        <v>0</v>
      </c>
      <c r="AQ7" s="91">
        <v>0</v>
      </c>
      <c r="AR7" s="91">
        <v>0.976255557855221</v>
      </c>
      <c r="AS7" s="91">
        <v>0</v>
      </c>
      <c r="AT7" s="91">
        <v>2.3337639258619584E-2</v>
      </c>
      <c r="AU7" s="91">
        <v>0</v>
      </c>
      <c r="AV7" s="91">
        <v>0</v>
      </c>
      <c r="AW7" s="91">
        <v>0</v>
      </c>
      <c r="AX7" s="91">
        <v>0</v>
      </c>
      <c r="AY7" s="91">
        <v>0</v>
      </c>
      <c r="AZ7" s="91">
        <v>0</v>
      </c>
      <c r="BA7" s="96">
        <v>0</v>
      </c>
    </row>
    <row r="8" spans="1:53" x14ac:dyDescent="0.25">
      <c r="A8" s="89" t="s">
        <v>225</v>
      </c>
      <c r="B8" s="89">
        <v>2020</v>
      </c>
      <c r="C8" s="89">
        <v>272</v>
      </c>
      <c r="D8" s="90">
        <v>5.3686886363217709E-2</v>
      </c>
      <c r="E8" s="91">
        <v>27.216683416840127</v>
      </c>
      <c r="F8" s="91">
        <v>78173.279999999999</v>
      </c>
      <c r="G8" s="90">
        <v>0</v>
      </c>
      <c r="H8" s="90">
        <v>0</v>
      </c>
      <c r="I8" s="90">
        <v>0.4784089192624385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0.61317626687788962</v>
      </c>
      <c r="T8" s="90">
        <v>0</v>
      </c>
      <c r="U8" s="90">
        <v>0</v>
      </c>
      <c r="V8" s="91">
        <v>20.839825501501277</v>
      </c>
      <c r="W8" s="91">
        <v>6.3768579153388467</v>
      </c>
      <c r="X8" s="91">
        <v>8.1170445963121923E-2</v>
      </c>
      <c r="Y8" s="91">
        <v>0.30565328715898832</v>
      </c>
      <c r="Z8" s="91">
        <v>0.61317626687788973</v>
      </c>
      <c r="AA8" s="91">
        <v>0</v>
      </c>
      <c r="AB8" s="91">
        <v>0</v>
      </c>
      <c r="AC8" s="91">
        <v>1</v>
      </c>
      <c r="AD8" s="91">
        <v>0</v>
      </c>
      <c r="AE8" s="91">
        <v>0</v>
      </c>
      <c r="AF8" s="91">
        <v>0</v>
      </c>
      <c r="AG8" s="91">
        <v>0</v>
      </c>
      <c r="AH8" s="91">
        <v>0</v>
      </c>
      <c r="AI8" s="91">
        <v>0</v>
      </c>
      <c r="AJ8" s="91">
        <v>0</v>
      </c>
      <c r="AK8" s="91">
        <v>0</v>
      </c>
      <c r="AL8" s="91">
        <v>0</v>
      </c>
      <c r="AM8" s="91">
        <v>0</v>
      </c>
      <c r="AN8" s="91">
        <v>0</v>
      </c>
      <c r="AO8" s="91">
        <v>1</v>
      </c>
      <c r="AP8" s="91">
        <v>0</v>
      </c>
      <c r="AQ8" s="91">
        <v>0</v>
      </c>
      <c r="AR8" s="91">
        <v>0</v>
      </c>
      <c r="AS8" s="91">
        <v>0</v>
      </c>
      <c r="AT8" s="91">
        <v>0</v>
      </c>
      <c r="AU8" s="91">
        <v>0</v>
      </c>
      <c r="AV8" s="91">
        <v>0</v>
      </c>
      <c r="AW8" s="91">
        <v>0</v>
      </c>
      <c r="AX8" s="91">
        <v>0</v>
      </c>
      <c r="AY8" s="91">
        <v>1</v>
      </c>
      <c r="AZ8" s="91">
        <v>0</v>
      </c>
      <c r="BA8" s="96">
        <v>0</v>
      </c>
    </row>
    <row r="9" spans="1:53" x14ac:dyDescent="0.25">
      <c r="A9" s="89" t="s">
        <v>134</v>
      </c>
      <c r="B9" s="89">
        <v>2020</v>
      </c>
      <c r="C9" s="89">
        <v>166</v>
      </c>
      <c r="D9" s="90">
        <v>0</v>
      </c>
      <c r="E9" s="91">
        <v>1.5065942184154175</v>
      </c>
      <c r="F9" s="91">
        <v>23817</v>
      </c>
      <c r="G9" s="90">
        <v>0</v>
      </c>
      <c r="H9" s="90">
        <v>2.0331905781584583E-2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1.0852542301717261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1">
        <v>1.5065942184154175</v>
      </c>
      <c r="W9" s="91">
        <v>0</v>
      </c>
      <c r="X9" s="91">
        <v>0</v>
      </c>
      <c r="Y9" s="91">
        <v>1</v>
      </c>
      <c r="Z9" s="91">
        <v>0</v>
      </c>
      <c r="AA9" s="91">
        <v>0</v>
      </c>
      <c r="AB9" s="91">
        <v>0</v>
      </c>
      <c r="AC9" s="91">
        <v>0</v>
      </c>
      <c r="AD9" s="91">
        <v>0</v>
      </c>
      <c r="AE9" s="91">
        <v>0</v>
      </c>
      <c r="AF9" s="91">
        <v>0</v>
      </c>
      <c r="AG9" s="91">
        <v>0</v>
      </c>
      <c r="AH9" s="91">
        <v>0</v>
      </c>
      <c r="AI9" s="91">
        <v>0</v>
      </c>
      <c r="AJ9" s="91">
        <v>0</v>
      </c>
      <c r="AK9" s="91">
        <v>0</v>
      </c>
      <c r="AL9" s="91">
        <v>0</v>
      </c>
      <c r="AM9" s="91">
        <v>0</v>
      </c>
      <c r="AN9" s="91">
        <v>1.8054330940084812E-2</v>
      </c>
      <c r="AO9" s="91">
        <v>0</v>
      </c>
      <c r="AP9" s="91">
        <v>0</v>
      </c>
      <c r="AQ9" s="91">
        <v>0</v>
      </c>
      <c r="AR9" s="91">
        <v>0</v>
      </c>
      <c r="AS9" s="91">
        <v>0</v>
      </c>
      <c r="AT9" s="91">
        <v>0.9819456690599152</v>
      </c>
      <c r="AU9" s="91">
        <v>0</v>
      </c>
      <c r="AV9" s="91">
        <v>0</v>
      </c>
      <c r="AW9" s="91">
        <v>0</v>
      </c>
      <c r="AX9" s="91">
        <v>0</v>
      </c>
      <c r="AY9" s="91">
        <v>0</v>
      </c>
      <c r="AZ9" s="91">
        <v>0</v>
      </c>
      <c r="BA9" s="96">
        <v>0</v>
      </c>
    </row>
    <row r="10" spans="1:53" x14ac:dyDescent="0.25">
      <c r="A10" s="92" t="s">
        <v>168</v>
      </c>
      <c r="B10" s="92">
        <v>2020</v>
      </c>
      <c r="C10" s="92">
        <v>209</v>
      </c>
      <c r="D10" s="93">
        <v>0</v>
      </c>
      <c r="E10" s="94">
        <v>0.3058478487833628</v>
      </c>
      <c r="F10" s="94">
        <v>71262</v>
      </c>
      <c r="G10" s="93">
        <v>0</v>
      </c>
      <c r="H10" s="93">
        <v>4.1275013331088101E-3</v>
      </c>
      <c r="I10" s="93">
        <v>0</v>
      </c>
      <c r="J10" s="93">
        <v>0</v>
      </c>
      <c r="K10" s="93">
        <v>0</v>
      </c>
      <c r="L10" s="93">
        <v>1.0486486486486488</v>
      </c>
      <c r="M10" s="93">
        <v>0</v>
      </c>
      <c r="N10" s="93">
        <v>0</v>
      </c>
      <c r="O10" s="93">
        <v>0</v>
      </c>
      <c r="P10" s="93">
        <v>0</v>
      </c>
      <c r="Q10" s="93">
        <v>0</v>
      </c>
      <c r="R10" s="93">
        <v>0</v>
      </c>
      <c r="S10" s="93">
        <v>0</v>
      </c>
      <c r="T10" s="93">
        <v>0</v>
      </c>
      <c r="U10" s="93">
        <v>0</v>
      </c>
      <c r="V10" s="94">
        <v>0.3058478487833628</v>
      </c>
      <c r="W10" s="94">
        <v>0</v>
      </c>
      <c r="X10" s="94">
        <v>0</v>
      </c>
      <c r="Y10" s="94">
        <v>1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3.7888355645364995E-3</v>
      </c>
      <c r="AO10" s="94">
        <v>0</v>
      </c>
      <c r="AP10" s="94">
        <v>0</v>
      </c>
      <c r="AQ10" s="94">
        <v>0</v>
      </c>
      <c r="AR10" s="94">
        <v>0.99621116443546354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5">
        <v>0</v>
      </c>
    </row>
    <row r="11" spans="1:53" x14ac:dyDescent="0.25">
      <c r="A11" s="92" t="s">
        <v>57</v>
      </c>
      <c r="B11" s="92">
        <v>2020</v>
      </c>
      <c r="C11" s="92">
        <v>71</v>
      </c>
      <c r="D11" s="93">
        <v>0.19302926688439401</v>
      </c>
      <c r="E11" s="94">
        <v>0.457500479097875</v>
      </c>
      <c r="F11" s="94">
        <v>319224.96000000002</v>
      </c>
      <c r="G11" s="93">
        <v>0</v>
      </c>
      <c r="H11" s="93">
        <v>6.1740955343842783E-3</v>
      </c>
      <c r="I11" s="93">
        <v>0</v>
      </c>
      <c r="J11" s="93">
        <v>0</v>
      </c>
      <c r="K11" s="93">
        <v>0</v>
      </c>
      <c r="L11" s="93">
        <v>1.0805064553849422</v>
      </c>
      <c r="M11" s="93">
        <v>0</v>
      </c>
      <c r="N11" s="93">
        <v>9.1784426881907979E-2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93">
        <v>3.7079807293264287E-2</v>
      </c>
      <c r="V11" s="94">
        <v>8.9420881295610766E-2</v>
      </c>
      <c r="W11" s="94">
        <v>0.36807959780226424</v>
      </c>
      <c r="X11" s="94">
        <v>0.88029362601009431</v>
      </c>
      <c r="Y11" s="94">
        <v>8.3526346663421333E-2</v>
      </c>
      <c r="Z11" s="94">
        <v>3.6180027326484357E-2</v>
      </c>
      <c r="AA11" s="94">
        <v>0</v>
      </c>
      <c r="AB11" s="94">
        <v>2.6224120721619719E-3</v>
      </c>
      <c r="AC11" s="94">
        <v>0</v>
      </c>
      <c r="AD11" s="94">
        <v>0</v>
      </c>
      <c r="AE11" s="94">
        <v>0</v>
      </c>
      <c r="AF11" s="94">
        <v>0.99737758792783804</v>
      </c>
      <c r="AG11" s="94">
        <v>0</v>
      </c>
      <c r="AH11" s="94">
        <v>0</v>
      </c>
      <c r="AI11" s="94">
        <v>0</v>
      </c>
      <c r="AJ11" s="94">
        <v>0</v>
      </c>
      <c r="AK11" s="94">
        <v>0</v>
      </c>
      <c r="AL11" s="94">
        <v>0</v>
      </c>
      <c r="AM11" s="94">
        <v>0</v>
      </c>
      <c r="AN11" s="94">
        <v>1.1856489056460597E-4</v>
      </c>
      <c r="AO11" s="94">
        <v>0</v>
      </c>
      <c r="AP11" s="94">
        <v>0</v>
      </c>
      <c r="AQ11" s="94">
        <v>0</v>
      </c>
      <c r="AR11" s="94">
        <v>0</v>
      </c>
      <c r="AS11" s="94">
        <v>0</v>
      </c>
      <c r="AT11" s="94">
        <v>0.99988143510943528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5">
        <v>1</v>
      </c>
    </row>
    <row r="12" spans="1:53" x14ac:dyDescent="0.25">
      <c r="A12" s="92" t="s">
        <v>309</v>
      </c>
      <c r="B12" s="92">
        <v>2020</v>
      </c>
      <c r="C12" s="92">
        <v>375</v>
      </c>
      <c r="D12" s="93">
        <v>8.8802908819690472E-3</v>
      </c>
      <c r="E12" s="94">
        <v>1.7046447254335262</v>
      </c>
      <c r="F12" s="94">
        <v>15445.44</v>
      </c>
      <c r="G12" s="93">
        <v>0</v>
      </c>
      <c r="H12" s="93">
        <v>0</v>
      </c>
      <c r="I12" s="93">
        <v>2.9963872832369946E-2</v>
      </c>
      <c r="J12" s="93">
        <v>0</v>
      </c>
      <c r="K12" s="93">
        <v>0</v>
      </c>
      <c r="L12" s="93">
        <v>0</v>
      </c>
      <c r="M12" s="93">
        <v>0</v>
      </c>
      <c r="N12" s="93">
        <v>1.0917785443470693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</v>
      </c>
      <c r="U12" s="93">
        <v>0</v>
      </c>
      <c r="V12" s="94">
        <v>0.5870129358567967</v>
      </c>
      <c r="W12" s="94">
        <v>1.1176317895767296</v>
      </c>
      <c r="X12" s="94">
        <v>1.2586239045310463E-2</v>
      </c>
      <c r="Y12" s="94">
        <v>0.98741376095468958</v>
      </c>
      <c r="Z12" s="94">
        <v>0</v>
      </c>
      <c r="AA12" s="94">
        <v>0</v>
      </c>
      <c r="AB12" s="94">
        <v>0</v>
      </c>
      <c r="AC12" s="94">
        <v>1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3.8003965631196296E-3</v>
      </c>
      <c r="AP12" s="94">
        <v>0</v>
      </c>
      <c r="AQ12" s="94">
        <v>0</v>
      </c>
      <c r="AR12" s="94">
        <v>0</v>
      </c>
      <c r="AS12" s="94">
        <v>0</v>
      </c>
      <c r="AT12" s="94">
        <v>0.99619960343688041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5">
        <v>0</v>
      </c>
    </row>
    <row r="13" spans="1:53" x14ac:dyDescent="0.25">
      <c r="A13" s="92" t="s">
        <v>234</v>
      </c>
      <c r="B13" s="92">
        <v>2020</v>
      </c>
      <c r="C13" s="92">
        <v>281</v>
      </c>
      <c r="D13" s="93">
        <v>0.15226682949168063</v>
      </c>
      <c r="E13" s="94">
        <v>38.3321450541902</v>
      </c>
      <c r="F13" s="94">
        <v>47167.200000000004</v>
      </c>
      <c r="G13" s="93">
        <v>0</v>
      </c>
      <c r="H13" s="93">
        <v>0</v>
      </c>
      <c r="I13" s="93">
        <v>0.67379407724011597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0.2224087925507556</v>
      </c>
      <c r="U13" s="93">
        <v>9.6244848114791628E-2</v>
      </c>
      <c r="V13" s="94">
        <v>21.483782069149747</v>
      </c>
      <c r="W13" s="94">
        <v>16.848362985040449</v>
      </c>
      <c r="X13" s="94">
        <v>0.18728288778130198</v>
      </c>
      <c r="Y13" s="94">
        <v>0.28802295725721194</v>
      </c>
      <c r="Z13" s="94">
        <v>0.52469415496148608</v>
      </c>
      <c r="AA13" s="94">
        <v>0</v>
      </c>
      <c r="AB13" s="94">
        <v>0</v>
      </c>
      <c r="AC13" s="94">
        <v>1</v>
      </c>
      <c r="AD13" s="94">
        <v>0</v>
      </c>
      <c r="AE13" s="94">
        <v>0</v>
      </c>
      <c r="AF13" s="94">
        <v>0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1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0.42317861339600471</v>
      </c>
      <c r="BA13" s="95">
        <v>0.57682138660399529</v>
      </c>
    </row>
    <row r="14" spans="1:53" x14ac:dyDescent="0.25">
      <c r="A14" s="92" t="s">
        <v>75</v>
      </c>
      <c r="B14" s="92">
        <v>2020</v>
      </c>
      <c r="C14" s="92">
        <v>96</v>
      </c>
      <c r="D14" s="93">
        <v>3.3666078608097934E-3</v>
      </c>
      <c r="E14" s="94">
        <v>12.471336815328019</v>
      </c>
      <c r="F14" s="94">
        <v>98377.955999999991</v>
      </c>
      <c r="G14" s="93">
        <v>0</v>
      </c>
      <c r="H14" s="93">
        <v>1.6757668760672361E-3</v>
      </c>
      <c r="I14" s="93">
        <v>0.21703572666218032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0.78877426564951203</v>
      </c>
      <c r="V14" s="94">
        <v>12.00860714149743</v>
      </c>
      <c r="W14" s="94">
        <v>0.46272967383058872</v>
      </c>
      <c r="X14" s="94">
        <v>4.9401311001013278E-3</v>
      </c>
      <c r="Y14" s="94">
        <v>0.2130920060994152</v>
      </c>
      <c r="Z14" s="94">
        <v>0.78196786280048358</v>
      </c>
      <c r="AA14" s="94">
        <v>0</v>
      </c>
      <c r="AB14" s="94">
        <v>0</v>
      </c>
      <c r="AC14" s="94">
        <v>1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5.7030400758344623E-3</v>
      </c>
      <c r="AO14" s="94">
        <v>0.99429695992416556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5">
        <v>1</v>
      </c>
    </row>
    <row r="15" spans="1:53" x14ac:dyDescent="0.25">
      <c r="A15" s="92" t="s">
        <v>127</v>
      </c>
      <c r="B15" s="92">
        <v>2020</v>
      </c>
      <c r="C15" s="92">
        <v>159</v>
      </c>
      <c r="D15" s="93">
        <v>0.30224921436389957</v>
      </c>
      <c r="E15" s="94">
        <v>42.098288553820254</v>
      </c>
      <c r="F15" s="94">
        <v>115209.82800000001</v>
      </c>
      <c r="G15" s="93">
        <v>0</v>
      </c>
      <c r="H15" s="93">
        <v>0</v>
      </c>
      <c r="I15" s="93">
        <v>0.73999452546704614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0.23769847134916303</v>
      </c>
      <c r="U15" s="93">
        <v>0.26800401090781939</v>
      </c>
      <c r="V15" s="94">
        <v>13.007215496927918</v>
      </c>
      <c r="W15" s="94">
        <v>29.091073056892334</v>
      </c>
      <c r="X15" s="94">
        <v>0.3572257741761406</v>
      </c>
      <c r="Y15" s="94">
        <v>4.9006131664392383E-2</v>
      </c>
      <c r="Z15" s="94">
        <v>0.59376809415946696</v>
      </c>
      <c r="AA15" s="94">
        <v>0</v>
      </c>
      <c r="AB15" s="94">
        <v>0</v>
      </c>
      <c r="AC15" s="94">
        <v>1</v>
      </c>
      <c r="AD15" s="94">
        <v>0</v>
      </c>
      <c r="AE15" s="94">
        <v>0</v>
      </c>
      <c r="AF15" s="94">
        <v>0</v>
      </c>
      <c r="AG15" s="94">
        <v>0</v>
      </c>
      <c r="AH15" s="94">
        <v>0</v>
      </c>
      <c r="AI15" s="94">
        <v>0</v>
      </c>
      <c r="AJ15" s="94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1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0</v>
      </c>
      <c r="AZ15" s="94">
        <v>0.400322067971077</v>
      </c>
      <c r="BA15" s="95">
        <v>0.59967793202892294</v>
      </c>
    </row>
    <row r="16" spans="1:53" x14ac:dyDescent="0.25">
      <c r="A16" s="92" t="s">
        <v>185</v>
      </c>
      <c r="B16" s="92">
        <v>2020</v>
      </c>
      <c r="C16" s="92">
        <v>227</v>
      </c>
      <c r="D16" s="93">
        <v>0</v>
      </c>
      <c r="E16" s="94">
        <v>0</v>
      </c>
      <c r="F16" s="94">
        <v>144641.00000000003</v>
      </c>
      <c r="G16" s="93">
        <v>0</v>
      </c>
      <c r="H16" s="93">
        <v>0</v>
      </c>
      <c r="I16" s="93">
        <v>0</v>
      </c>
      <c r="J16" s="93">
        <v>0</v>
      </c>
      <c r="K16" s="93">
        <v>1.0428820320655965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93">
        <v>0</v>
      </c>
      <c r="V16" s="94">
        <v>0</v>
      </c>
      <c r="W16" s="94">
        <v>0</v>
      </c>
      <c r="X16" s="94">
        <v>0</v>
      </c>
      <c r="Y16" s="94">
        <v>1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1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5">
        <v>0</v>
      </c>
    </row>
    <row r="17" spans="1:53" x14ac:dyDescent="0.25">
      <c r="A17" s="92" t="s">
        <v>338</v>
      </c>
      <c r="B17" s="92">
        <v>2020</v>
      </c>
      <c r="C17" s="92">
        <v>415</v>
      </c>
      <c r="D17" s="93">
        <v>0</v>
      </c>
      <c r="E17" s="94">
        <v>0.13468564261955393</v>
      </c>
      <c r="F17" s="94">
        <v>19806.12</v>
      </c>
      <c r="G17" s="93">
        <v>0</v>
      </c>
      <c r="H17" s="93">
        <v>1.8176200083610519E-3</v>
      </c>
      <c r="I17" s="93">
        <v>0</v>
      </c>
      <c r="J17" s="93">
        <v>0</v>
      </c>
      <c r="K17" s="93">
        <v>0</v>
      </c>
      <c r="L17" s="93">
        <v>0.86918588799825502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0.26300961520984423</v>
      </c>
      <c r="S17" s="93">
        <v>0</v>
      </c>
      <c r="T17" s="93">
        <v>0</v>
      </c>
      <c r="U17" s="93">
        <v>0</v>
      </c>
      <c r="V17" s="94">
        <v>0.13468564261955393</v>
      </c>
      <c r="W17" s="94">
        <v>0</v>
      </c>
      <c r="X17" s="94">
        <v>0</v>
      </c>
      <c r="Y17" s="94">
        <v>1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1.8132366273798731E-3</v>
      </c>
      <c r="AO17" s="94">
        <v>0</v>
      </c>
      <c r="AP17" s="94">
        <v>0</v>
      </c>
      <c r="AQ17" s="94">
        <v>0</v>
      </c>
      <c r="AR17" s="94">
        <v>0.73708068902991841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0.26110607434270172</v>
      </c>
      <c r="AY17" s="94">
        <v>0</v>
      </c>
      <c r="AZ17" s="94">
        <v>0</v>
      </c>
      <c r="BA17" s="95">
        <v>0</v>
      </c>
    </row>
    <row r="18" spans="1:53" x14ac:dyDescent="0.25">
      <c r="A18" s="89" t="s">
        <v>359</v>
      </c>
      <c r="B18" s="89">
        <v>2020</v>
      </c>
      <c r="C18" s="89">
        <v>447</v>
      </c>
      <c r="D18" s="90">
        <v>0</v>
      </c>
      <c r="E18" s="91">
        <v>0.84685741267510861</v>
      </c>
      <c r="F18" s="91">
        <v>19616.399999999998</v>
      </c>
      <c r="G18" s="90">
        <v>0</v>
      </c>
      <c r="H18" s="90">
        <v>1.1428575069839523E-2</v>
      </c>
      <c r="I18" s="90">
        <v>0</v>
      </c>
      <c r="J18" s="90">
        <v>0</v>
      </c>
      <c r="K18" s="90">
        <v>1.2122509736750884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1">
        <v>0.84685741267510861</v>
      </c>
      <c r="W18" s="91">
        <v>0</v>
      </c>
      <c r="X18" s="91">
        <v>0</v>
      </c>
      <c r="Y18" s="91">
        <v>1</v>
      </c>
      <c r="Z18" s="91">
        <v>0</v>
      </c>
      <c r="AA18" s="91">
        <v>0</v>
      </c>
      <c r="AB18" s="91">
        <v>0</v>
      </c>
      <c r="AC18" s="91">
        <v>0</v>
      </c>
      <c r="AD18" s="91">
        <v>0</v>
      </c>
      <c r="AE18" s="91">
        <v>0</v>
      </c>
      <c r="AF18" s="91">
        <v>0</v>
      </c>
      <c r="AG18" s="91">
        <v>0</v>
      </c>
      <c r="AH18" s="91">
        <v>0</v>
      </c>
      <c r="AI18" s="91">
        <v>0</v>
      </c>
      <c r="AJ18" s="91">
        <v>0</v>
      </c>
      <c r="AK18" s="91">
        <v>0</v>
      </c>
      <c r="AL18" s="91">
        <v>0</v>
      </c>
      <c r="AM18" s="91">
        <v>0</v>
      </c>
      <c r="AN18" s="91">
        <v>9.3395162823153265E-3</v>
      </c>
      <c r="AO18" s="91">
        <v>0</v>
      </c>
      <c r="AP18" s="91">
        <v>0</v>
      </c>
      <c r="AQ18" s="91">
        <v>0.99066048371768456</v>
      </c>
      <c r="AR18" s="91">
        <v>0</v>
      </c>
      <c r="AS18" s="91">
        <v>0</v>
      </c>
      <c r="AT18" s="91">
        <v>0</v>
      </c>
      <c r="AU18" s="91">
        <v>0</v>
      </c>
      <c r="AV18" s="91">
        <v>0</v>
      </c>
      <c r="AW18" s="91">
        <v>0</v>
      </c>
      <c r="AX18" s="91">
        <v>0</v>
      </c>
      <c r="AY18" s="91">
        <v>0</v>
      </c>
      <c r="AZ18" s="91">
        <v>0</v>
      </c>
      <c r="BA18" s="96">
        <v>0</v>
      </c>
    </row>
    <row r="19" spans="1:53" x14ac:dyDescent="0.25">
      <c r="A19" s="92" t="s">
        <v>212</v>
      </c>
      <c r="B19" s="92">
        <v>2020</v>
      </c>
      <c r="C19" s="92">
        <v>256</v>
      </c>
      <c r="D19" s="93">
        <v>0</v>
      </c>
      <c r="E19" s="94">
        <v>2.0523828483390169E-2</v>
      </c>
      <c r="F19" s="94">
        <v>83184.48000000001</v>
      </c>
      <c r="G19" s="93">
        <v>0</v>
      </c>
      <c r="H19" s="93">
        <v>2.7697474336558933E-4</v>
      </c>
      <c r="I19" s="93">
        <v>0</v>
      </c>
      <c r="J19" s="93">
        <v>0</v>
      </c>
      <c r="K19" s="93">
        <v>0</v>
      </c>
      <c r="L19" s="93">
        <v>0.72039713057051025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0.24723458029670917</v>
      </c>
      <c r="U19" s="93">
        <v>0</v>
      </c>
      <c r="V19" s="94">
        <v>2.0523828483390169E-2</v>
      </c>
      <c r="W19" s="94">
        <v>0</v>
      </c>
      <c r="X19" s="94">
        <v>0</v>
      </c>
      <c r="Y19" s="94">
        <v>0.76577890491110834</v>
      </c>
      <c r="Z19" s="94">
        <v>0.23422109508889166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3.3343317490548019E-4</v>
      </c>
      <c r="AO19" s="94">
        <v>0</v>
      </c>
      <c r="AP19" s="94">
        <v>0</v>
      </c>
      <c r="AQ19" s="94">
        <v>0</v>
      </c>
      <c r="AR19" s="94">
        <v>0.99966656682509458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1</v>
      </c>
      <c r="BA19" s="95">
        <v>0</v>
      </c>
    </row>
    <row r="20" spans="1:53" x14ac:dyDescent="0.25">
      <c r="A20" s="89" t="s">
        <v>93</v>
      </c>
      <c r="B20" s="89">
        <v>2020</v>
      </c>
      <c r="C20" s="89">
        <v>119</v>
      </c>
      <c r="D20" s="90">
        <v>2.5923052387572529E-4</v>
      </c>
      <c r="E20" s="91">
        <v>2.0120491352015715</v>
      </c>
      <c r="F20" s="91">
        <v>333294.08400000003</v>
      </c>
      <c r="G20" s="90">
        <v>0</v>
      </c>
      <c r="H20" s="90">
        <v>0</v>
      </c>
      <c r="I20" s="90">
        <v>3.5367360435956605E-2</v>
      </c>
      <c r="J20" s="90">
        <v>0</v>
      </c>
      <c r="K20" s="90">
        <v>0.557763950589654</v>
      </c>
      <c r="L20" s="90">
        <v>0.39287826062943249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1.9485494377992015E-2</v>
      </c>
      <c r="V20" s="91">
        <v>1.9794661023146152</v>
      </c>
      <c r="W20" s="91">
        <v>3.2583032886956367E-2</v>
      </c>
      <c r="X20" s="91">
        <v>4.1692909256679149E-4</v>
      </c>
      <c r="Y20" s="91">
        <v>0.98046481977159838</v>
      </c>
      <c r="Z20" s="91">
        <v>1.9118251135834874E-2</v>
      </c>
      <c r="AA20" s="91">
        <v>0</v>
      </c>
      <c r="AB20" s="91">
        <v>0</v>
      </c>
      <c r="AC20" s="91">
        <v>1</v>
      </c>
      <c r="AD20" s="91">
        <v>0</v>
      </c>
      <c r="AE20" s="91">
        <v>0</v>
      </c>
      <c r="AF20" s="91">
        <v>0</v>
      </c>
      <c r="AG20" s="91">
        <v>0</v>
      </c>
      <c r="AH20" s="91">
        <v>0</v>
      </c>
      <c r="AI20" s="91">
        <v>0</v>
      </c>
      <c r="AJ20" s="91">
        <v>0</v>
      </c>
      <c r="AK20" s="91">
        <v>0</v>
      </c>
      <c r="AL20" s="91">
        <v>0</v>
      </c>
      <c r="AM20" s="91">
        <v>0</v>
      </c>
      <c r="AN20" s="91">
        <v>0</v>
      </c>
      <c r="AO20" s="91">
        <v>3.5562191393947257E-2</v>
      </c>
      <c r="AP20" s="91">
        <v>0</v>
      </c>
      <c r="AQ20" s="91">
        <v>0.51286124555195811</v>
      </c>
      <c r="AR20" s="91">
        <v>0.45157656305409449</v>
      </c>
      <c r="AS20" s="91">
        <v>0</v>
      </c>
      <c r="AT20" s="91">
        <v>0</v>
      </c>
      <c r="AU20" s="91">
        <v>0</v>
      </c>
      <c r="AV20" s="91">
        <v>0</v>
      </c>
      <c r="AW20" s="91">
        <v>0</v>
      </c>
      <c r="AX20" s="91">
        <v>0</v>
      </c>
      <c r="AY20" s="91">
        <v>0</v>
      </c>
      <c r="AZ20" s="91">
        <v>0</v>
      </c>
      <c r="BA20" s="96">
        <v>1</v>
      </c>
    </row>
    <row r="21" spans="1:53" x14ac:dyDescent="0.25">
      <c r="A21" s="89" t="s">
        <v>249</v>
      </c>
      <c r="B21" s="89">
        <v>2020</v>
      </c>
      <c r="C21" s="89">
        <v>297</v>
      </c>
      <c r="D21" s="90">
        <v>0.30807448735442861</v>
      </c>
      <c r="E21" s="91">
        <v>47.32183918310443</v>
      </c>
      <c r="F21" s="91">
        <v>13375.907999999999</v>
      </c>
      <c r="G21" s="90">
        <v>0</v>
      </c>
      <c r="H21" s="90">
        <v>0</v>
      </c>
      <c r="I21" s="90">
        <v>0.83181295804367084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0.54164547184385547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1">
        <v>16.893935142496495</v>
      </c>
      <c r="W21" s="91">
        <v>30.427904040607935</v>
      </c>
      <c r="X21" s="91">
        <v>0.38921928773055953</v>
      </c>
      <c r="Y21" s="91">
        <v>0.61078071226944053</v>
      </c>
      <c r="Z21" s="91">
        <v>0</v>
      </c>
      <c r="AA21" s="91">
        <v>0</v>
      </c>
      <c r="AB21" s="91">
        <v>0</v>
      </c>
      <c r="AC21" s="91">
        <v>1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0.15059658719205168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0.84940341280794818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6">
        <v>0</v>
      </c>
    </row>
    <row r="22" spans="1:53" x14ac:dyDescent="0.25">
      <c r="A22" s="89" t="s">
        <v>189</v>
      </c>
      <c r="B22" s="89">
        <v>2020</v>
      </c>
      <c r="C22" s="89">
        <v>231</v>
      </c>
      <c r="D22" s="90">
        <v>0.22915076397225823</v>
      </c>
      <c r="E22" s="91">
        <v>55.324569537642788</v>
      </c>
      <c r="F22" s="91">
        <v>307966.68000000005</v>
      </c>
      <c r="G22" s="90">
        <v>0</v>
      </c>
      <c r="H22" s="90">
        <v>0</v>
      </c>
      <c r="I22" s="90">
        <v>0.97248320509127772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8.2462946965561321E-2</v>
      </c>
      <c r="V22" s="91">
        <v>32.191362211106728</v>
      </c>
      <c r="W22" s="91">
        <v>23.133207326536066</v>
      </c>
      <c r="X22" s="91">
        <v>0.30623183001485743</v>
      </c>
      <c r="Y22" s="91">
        <v>0.36153170856015976</v>
      </c>
      <c r="Z22" s="91">
        <v>0.33223646142498281</v>
      </c>
      <c r="AA22" s="91">
        <v>0</v>
      </c>
      <c r="AB22" s="91">
        <v>0</v>
      </c>
      <c r="AC22" s="91">
        <v>1</v>
      </c>
      <c r="AD22" s="91">
        <v>0</v>
      </c>
      <c r="AE22" s="91">
        <v>0</v>
      </c>
      <c r="AF22" s="91">
        <v>0</v>
      </c>
      <c r="AG22" s="91">
        <v>0</v>
      </c>
      <c r="AH22" s="91">
        <v>0</v>
      </c>
      <c r="AI22" s="91">
        <v>0</v>
      </c>
      <c r="AJ22" s="91">
        <v>0</v>
      </c>
      <c r="AK22" s="91">
        <v>0</v>
      </c>
      <c r="AL22" s="91">
        <v>0</v>
      </c>
      <c r="AM22" s="91">
        <v>0</v>
      </c>
      <c r="AN22" s="91">
        <v>0</v>
      </c>
      <c r="AO22" s="91">
        <v>1</v>
      </c>
      <c r="AP22" s="91">
        <v>0</v>
      </c>
      <c r="AQ22" s="91">
        <v>0</v>
      </c>
      <c r="AR22" s="91">
        <v>0</v>
      </c>
      <c r="AS22" s="91">
        <v>0</v>
      </c>
      <c r="AT22" s="91">
        <v>0</v>
      </c>
      <c r="AU22" s="91">
        <v>0</v>
      </c>
      <c r="AV22" s="91">
        <v>0</v>
      </c>
      <c r="AW22" s="91">
        <v>0</v>
      </c>
      <c r="AX22" s="91">
        <v>0</v>
      </c>
      <c r="AY22" s="91">
        <v>0</v>
      </c>
      <c r="AZ22" s="91">
        <v>0</v>
      </c>
      <c r="BA22" s="96">
        <v>1</v>
      </c>
    </row>
    <row r="23" spans="1:53" x14ac:dyDescent="0.25">
      <c r="A23" s="92" t="s">
        <v>268</v>
      </c>
      <c r="B23" s="92">
        <v>2020</v>
      </c>
      <c r="C23" s="92">
        <v>321</v>
      </c>
      <c r="D23" s="93">
        <v>2.1829300196206668E-2</v>
      </c>
      <c r="E23" s="94">
        <v>5.9491660191846512</v>
      </c>
      <c r="F23" s="94">
        <v>16513.2</v>
      </c>
      <c r="G23" s="93">
        <v>0</v>
      </c>
      <c r="H23" s="93">
        <v>0</v>
      </c>
      <c r="I23" s="93">
        <v>0.10457314148681053</v>
      </c>
      <c r="J23" s="93">
        <v>0</v>
      </c>
      <c r="K23" s="93">
        <v>0.87264128091466209</v>
      </c>
      <c r="L23" s="93">
        <v>0</v>
      </c>
      <c r="M23" s="93">
        <v>0</v>
      </c>
      <c r="N23" s="93">
        <v>0</v>
      </c>
      <c r="O23" s="93">
        <v>0</v>
      </c>
      <c r="P23" s="93">
        <v>0</v>
      </c>
      <c r="Q23" s="93">
        <v>0</v>
      </c>
      <c r="R23" s="93">
        <v>0</v>
      </c>
      <c r="S23" s="93">
        <v>0</v>
      </c>
      <c r="T23" s="93">
        <v>0</v>
      </c>
      <c r="U23" s="93">
        <v>0</v>
      </c>
      <c r="V23" s="94">
        <v>2.0527529278395464</v>
      </c>
      <c r="W23" s="94">
        <v>3.8964130913451052</v>
      </c>
      <c r="X23" s="94">
        <v>4.7743623283191622E-2</v>
      </c>
      <c r="Y23" s="94">
        <v>0.95225637671680841</v>
      </c>
      <c r="Z23" s="94">
        <v>0</v>
      </c>
      <c r="AA23" s="94">
        <v>0</v>
      </c>
      <c r="AB23" s="94">
        <v>0</v>
      </c>
      <c r="AC23" s="94">
        <v>1</v>
      </c>
      <c r="AD23" s="94">
        <v>0</v>
      </c>
      <c r="AE23" s="94">
        <v>0</v>
      </c>
      <c r="AF23" s="94">
        <v>0</v>
      </c>
      <c r="AG23" s="94">
        <v>0</v>
      </c>
      <c r="AH23" s="94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4">
        <v>1.1904761904761906E-2</v>
      </c>
      <c r="AP23" s="94">
        <v>0</v>
      </c>
      <c r="AQ23" s="94">
        <v>0.98809523809523814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5">
        <v>0</v>
      </c>
    </row>
    <row r="24" spans="1:53" x14ac:dyDescent="0.25">
      <c r="A24" s="92" t="s">
        <v>345</v>
      </c>
      <c r="B24" s="92">
        <v>2020</v>
      </c>
      <c r="C24" s="92">
        <v>424</v>
      </c>
      <c r="D24" s="93">
        <v>1.3535905044510383</v>
      </c>
      <c r="E24" s="94">
        <v>0</v>
      </c>
      <c r="F24" s="94">
        <v>24264.000000000004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9.5820969337289813E-2</v>
      </c>
      <c r="M24" s="93">
        <v>0</v>
      </c>
      <c r="N24" s="93">
        <v>0</v>
      </c>
      <c r="O24" s="93">
        <v>0</v>
      </c>
      <c r="P24" s="93">
        <v>0</v>
      </c>
      <c r="Q24" s="93">
        <v>0</v>
      </c>
      <c r="R24" s="93">
        <v>3.5704172848664681</v>
      </c>
      <c r="S24" s="93">
        <v>0</v>
      </c>
      <c r="T24" s="93">
        <v>0</v>
      </c>
      <c r="U24" s="93">
        <v>0</v>
      </c>
      <c r="V24" s="94">
        <v>0</v>
      </c>
      <c r="W24" s="94">
        <v>0</v>
      </c>
      <c r="X24" s="94">
        <v>0.91424332344213632</v>
      </c>
      <c r="Y24" s="94">
        <v>8.5756676557863495E-2</v>
      </c>
      <c r="Z24" s="94">
        <v>1.8041124150158794E-16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4">
        <v>0</v>
      </c>
      <c r="AI24" s="94">
        <v>0</v>
      </c>
      <c r="AJ24" s="94">
        <v>0</v>
      </c>
      <c r="AK24" s="94">
        <v>0</v>
      </c>
      <c r="AL24" s="94">
        <v>1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0.72491349480968859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0.27508650519031141</v>
      </c>
      <c r="AY24" s="94">
        <v>0</v>
      </c>
      <c r="AZ24" s="94">
        <v>0</v>
      </c>
      <c r="BA24" s="95">
        <v>0</v>
      </c>
    </row>
    <row r="25" spans="1:53" x14ac:dyDescent="0.25">
      <c r="A25" s="89" t="s">
        <v>58</v>
      </c>
      <c r="B25" s="89">
        <v>2020</v>
      </c>
      <c r="C25" s="89">
        <v>72</v>
      </c>
      <c r="D25" s="90">
        <v>0</v>
      </c>
      <c r="E25" s="91">
        <v>0</v>
      </c>
      <c r="F25" s="91">
        <v>140583.59999999998</v>
      </c>
      <c r="G25" s="90">
        <v>0</v>
      </c>
      <c r="H25" s="90">
        <v>0</v>
      </c>
      <c r="I25" s="90">
        <v>0</v>
      </c>
      <c r="J25" s="90">
        <v>0</v>
      </c>
      <c r="K25" s="90">
        <v>0</v>
      </c>
      <c r="L25" s="90">
        <v>0.39724326308331842</v>
      </c>
      <c r="M25" s="90">
        <v>0</v>
      </c>
      <c r="N25" s="90">
        <v>0</v>
      </c>
      <c r="O25" s="90">
        <v>0.42142969023413829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0.14434969655066451</v>
      </c>
      <c r="V25" s="91">
        <v>0</v>
      </c>
      <c r="W25" s="91">
        <v>0</v>
      </c>
      <c r="X25" s="91">
        <v>0</v>
      </c>
      <c r="Y25" s="91">
        <v>0.85826227241299846</v>
      </c>
      <c r="Z25" s="91">
        <v>0.14173772758700154</v>
      </c>
      <c r="AA25" s="91">
        <v>0</v>
      </c>
      <c r="AB25" s="91">
        <v>0</v>
      </c>
      <c r="AC25" s="91">
        <v>0</v>
      </c>
      <c r="AD25" s="91">
        <v>0</v>
      </c>
      <c r="AE25" s="91">
        <v>0</v>
      </c>
      <c r="AF25" s="91">
        <v>0</v>
      </c>
      <c r="AG25" s="91">
        <v>0</v>
      </c>
      <c r="AH25" s="91">
        <v>0</v>
      </c>
      <c r="AI25" s="91">
        <v>0</v>
      </c>
      <c r="AJ25" s="91">
        <v>0</v>
      </c>
      <c r="AK25" s="91">
        <v>0</v>
      </c>
      <c r="AL25" s="91">
        <v>0</v>
      </c>
      <c r="AM25" s="91">
        <v>0</v>
      </c>
      <c r="AN25" s="91">
        <v>0</v>
      </c>
      <c r="AO25" s="91">
        <v>0</v>
      </c>
      <c r="AP25" s="91">
        <v>0</v>
      </c>
      <c r="AQ25" s="91">
        <v>0</v>
      </c>
      <c r="AR25" s="91">
        <v>0.48522827274749292</v>
      </c>
      <c r="AS25" s="91">
        <v>0</v>
      </c>
      <c r="AT25" s="91">
        <v>0</v>
      </c>
      <c r="AU25" s="91">
        <v>0.51477172725250708</v>
      </c>
      <c r="AV25" s="91">
        <v>0</v>
      </c>
      <c r="AW25" s="91">
        <v>0</v>
      </c>
      <c r="AX25" s="91">
        <v>0</v>
      </c>
      <c r="AY25" s="91">
        <v>0</v>
      </c>
      <c r="AZ25" s="91">
        <v>0</v>
      </c>
      <c r="BA25" s="96">
        <v>1</v>
      </c>
    </row>
    <row r="26" spans="1:53" x14ac:dyDescent="0.25">
      <c r="A26" s="89" t="s">
        <v>16</v>
      </c>
      <c r="B26" s="89">
        <v>2020</v>
      </c>
      <c r="C26" s="89">
        <v>23</v>
      </c>
      <c r="D26" s="90">
        <v>0</v>
      </c>
      <c r="E26" s="91">
        <v>0</v>
      </c>
      <c r="F26" s="91">
        <v>114044.40000000001</v>
      </c>
      <c r="G26" s="90">
        <v>0</v>
      </c>
      <c r="H26" s="90">
        <v>0</v>
      </c>
      <c r="I26" s="90">
        <v>0</v>
      </c>
      <c r="J26" s="90">
        <v>0</v>
      </c>
      <c r="K26" s="90">
        <v>1.1182267608054406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1">
        <v>0</v>
      </c>
      <c r="W26" s="91">
        <v>0</v>
      </c>
      <c r="X26" s="91">
        <v>0</v>
      </c>
      <c r="Y26" s="91">
        <v>1</v>
      </c>
      <c r="Z26" s="91">
        <v>0</v>
      </c>
      <c r="AA26" s="91">
        <v>0</v>
      </c>
      <c r="AB26" s="91">
        <v>0</v>
      </c>
      <c r="AC26" s="91">
        <v>0</v>
      </c>
      <c r="AD26" s="91">
        <v>0</v>
      </c>
      <c r="AE26" s="91">
        <v>0</v>
      </c>
      <c r="AF26" s="91">
        <v>0</v>
      </c>
      <c r="AG26" s="91">
        <v>0</v>
      </c>
      <c r="AH26" s="91">
        <v>0</v>
      </c>
      <c r="AI26" s="91">
        <v>0</v>
      </c>
      <c r="AJ26" s="91">
        <v>0</v>
      </c>
      <c r="AK26" s="91">
        <v>0</v>
      </c>
      <c r="AL26" s="91">
        <v>0</v>
      </c>
      <c r="AM26" s="91">
        <v>0</v>
      </c>
      <c r="AN26" s="91">
        <v>0</v>
      </c>
      <c r="AO26" s="91">
        <v>0</v>
      </c>
      <c r="AP26" s="91">
        <v>0</v>
      </c>
      <c r="AQ26" s="91">
        <v>1</v>
      </c>
      <c r="AR26" s="91">
        <v>0</v>
      </c>
      <c r="AS26" s="91">
        <v>0</v>
      </c>
      <c r="AT26" s="91">
        <v>0</v>
      </c>
      <c r="AU26" s="91">
        <v>0</v>
      </c>
      <c r="AV26" s="91">
        <v>0</v>
      </c>
      <c r="AW26" s="91">
        <v>0</v>
      </c>
      <c r="AX26" s="91">
        <v>0</v>
      </c>
      <c r="AY26" s="91">
        <v>0</v>
      </c>
      <c r="AZ26" s="91">
        <v>0</v>
      </c>
      <c r="BA26" s="96">
        <v>0</v>
      </c>
    </row>
    <row r="27" spans="1:53" x14ac:dyDescent="0.25">
      <c r="A27" s="89" t="s">
        <v>97</v>
      </c>
      <c r="B27" s="89">
        <v>2020</v>
      </c>
      <c r="C27" s="89">
        <v>123</v>
      </c>
      <c r="D27" s="90">
        <v>6.6478031410949323E-2</v>
      </c>
      <c r="E27" s="91">
        <v>25.771241442582824</v>
      </c>
      <c r="F27" s="91">
        <v>226468.8</v>
      </c>
      <c r="G27" s="90">
        <v>0</v>
      </c>
      <c r="H27" s="90">
        <v>0</v>
      </c>
      <c r="I27" s="90">
        <v>0.4530012558021238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0.68473008202454377</v>
      </c>
      <c r="V27" s="91">
        <v>18.197622281267883</v>
      </c>
      <c r="W27" s="91">
        <v>7.5736191613149346</v>
      </c>
      <c r="X27" s="91">
        <v>8.4907457379599344E-2</v>
      </c>
      <c r="Y27" s="91">
        <v>0.2873424553160418</v>
      </c>
      <c r="Z27" s="91">
        <v>0.62775008730435888</v>
      </c>
      <c r="AA27" s="91">
        <v>0</v>
      </c>
      <c r="AB27" s="91">
        <v>0</v>
      </c>
      <c r="AC27" s="91">
        <v>1</v>
      </c>
      <c r="AD27" s="91">
        <v>0</v>
      </c>
      <c r="AE27" s="91">
        <v>0</v>
      </c>
      <c r="AF27" s="91">
        <v>0</v>
      </c>
      <c r="AG27" s="91">
        <v>0</v>
      </c>
      <c r="AH27" s="91">
        <v>0</v>
      </c>
      <c r="AI27" s="91">
        <v>0</v>
      </c>
      <c r="AJ27" s="91">
        <v>0</v>
      </c>
      <c r="AK27" s="91">
        <v>0</v>
      </c>
      <c r="AL27" s="91">
        <v>0</v>
      </c>
      <c r="AM27" s="91">
        <v>0</v>
      </c>
      <c r="AN27" s="91">
        <v>0</v>
      </c>
      <c r="AO27" s="91">
        <v>1</v>
      </c>
      <c r="AP27" s="91">
        <v>0</v>
      </c>
      <c r="AQ27" s="91">
        <v>0</v>
      </c>
      <c r="AR27" s="91">
        <v>0</v>
      </c>
      <c r="AS27" s="91">
        <v>0</v>
      </c>
      <c r="AT27" s="91">
        <v>0</v>
      </c>
      <c r="AU27" s="91">
        <v>0</v>
      </c>
      <c r="AV27" s="91">
        <v>0</v>
      </c>
      <c r="AW27" s="91">
        <v>0</v>
      </c>
      <c r="AX27" s="91">
        <v>0</v>
      </c>
      <c r="AY27" s="91">
        <v>0</v>
      </c>
      <c r="AZ27" s="91">
        <v>0</v>
      </c>
      <c r="BA27" s="96">
        <v>1</v>
      </c>
    </row>
    <row r="28" spans="1:53" x14ac:dyDescent="0.25">
      <c r="A28" s="92" t="s">
        <v>129</v>
      </c>
      <c r="B28" s="92">
        <v>2020</v>
      </c>
      <c r="C28" s="92">
        <v>161</v>
      </c>
      <c r="D28" s="93">
        <v>0</v>
      </c>
      <c r="E28" s="94">
        <v>17.463621249899003</v>
      </c>
      <c r="F28" s="94">
        <v>133671.6</v>
      </c>
      <c r="G28" s="93">
        <v>0</v>
      </c>
      <c r="H28" s="93">
        <v>0</v>
      </c>
      <c r="I28" s="93">
        <v>0.30697172174194065</v>
      </c>
      <c r="J28" s="93">
        <v>0</v>
      </c>
      <c r="K28" s="93">
        <v>0</v>
      </c>
      <c r="L28" s="93">
        <v>0.39137213888365213</v>
      </c>
      <c r="M28" s="93">
        <v>0</v>
      </c>
      <c r="N28" s="93">
        <v>0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  <c r="V28" s="94">
        <v>0.97882178287684152</v>
      </c>
      <c r="W28" s="94">
        <v>16.484799467022164</v>
      </c>
      <c r="X28" s="94">
        <v>0</v>
      </c>
      <c r="Y28" s="94">
        <v>1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0.57658021599202813</v>
      </c>
      <c r="AP28" s="94">
        <v>0</v>
      </c>
      <c r="AQ28" s="94">
        <v>0</v>
      </c>
      <c r="AR28" s="94">
        <v>0.4234197840079717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5">
        <v>0</v>
      </c>
    </row>
    <row r="29" spans="1:53" x14ac:dyDescent="0.25">
      <c r="A29" s="92" t="s">
        <v>77</v>
      </c>
      <c r="B29" s="92">
        <v>2020</v>
      </c>
      <c r="C29" s="92">
        <v>98</v>
      </c>
      <c r="D29" s="93">
        <v>2.3543193146059675E-2</v>
      </c>
      <c r="E29" s="94">
        <v>3.2384061143395275</v>
      </c>
      <c r="F29" s="94">
        <v>50154.623999999996</v>
      </c>
      <c r="G29" s="93">
        <v>0</v>
      </c>
      <c r="H29" s="93">
        <v>0</v>
      </c>
      <c r="I29" s="93">
        <v>5.6923995681833844E-2</v>
      </c>
      <c r="J29" s="93">
        <v>0</v>
      </c>
      <c r="K29" s="93">
        <v>0</v>
      </c>
      <c r="L29" s="93">
        <v>0.88670986746904934</v>
      </c>
      <c r="M29" s="93">
        <v>0</v>
      </c>
      <c r="N29" s="93">
        <v>0</v>
      </c>
      <c r="O29" s="93">
        <v>0</v>
      </c>
      <c r="P29" s="93">
        <v>0</v>
      </c>
      <c r="Q29" s="93">
        <v>0</v>
      </c>
      <c r="R29" s="93">
        <v>0</v>
      </c>
      <c r="S29" s="93">
        <v>0</v>
      </c>
      <c r="T29" s="93">
        <v>0</v>
      </c>
      <c r="U29" s="93">
        <v>0</v>
      </c>
      <c r="V29" s="94">
        <v>0.74864375703424679</v>
      </c>
      <c r="W29" s="94">
        <v>2.4897623573052807</v>
      </c>
      <c r="X29" s="94">
        <v>2.5544410882898824E-2</v>
      </c>
      <c r="Y29" s="94">
        <v>0.97445558911710128</v>
      </c>
      <c r="Z29" s="94">
        <v>0</v>
      </c>
      <c r="AA29" s="94">
        <v>0</v>
      </c>
      <c r="AB29" s="94">
        <v>0</v>
      </c>
      <c r="AC29" s="94">
        <v>1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6.0328185328185323E-5</v>
      </c>
      <c r="AP29" s="94">
        <v>0</v>
      </c>
      <c r="AQ29" s="94">
        <v>0</v>
      </c>
      <c r="AR29" s="94">
        <v>0.99993967181467169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5">
        <v>0</v>
      </c>
    </row>
    <row r="30" spans="1:53" x14ac:dyDescent="0.25">
      <c r="A30" s="89" t="s">
        <v>114</v>
      </c>
      <c r="B30" s="89">
        <v>2020</v>
      </c>
      <c r="C30" s="89">
        <v>142</v>
      </c>
      <c r="D30" s="90">
        <v>2.0192731624362286E-2</v>
      </c>
      <c r="E30" s="91">
        <v>35.282384686023811</v>
      </c>
      <c r="F30" s="91">
        <v>57157.2</v>
      </c>
      <c r="G30" s="90">
        <v>0</v>
      </c>
      <c r="H30" s="90">
        <v>0</v>
      </c>
      <c r="I30" s="90">
        <v>0.62018605530011972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0.22849264834526536</v>
      </c>
      <c r="U30" s="90">
        <v>0.19846318574037919</v>
      </c>
      <c r="V30" s="91">
        <v>32.963786638533733</v>
      </c>
      <c r="W30" s="91">
        <v>2.3185980474900796</v>
      </c>
      <c r="X30" s="91">
        <v>2.4185929331737736E-2</v>
      </c>
      <c r="Y30" s="91">
        <v>0.55211941802607556</v>
      </c>
      <c r="Z30" s="91">
        <v>0.42369465264218675</v>
      </c>
      <c r="AA30" s="91">
        <v>0</v>
      </c>
      <c r="AB30" s="91">
        <v>0</v>
      </c>
      <c r="AC30" s="91">
        <v>1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1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0.53931916158763193</v>
      </c>
      <c r="BA30" s="96">
        <v>0.46068083841236807</v>
      </c>
    </row>
    <row r="31" spans="1:53" x14ac:dyDescent="0.25">
      <c r="A31" s="89" t="s">
        <v>78</v>
      </c>
      <c r="B31" s="89">
        <v>2020</v>
      </c>
      <c r="C31" s="89">
        <v>99</v>
      </c>
      <c r="D31" s="90">
        <v>7.4165488485777959E-3</v>
      </c>
      <c r="E31" s="91">
        <v>9.5974161159170244</v>
      </c>
      <c r="F31" s="91">
        <v>90138.959999999992</v>
      </c>
      <c r="G31" s="90">
        <v>0</v>
      </c>
      <c r="H31" s="90">
        <v>0</v>
      </c>
      <c r="I31" s="90">
        <v>0.16870128521562705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0.18665180960596839</v>
      </c>
      <c r="U31" s="90">
        <v>0.16258896264168124</v>
      </c>
      <c r="V31" s="91">
        <v>8.8008638689862853</v>
      </c>
      <c r="W31" s="91">
        <v>0.79655224693073912</v>
      </c>
      <c r="X31" s="91">
        <v>8.2592477215179764E-3</v>
      </c>
      <c r="Y31" s="91">
        <v>0.15177765530021647</v>
      </c>
      <c r="Z31" s="91">
        <v>0.83996309697826554</v>
      </c>
      <c r="AA31" s="91">
        <v>0</v>
      </c>
      <c r="AB31" s="91">
        <v>0</v>
      </c>
      <c r="AC31" s="91">
        <v>1</v>
      </c>
      <c r="AD31" s="91">
        <v>0</v>
      </c>
      <c r="AE31" s="91">
        <v>0</v>
      </c>
      <c r="AF31" s="91">
        <v>0</v>
      </c>
      <c r="AG31" s="91">
        <v>0</v>
      </c>
      <c r="AH31" s="91">
        <v>0</v>
      </c>
      <c r="AI31" s="91">
        <v>0</v>
      </c>
      <c r="AJ31" s="91">
        <v>0</v>
      </c>
      <c r="AK31" s="91">
        <v>0</v>
      </c>
      <c r="AL31" s="91">
        <v>0</v>
      </c>
      <c r="AM31" s="91">
        <v>0</v>
      </c>
      <c r="AN31" s="91">
        <v>0</v>
      </c>
      <c r="AO31" s="91">
        <v>1</v>
      </c>
      <c r="AP31" s="91">
        <v>0</v>
      </c>
      <c r="AQ31" s="91">
        <v>0</v>
      </c>
      <c r="AR31" s="91">
        <v>0</v>
      </c>
      <c r="AS31" s="91">
        <v>0</v>
      </c>
      <c r="AT31" s="91">
        <v>0</v>
      </c>
      <c r="AU31" s="91">
        <v>0</v>
      </c>
      <c r="AV31" s="91">
        <v>0</v>
      </c>
      <c r="AW31" s="91">
        <v>0</v>
      </c>
      <c r="AX31" s="91">
        <v>0</v>
      </c>
      <c r="AY31" s="91">
        <v>0</v>
      </c>
      <c r="AZ31" s="91">
        <v>0.22221429760121719</v>
      </c>
      <c r="BA31" s="96">
        <v>0.77778570239878275</v>
      </c>
    </row>
    <row r="32" spans="1:53" x14ac:dyDescent="0.25">
      <c r="A32" s="92" t="s">
        <v>226</v>
      </c>
      <c r="B32" s="92">
        <v>2020</v>
      </c>
      <c r="C32" s="92">
        <v>273</v>
      </c>
      <c r="D32" s="93">
        <v>0</v>
      </c>
      <c r="E32" s="94">
        <v>24.93436889073908</v>
      </c>
      <c r="F32" s="94">
        <v>112420.8</v>
      </c>
      <c r="G32" s="93">
        <v>0</v>
      </c>
      <c r="H32" s="93">
        <v>0</v>
      </c>
      <c r="I32" s="93">
        <v>0.43829089278852318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0</v>
      </c>
      <c r="P32" s="93">
        <v>0</v>
      </c>
      <c r="Q32" s="93">
        <v>0</v>
      </c>
      <c r="R32" s="93">
        <v>0</v>
      </c>
      <c r="S32" s="93">
        <v>0</v>
      </c>
      <c r="T32" s="93">
        <v>0</v>
      </c>
      <c r="U32" s="93">
        <v>0.54006020238247721</v>
      </c>
      <c r="V32" s="94">
        <v>24.93436889073908</v>
      </c>
      <c r="W32" s="94">
        <v>0</v>
      </c>
      <c r="X32" s="94">
        <v>0</v>
      </c>
      <c r="Y32" s="94">
        <v>0.45993979761752274</v>
      </c>
      <c r="Z32" s="94">
        <v>0.54006020238247721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1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5">
        <v>1</v>
      </c>
    </row>
    <row r="33" spans="1:53" x14ac:dyDescent="0.25">
      <c r="A33" s="92" t="s">
        <v>112</v>
      </c>
      <c r="B33" s="92">
        <v>2020</v>
      </c>
      <c r="C33" s="92">
        <v>140</v>
      </c>
      <c r="D33" s="93">
        <v>0.19866666975438962</v>
      </c>
      <c r="E33" s="94">
        <v>32.439560667967108</v>
      </c>
      <c r="F33" s="94">
        <v>139908.924</v>
      </c>
      <c r="G33" s="93">
        <v>0</v>
      </c>
      <c r="H33" s="93">
        <v>0</v>
      </c>
      <c r="I33" s="93">
        <v>0.57021551534482529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v>0</v>
      </c>
      <c r="Q33" s="93">
        <v>0</v>
      </c>
      <c r="R33" s="93">
        <v>0</v>
      </c>
      <c r="S33" s="93">
        <v>0</v>
      </c>
      <c r="T33" s="93">
        <v>0.21538154349611036</v>
      </c>
      <c r="U33" s="93">
        <v>0.41306238049547139</v>
      </c>
      <c r="V33" s="94">
        <v>10.750464358542274</v>
      </c>
      <c r="W33" s="94">
        <v>21.689096309424833</v>
      </c>
      <c r="X33" s="94">
        <v>0.21595376292407603</v>
      </c>
      <c r="Y33" s="94">
        <v>7.2140682958088398E-2</v>
      </c>
      <c r="Z33" s="94">
        <v>0.71190555411783563</v>
      </c>
      <c r="AA33" s="94">
        <v>0</v>
      </c>
      <c r="AB33" s="94">
        <v>0</v>
      </c>
      <c r="AC33" s="94">
        <v>1</v>
      </c>
      <c r="AD33" s="94">
        <v>0</v>
      </c>
      <c r="AE33" s="94">
        <v>0</v>
      </c>
      <c r="AF33" s="94">
        <v>0</v>
      </c>
      <c r="AG33" s="94">
        <v>0</v>
      </c>
      <c r="AH33" s="94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1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0</v>
      </c>
      <c r="AZ33" s="94">
        <v>0.28583886878982001</v>
      </c>
      <c r="BA33" s="95">
        <v>0.71416113121017988</v>
      </c>
    </row>
    <row r="34" spans="1:53" x14ac:dyDescent="0.25">
      <c r="A34" s="92" t="s">
        <v>230</v>
      </c>
      <c r="B34" s="92">
        <v>2020</v>
      </c>
      <c r="C34" s="92">
        <v>277</v>
      </c>
      <c r="D34" s="93">
        <v>0.22289126335637963</v>
      </c>
      <c r="E34" s="94">
        <v>21.525716422189003</v>
      </c>
      <c r="F34" s="94">
        <v>423842.4</v>
      </c>
      <c r="G34" s="93">
        <v>0</v>
      </c>
      <c r="H34" s="93">
        <v>0</v>
      </c>
      <c r="I34" s="93">
        <v>0.37837434385988755</v>
      </c>
      <c r="J34" s="93">
        <v>0</v>
      </c>
      <c r="K34" s="93">
        <v>0</v>
      </c>
      <c r="L34" s="93">
        <v>0.51395023244488991</v>
      </c>
      <c r="M34" s="93">
        <v>0</v>
      </c>
      <c r="N34" s="93">
        <v>0</v>
      </c>
      <c r="O34" s="93">
        <v>0</v>
      </c>
      <c r="P34" s="93">
        <v>0</v>
      </c>
      <c r="Q34" s="93">
        <v>0</v>
      </c>
      <c r="R34" s="93">
        <v>0</v>
      </c>
      <c r="S34" s="93">
        <v>2.1658994003431464E-3</v>
      </c>
      <c r="T34" s="93">
        <v>9.6301832945453317E-2</v>
      </c>
      <c r="U34" s="93">
        <v>0.183557850748297</v>
      </c>
      <c r="V34" s="94">
        <v>7.5786454137292543</v>
      </c>
      <c r="W34" s="94">
        <v>13.947071008459748</v>
      </c>
      <c r="X34" s="94">
        <v>0.68436379928315427</v>
      </c>
      <c r="Y34" s="94">
        <v>4.5084959511482815E-2</v>
      </c>
      <c r="Z34" s="94">
        <v>0.27055124120536289</v>
      </c>
      <c r="AA34" s="94">
        <v>0</v>
      </c>
      <c r="AB34" s="94">
        <v>0</v>
      </c>
      <c r="AC34" s="94">
        <v>0.25243377583803117</v>
      </c>
      <c r="AD34" s="94">
        <v>0</v>
      </c>
      <c r="AE34" s="94">
        <v>0</v>
      </c>
      <c r="AF34" s="94">
        <v>0.74756622416196872</v>
      </c>
      <c r="AG34" s="94">
        <v>0</v>
      </c>
      <c r="AH34" s="94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4">
        <v>1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7.9091839583139492E-3</v>
      </c>
      <c r="AZ34" s="94">
        <v>0.34211097670667784</v>
      </c>
      <c r="BA34" s="95">
        <v>0.64997983933500814</v>
      </c>
    </row>
    <row r="35" spans="1:53" x14ac:dyDescent="0.25">
      <c r="A35" s="92" t="s">
        <v>334</v>
      </c>
      <c r="B35" s="92">
        <v>2020</v>
      </c>
      <c r="C35" s="92">
        <v>408</v>
      </c>
      <c r="D35" s="93">
        <v>3.481546062191223E-2</v>
      </c>
      <c r="E35" s="94">
        <v>6.1727881952920649</v>
      </c>
      <c r="F35" s="94">
        <v>12387.6</v>
      </c>
      <c r="G35" s="93">
        <v>0</v>
      </c>
      <c r="H35" s="93">
        <v>0</v>
      </c>
      <c r="I35" s="93">
        <v>0.10850392327811681</v>
      </c>
      <c r="J35" s="93">
        <v>0</v>
      </c>
      <c r="K35" s="93">
        <v>0</v>
      </c>
      <c r="L35" s="93">
        <v>0</v>
      </c>
      <c r="M35" s="93">
        <v>0</v>
      </c>
      <c r="N35" s="93">
        <v>0</v>
      </c>
      <c r="O35" s="93">
        <v>0.99602005231037483</v>
      </c>
      <c r="P35" s="93">
        <v>0</v>
      </c>
      <c r="Q35" s="93">
        <v>0</v>
      </c>
      <c r="R35" s="93">
        <v>0</v>
      </c>
      <c r="S35" s="93">
        <v>0</v>
      </c>
      <c r="T35" s="93">
        <v>0</v>
      </c>
      <c r="U35" s="93">
        <v>0</v>
      </c>
      <c r="V35" s="94">
        <v>2.0335571054925889</v>
      </c>
      <c r="W35" s="94">
        <v>4.1392310897994768</v>
      </c>
      <c r="X35" s="94">
        <v>7.1490845684394067E-2</v>
      </c>
      <c r="Y35" s="94">
        <v>0.92850915431560577</v>
      </c>
      <c r="Z35" s="94">
        <v>0</v>
      </c>
      <c r="AA35" s="94">
        <v>0</v>
      </c>
      <c r="AB35" s="94">
        <v>0</v>
      </c>
      <c r="AC35" s="94">
        <v>1</v>
      </c>
      <c r="AD35" s="94">
        <v>0</v>
      </c>
      <c r="AE35" s="94">
        <v>0</v>
      </c>
      <c r="AF35" s="94">
        <v>0</v>
      </c>
      <c r="AG35" s="94">
        <v>0</v>
      </c>
      <c r="AH35" s="94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1</v>
      </c>
      <c r="AV35" s="94">
        <v>0</v>
      </c>
      <c r="AW35" s="94">
        <v>0</v>
      </c>
      <c r="AX35" s="94">
        <v>0</v>
      </c>
      <c r="AY35" s="94">
        <v>0</v>
      </c>
      <c r="AZ35" s="94">
        <v>0</v>
      </c>
      <c r="BA35" s="95">
        <v>0</v>
      </c>
    </row>
    <row r="36" spans="1:53" x14ac:dyDescent="0.25">
      <c r="A36" s="89" t="s">
        <v>99</v>
      </c>
      <c r="B36" s="89">
        <v>2020</v>
      </c>
      <c r="C36" s="89">
        <v>125</v>
      </c>
      <c r="D36" s="90">
        <v>6.2840051160534219E-2</v>
      </c>
      <c r="E36" s="91">
        <v>9.9253845339620135</v>
      </c>
      <c r="F36" s="91">
        <v>89787.959999999992</v>
      </c>
      <c r="G36" s="90">
        <v>0</v>
      </c>
      <c r="H36" s="90">
        <v>0</v>
      </c>
      <c r="I36" s="90">
        <v>0.17446624246725281</v>
      </c>
      <c r="J36" s="90">
        <v>0</v>
      </c>
      <c r="K36" s="90">
        <v>0</v>
      </c>
      <c r="L36" s="90">
        <v>0.76201864927101592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0.13809310736094238</v>
      </c>
      <c r="V36" s="91">
        <v>3.0231025431917598</v>
      </c>
      <c r="W36" s="91">
        <v>6.9022819907702537</v>
      </c>
      <c r="X36" s="91">
        <v>8.8729045631507839E-2</v>
      </c>
      <c r="Y36" s="91">
        <v>0.77466511100151969</v>
      </c>
      <c r="Z36" s="91">
        <v>0.13660584336697246</v>
      </c>
      <c r="AA36" s="91">
        <v>0</v>
      </c>
      <c r="AB36" s="91">
        <v>0</v>
      </c>
      <c r="AC36" s="91">
        <v>1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1.2318202991563582E-2</v>
      </c>
      <c r="AP36" s="91">
        <v>0</v>
      </c>
      <c r="AQ36" s="91">
        <v>0</v>
      </c>
      <c r="AR36" s="91">
        <v>0.98768179700843628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6">
        <v>1</v>
      </c>
    </row>
    <row r="37" spans="1:53" x14ac:dyDescent="0.25">
      <c r="A37" s="89" t="s">
        <v>294</v>
      </c>
      <c r="B37" s="89">
        <v>2020</v>
      </c>
      <c r="C37" s="89">
        <v>359</v>
      </c>
      <c r="D37" s="90">
        <v>0</v>
      </c>
      <c r="E37" s="91">
        <v>3.1855115200824256</v>
      </c>
      <c r="F37" s="91">
        <v>20265.479999999996</v>
      </c>
      <c r="G37" s="90">
        <v>0</v>
      </c>
      <c r="H37" s="90">
        <v>4.2989359245376876E-2</v>
      </c>
      <c r="I37" s="90">
        <v>0</v>
      </c>
      <c r="J37" s="90">
        <v>0</v>
      </c>
      <c r="K37" s="90">
        <v>0</v>
      </c>
      <c r="L37" s="90">
        <v>1.0641820475014658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1">
        <v>3.1855115200824256</v>
      </c>
      <c r="W37" s="91">
        <v>0</v>
      </c>
      <c r="X37" s="91">
        <v>0</v>
      </c>
      <c r="Y37" s="91">
        <v>1</v>
      </c>
      <c r="Z37" s="91">
        <v>0</v>
      </c>
      <c r="AA37" s="91">
        <v>0</v>
      </c>
      <c r="AB37" s="91">
        <v>0</v>
      </c>
      <c r="AC37" s="91">
        <v>0</v>
      </c>
      <c r="AD37" s="91">
        <v>0</v>
      </c>
      <c r="AE37" s="91">
        <v>0</v>
      </c>
      <c r="AF37" s="91">
        <v>0</v>
      </c>
      <c r="AG37" s="91">
        <v>0</v>
      </c>
      <c r="AH37" s="91">
        <v>0</v>
      </c>
      <c r="AI37" s="91">
        <v>0</v>
      </c>
      <c r="AJ37" s="91">
        <v>0</v>
      </c>
      <c r="AK37" s="91">
        <v>0</v>
      </c>
      <c r="AL37" s="91">
        <v>0</v>
      </c>
      <c r="AM37" s="91">
        <v>0</v>
      </c>
      <c r="AN37" s="91">
        <v>4.2989359245376869E-2</v>
      </c>
      <c r="AO37" s="91">
        <v>0</v>
      </c>
      <c r="AP37" s="91">
        <v>0</v>
      </c>
      <c r="AQ37" s="91">
        <v>0</v>
      </c>
      <c r="AR37" s="91">
        <v>0.95701064075462317</v>
      </c>
      <c r="AS37" s="91">
        <v>0</v>
      </c>
      <c r="AT37" s="91">
        <v>0</v>
      </c>
      <c r="AU37" s="91">
        <v>0</v>
      </c>
      <c r="AV37" s="91">
        <v>0</v>
      </c>
      <c r="AW37" s="91">
        <v>0</v>
      </c>
      <c r="AX37" s="91">
        <v>0</v>
      </c>
      <c r="AY37" s="91">
        <v>0</v>
      </c>
      <c r="AZ37" s="91">
        <v>0</v>
      </c>
      <c r="BA37" s="96">
        <v>0</v>
      </c>
    </row>
    <row r="38" spans="1:53" x14ac:dyDescent="0.25">
      <c r="A38" s="92" t="s">
        <v>297</v>
      </c>
      <c r="B38" s="92">
        <v>2020</v>
      </c>
      <c r="C38" s="92">
        <v>363</v>
      </c>
      <c r="D38" s="93">
        <v>0</v>
      </c>
      <c r="E38" s="94">
        <v>0.59938639930724691</v>
      </c>
      <c r="F38" s="94">
        <v>22172.400000000001</v>
      </c>
      <c r="G38" s="93">
        <v>0</v>
      </c>
      <c r="H38" s="93">
        <v>8.0888852807995525E-3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1.0236510255993938</v>
      </c>
      <c r="P38" s="93">
        <v>0</v>
      </c>
      <c r="Q38" s="93">
        <v>0</v>
      </c>
      <c r="R38" s="93">
        <v>0</v>
      </c>
      <c r="S38" s="93">
        <v>0</v>
      </c>
      <c r="T38" s="93">
        <v>0</v>
      </c>
      <c r="U38" s="93">
        <v>0</v>
      </c>
      <c r="V38" s="94">
        <v>0.59938639930724691</v>
      </c>
      <c r="W38" s="94">
        <v>0</v>
      </c>
      <c r="X38" s="94">
        <v>0</v>
      </c>
      <c r="Y38" s="94">
        <v>1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8.1116158338741078E-3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0.9918883841661259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5">
        <v>0</v>
      </c>
    </row>
    <row r="39" spans="1:53" x14ac:dyDescent="0.25">
      <c r="A39" s="92" t="s">
        <v>266</v>
      </c>
      <c r="B39" s="92">
        <v>2020</v>
      </c>
      <c r="C39" s="92">
        <v>319</v>
      </c>
      <c r="D39" s="93">
        <v>0.12991078416027549</v>
      </c>
      <c r="E39" s="94">
        <v>63.97475950853029</v>
      </c>
      <c r="F39" s="94">
        <v>23000.399999999998</v>
      </c>
      <c r="G39" s="93">
        <v>0</v>
      </c>
      <c r="H39" s="93">
        <v>0</v>
      </c>
      <c r="I39" s="93">
        <v>1.1245343559242449</v>
      </c>
      <c r="J39" s="93">
        <v>0</v>
      </c>
      <c r="K39" s="93">
        <v>0</v>
      </c>
      <c r="L39" s="93">
        <v>0</v>
      </c>
      <c r="M39" s="93">
        <v>0</v>
      </c>
      <c r="N39" s="93">
        <v>0</v>
      </c>
      <c r="O39" s="93">
        <v>0</v>
      </c>
      <c r="P39" s="93">
        <v>0</v>
      </c>
      <c r="Q39" s="93">
        <v>0</v>
      </c>
      <c r="R39" s="93">
        <v>0</v>
      </c>
      <c r="S39" s="93">
        <v>0</v>
      </c>
      <c r="T39" s="93">
        <v>0</v>
      </c>
      <c r="U39" s="93">
        <v>0</v>
      </c>
      <c r="V39" s="94">
        <v>49.932786642667082</v>
      </c>
      <c r="W39" s="94">
        <v>14.041972865863205</v>
      </c>
      <c r="X39" s="94">
        <v>0.19784003756456409</v>
      </c>
      <c r="Y39" s="94">
        <v>0.80215996243543586</v>
      </c>
      <c r="Z39" s="94">
        <v>0</v>
      </c>
      <c r="AA39" s="94">
        <v>0</v>
      </c>
      <c r="AB39" s="94">
        <v>0</v>
      </c>
      <c r="AC39" s="94">
        <v>1</v>
      </c>
      <c r="AD39" s="94">
        <v>0</v>
      </c>
      <c r="AE39" s="94">
        <v>0</v>
      </c>
      <c r="AF39" s="94">
        <v>0</v>
      </c>
      <c r="AG39" s="94">
        <v>0</v>
      </c>
      <c r="AH39" s="94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4">
        <v>1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5">
        <v>0</v>
      </c>
    </row>
    <row r="40" spans="1:53" x14ac:dyDescent="0.25">
      <c r="A40" s="92" t="s">
        <v>143</v>
      </c>
      <c r="B40" s="92">
        <v>2020</v>
      </c>
      <c r="C40" s="92">
        <v>178</v>
      </c>
      <c r="D40" s="93">
        <v>0</v>
      </c>
      <c r="E40" s="94">
        <v>7.1881070238048156E-2</v>
      </c>
      <c r="F40" s="94">
        <v>29581.83</v>
      </c>
      <c r="G40" s="93">
        <v>0</v>
      </c>
      <c r="H40" s="93">
        <v>9.700549289885041E-4</v>
      </c>
      <c r="I40" s="93">
        <v>0</v>
      </c>
      <c r="J40" s="93">
        <v>0</v>
      </c>
      <c r="K40" s="93">
        <v>0</v>
      </c>
      <c r="L40" s="93">
        <v>0.9896750809534095</v>
      </c>
      <c r="M40" s="93">
        <v>0</v>
      </c>
      <c r="N40" s="93">
        <v>1.0648428444082059E-2</v>
      </c>
      <c r="O40" s="93">
        <v>0</v>
      </c>
      <c r="P40" s="93">
        <v>0</v>
      </c>
      <c r="Q40" s="93">
        <v>0</v>
      </c>
      <c r="R40" s="93">
        <v>0</v>
      </c>
      <c r="S40" s="93">
        <v>0</v>
      </c>
      <c r="T40" s="93">
        <v>0</v>
      </c>
      <c r="U40" s="93">
        <v>0</v>
      </c>
      <c r="V40" s="94">
        <v>7.1881070238048156E-2</v>
      </c>
      <c r="W40" s="94">
        <v>0</v>
      </c>
      <c r="X40" s="94">
        <v>0</v>
      </c>
      <c r="Y40" s="94">
        <v>1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8.7317113241472887E-4</v>
      </c>
      <c r="AO40" s="94">
        <v>0</v>
      </c>
      <c r="AP40" s="94">
        <v>0</v>
      </c>
      <c r="AQ40" s="94">
        <v>0</v>
      </c>
      <c r="AR40" s="94">
        <v>0.98966155913951237</v>
      </c>
      <c r="AS40" s="94">
        <v>0</v>
      </c>
      <c r="AT40" s="94">
        <v>9.4652697280729423E-3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5">
        <v>0</v>
      </c>
    </row>
    <row r="41" spans="1:53" x14ac:dyDescent="0.25">
      <c r="A41" s="92" t="s">
        <v>79</v>
      </c>
      <c r="B41" s="92">
        <v>2020</v>
      </c>
      <c r="C41" s="92">
        <v>100</v>
      </c>
      <c r="D41" s="93">
        <v>0.11302440304706626</v>
      </c>
      <c r="E41" s="94">
        <v>31.47384031022651</v>
      </c>
      <c r="F41" s="94">
        <v>93132.467999999993</v>
      </c>
      <c r="G41" s="93">
        <v>0</v>
      </c>
      <c r="H41" s="93">
        <v>0</v>
      </c>
      <c r="I41" s="93">
        <v>0.55324029372871353</v>
      </c>
      <c r="J41" s="93">
        <v>0</v>
      </c>
      <c r="K41" s="93">
        <v>0</v>
      </c>
      <c r="L41" s="93">
        <v>0</v>
      </c>
      <c r="M41" s="93">
        <v>0</v>
      </c>
      <c r="N41" s="93">
        <v>0</v>
      </c>
      <c r="O41" s="93">
        <v>0</v>
      </c>
      <c r="P41" s="93">
        <v>0</v>
      </c>
      <c r="Q41" s="93">
        <v>0</v>
      </c>
      <c r="R41" s="93">
        <v>0</v>
      </c>
      <c r="S41" s="93">
        <v>0</v>
      </c>
      <c r="T41" s="93">
        <v>0.21313460736378209</v>
      </c>
      <c r="U41" s="93">
        <v>0.17897432289671525</v>
      </c>
      <c r="V41" s="94">
        <v>19.851841271953411</v>
      </c>
      <c r="W41" s="94">
        <v>11.621999038273099</v>
      </c>
      <c r="X41" s="94">
        <v>0.14776500929836844</v>
      </c>
      <c r="Y41" s="94">
        <v>0.40684913450376947</v>
      </c>
      <c r="Z41" s="94">
        <v>0.44538585619786208</v>
      </c>
      <c r="AA41" s="94">
        <v>0</v>
      </c>
      <c r="AB41" s="94">
        <v>0</v>
      </c>
      <c r="AC41" s="94">
        <v>1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1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0.47853923603065041</v>
      </c>
      <c r="BA41" s="95">
        <v>0.52146076396934959</v>
      </c>
    </row>
    <row r="42" spans="1:53" x14ac:dyDescent="0.25">
      <c r="A42" s="89" t="s">
        <v>235</v>
      </c>
      <c r="B42" s="89">
        <v>2020</v>
      </c>
      <c r="C42" s="89">
        <v>282</v>
      </c>
      <c r="D42" s="90">
        <v>4.9834262467982525E-2</v>
      </c>
      <c r="E42" s="91">
        <v>33.208898912535787</v>
      </c>
      <c r="F42" s="91">
        <v>95572.800000000003</v>
      </c>
      <c r="G42" s="90">
        <v>0</v>
      </c>
      <c r="H42" s="90">
        <v>0</v>
      </c>
      <c r="I42" s="90">
        <v>0.58373877504896798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0.58953593491035106</v>
      </c>
      <c r="U42" s="90">
        <v>0</v>
      </c>
      <c r="V42" s="91">
        <v>27.000020143513634</v>
      </c>
      <c r="W42" s="91">
        <v>6.2088787690221494</v>
      </c>
      <c r="X42" s="91">
        <v>7.1982823564863643E-2</v>
      </c>
      <c r="Y42" s="91">
        <v>0.33848124152478531</v>
      </c>
      <c r="Z42" s="91">
        <v>0.58953593491035106</v>
      </c>
      <c r="AA42" s="91">
        <v>0</v>
      </c>
      <c r="AB42" s="91">
        <v>0</v>
      </c>
      <c r="AC42" s="91">
        <v>1</v>
      </c>
      <c r="AD42" s="91">
        <v>0</v>
      </c>
      <c r="AE42" s="91">
        <v>0</v>
      </c>
      <c r="AF42" s="91">
        <v>0</v>
      </c>
      <c r="AG42" s="91">
        <v>0</v>
      </c>
      <c r="AH42" s="91">
        <v>0</v>
      </c>
      <c r="AI42" s="91">
        <v>0</v>
      </c>
      <c r="AJ42" s="91">
        <v>0</v>
      </c>
      <c r="AK42" s="91">
        <v>0</v>
      </c>
      <c r="AL42" s="91">
        <v>0</v>
      </c>
      <c r="AM42" s="91">
        <v>0</v>
      </c>
      <c r="AN42" s="91">
        <v>0</v>
      </c>
      <c r="AO42" s="91">
        <v>1</v>
      </c>
      <c r="AP42" s="91">
        <v>0</v>
      </c>
      <c r="AQ42" s="91">
        <v>0</v>
      </c>
      <c r="AR42" s="91">
        <v>0</v>
      </c>
      <c r="AS42" s="91">
        <v>0</v>
      </c>
      <c r="AT42" s="91">
        <v>0</v>
      </c>
      <c r="AU42" s="91">
        <v>0</v>
      </c>
      <c r="AV42" s="91">
        <v>0</v>
      </c>
      <c r="AW42" s="91">
        <v>0</v>
      </c>
      <c r="AX42" s="91">
        <v>0</v>
      </c>
      <c r="AY42" s="91">
        <v>0</v>
      </c>
      <c r="AZ42" s="91">
        <v>1</v>
      </c>
      <c r="BA42" s="96">
        <v>0</v>
      </c>
    </row>
    <row r="43" spans="1:53" x14ac:dyDescent="0.25">
      <c r="A43" s="89" t="s">
        <v>4</v>
      </c>
      <c r="B43" s="89">
        <v>2020</v>
      </c>
      <c r="C43" s="89">
        <v>5</v>
      </c>
      <c r="D43" s="90">
        <v>0.12630868969960538</v>
      </c>
      <c r="E43" s="91">
        <v>48.764157832608518</v>
      </c>
      <c r="F43" s="91">
        <v>357609.6</v>
      </c>
      <c r="G43" s="90">
        <v>0</v>
      </c>
      <c r="H43" s="90">
        <v>0</v>
      </c>
      <c r="I43" s="90">
        <v>0.85716572038334538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0.35250060401063055</v>
      </c>
      <c r="V43" s="91">
        <v>33.495229119553841</v>
      </c>
      <c r="W43" s="91">
        <v>15.268928713054683</v>
      </c>
      <c r="X43" s="91">
        <v>0.14317289048293602</v>
      </c>
      <c r="Y43" s="91">
        <v>0.50503832745612187</v>
      </c>
      <c r="Z43" s="91">
        <v>0.35178878206094211</v>
      </c>
      <c r="AA43" s="91">
        <v>0</v>
      </c>
      <c r="AB43" s="91">
        <v>0</v>
      </c>
      <c r="AC43" s="91">
        <v>1</v>
      </c>
      <c r="AD43" s="91">
        <v>0</v>
      </c>
      <c r="AE43" s="91">
        <v>0</v>
      </c>
      <c r="AF43" s="91">
        <v>0</v>
      </c>
      <c r="AG43" s="91">
        <v>0</v>
      </c>
      <c r="AH43" s="91">
        <v>0</v>
      </c>
      <c r="AI43" s="91">
        <v>0</v>
      </c>
      <c r="AJ43" s="91">
        <v>0</v>
      </c>
      <c r="AK43" s="91">
        <v>0</v>
      </c>
      <c r="AL43" s="91">
        <v>0</v>
      </c>
      <c r="AM43" s="91">
        <v>0</v>
      </c>
      <c r="AN43" s="91">
        <v>0</v>
      </c>
      <c r="AO43" s="91">
        <v>1</v>
      </c>
      <c r="AP43" s="91">
        <v>0</v>
      </c>
      <c r="AQ43" s="91">
        <v>0</v>
      </c>
      <c r="AR43" s="91">
        <v>0</v>
      </c>
      <c r="AS43" s="91">
        <v>0</v>
      </c>
      <c r="AT43" s="91">
        <v>0</v>
      </c>
      <c r="AU43" s="91">
        <v>0</v>
      </c>
      <c r="AV43" s="91">
        <v>0</v>
      </c>
      <c r="AW43" s="91">
        <v>0</v>
      </c>
      <c r="AX43" s="91">
        <v>0</v>
      </c>
      <c r="AY43" s="91">
        <v>0</v>
      </c>
      <c r="AZ43" s="91">
        <v>0</v>
      </c>
      <c r="BA43" s="96">
        <v>1</v>
      </c>
    </row>
    <row r="44" spans="1:53" x14ac:dyDescent="0.25">
      <c r="A44" s="92" t="s">
        <v>202</v>
      </c>
      <c r="B44" s="92">
        <v>2020</v>
      </c>
      <c r="C44" s="92">
        <v>246</v>
      </c>
      <c r="D44" s="93">
        <v>0</v>
      </c>
      <c r="E44" s="94">
        <v>49.127734686623008</v>
      </c>
      <c r="F44" s="94">
        <v>19242</v>
      </c>
      <c r="G44" s="93">
        <v>0</v>
      </c>
      <c r="H44" s="93">
        <v>0</v>
      </c>
      <c r="I44" s="93">
        <v>0.86355659494854997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93">
        <v>0</v>
      </c>
      <c r="Q44" s="93">
        <v>0</v>
      </c>
      <c r="R44" s="93">
        <v>0</v>
      </c>
      <c r="S44" s="93">
        <v>0.14106641721234797</v>
      </c>
      <c r="T44" s="93">
        <v>0</v>
      </c>
      <c r="U44" s="93">
        <v>0</v>
      </c>
      <c r="V44" s="94">
        <v>49.127734686623008</v>
      </c>
      <c r="W44" s="94">
        <v>0</v>
      </c>
      <c r="X44" s="94">
        <v>0</v>
      </c>
      <c r="Y44" s="94">
        <v>0.85893358278765197</v>
      </c>
      <c r="Z44" s="94">
        <v>0.14106641721234803</v>
      </c>
      <c r="AA44" s="94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4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4">
        <v>1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1</v>
      </c>
      <c r="AZ44" s="94">
        <v>0</v>
      </c>
      <c r="BA44" s="95">
        <v>0</v>
      </c>
    </row>
    <row r="45" spans="1:53" x14ac:dyDescent="0.25">
      <c r="A45" s="92" t="s">
        <v>208</v>
      </c>
      <c r="B45" s="92">
        <v>2020</v>
      </c>
      <c r="C45" s="92">
        <v>252</v>
      </c>
      <c r="D45" s="93">
        <v>0.12782909930715936</v>
      </c>
      <c r="E45" s="94">
        <v>51.926840196304859</v>
      </c>
      <c r="F45" s="94">
        <v>31176</v>
      </c>
      <c r="G45" s="93">
        <v>0</v>
      </c>
      <c r="H45" s="93">
        <v>0</v>
      </c>
      <c r="I45" s="93">
        <v>0.91275866050808319</v>
      </c>
      <c r="J45" s="93">
        <v>0</v>
      </c>
      <c r="K45" s="93">
        <v>0</v>
      </c>
      <c r="L45" s="93">
        <v>0</v>
      </c>
      <c r="M45" s="93">
        <v>0</v>
      </c>
      <c r="N45" s="93">
        <v>0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3">
        <v>0.27043879907621249</v>
      </c>
      <c r="U45" s="93">
        <v>3.5796766743648963E-3</v>
      </c>
      <c r="V45" s="94">
        <v>37.889725392609705</v>
      </c>
      <c r="W45" s="94">
        <v>14.037114803695152</v>
      </c>
      <c r="X45" s="94">
        <v>0.15427251732101616</v>
      </c>
      <c r="Y45" s="94">
        <v>0.5752886836027713</v>
      </c>
      <c r="Z45" s="94">
        <v>0.27043879907621249</v>
      </c>
      <c r="AA45" s="94">
        <v>0</v>
      </c>
      <c r="AB45" s="94">
        <v>0</v>
      </c>
      <c r="AC45" s="94">
        <v>1</v>
      </c>
      <c r="AD45" s="94">
        <v>0</v>
      </c>
      <c r="AE45" s="94">
        <v>0</v>
      </c>
      <c r="AF45" s="94">
        <v>0</v>
      </c>
      <c r="AG45" s="94">
        <v>0</v>
      </c>
      <c r="AH45" s="94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4">
        <v>1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0.98693636746734092</v>
      </c>
      <c r="BA45" s="95">
        <v>1.3063632532659082E-2</v>
      </c>
    </row>
    <row r="46" spans="1:53" x14ac:dyDescent="0.25">
      <c r="A46" s="89" t="s">
        <v>273</v>
      </c>
      <c r="B46" s="89">
        <v>2020</v>
      </c>
      <c r="C46" s="89">
        <v>328</v>
      </c>
      <c r="D46" s="90">
        <v>0</v>
      </c>
      <c r="E46" s="91">
        <v>0</v>
      </c>
      <c r="F46" s="91">
        <v>31093.200000000001</v>
      </c>
      <c r="G46" s="90">
        <v>0</v>
      </c>
      <c r="H46" s="90">
        <v>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1.0299840479590394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1">
        <v>0</v>
      </c>
      <c r="W46" s="91">
        <v>0</v>
      </c>
      <c r="X46" s="91">
        <v>0</v>
      </c>
      <c r="Y46" s="91">
        <v>1</v>
      </c>
      <c r="Z46" s="91">
        <v>0</v>
      </c>
      <c r="AA46" s="91">
        <v>0</v>
      </c>
      <c r="AB46" s="91">
        <v>0</v>
      </c>
      <c r="AC46" s="91">
        <v>0</v>
      </c>
      <c r="AD46" s="91">
        <v>0</v>
      </c>
      <c r="AE46" s="91">
        <v>0</v>
      </c>
      <c r="AF46" s="91">
        <v>0</v>
      </c>
      <c r="AG46" s="91">
        <v>0</v>
      </c>
      <c r="AH46" s="91">
        <v>0</v>
      </c>
      <c r="AI46" s="91">
        <v>0</v>
      </c>
      <c r="AJ46" s="91">
        <v>0</v>
      </c>
      <c r="AK46" s="91">
        <v>0</v>
      </c>
      <c r="AL46" s="91">
        <v>0</v>
      </c>
      <c r="AM46" s="91">
        <v>0</v>
      </c>
      <c r="AN46" s="91">
        <v>0</v>
      </c>
      <c r="AO46" s="91">
        <v>0</v>
      </c>
      <c r="AP46" s="91">
        <v>0</v>
      </c>
      <c r="AQ46" s="91">
        <v>0</v>
      </c>
      <c r="AR46" s="91">
        <v>0</v>
      </c>
      <c r="AS46" s="91">
        <v>0</v>
      </c>
      <c r="AT46" s="91">
        <v>1</v>
      </c>
      <c r="AU46" s="91">
        <v>0</v>
      </c>
      <c r="AV46" s="91">
        <v>0</v>
      </c>
      <c r="AW46" s="91">
        <v>0</v>
      </c>
      <c r="AX46" s="91">
        <v>0</v>
      </c>
      <c r="AY46" s="91">
        <v>0</v>
      </c>
      <c r="AZ46" s="91">
        <v>0</v>
      </c>
      <c r="BA46" s="96">
        <v>0</v>
      </c>
    </row>
    <row r="47" spans="1:53" x14ac:dyDescent="0.25">
      <c r="A47" s="92" t="s">
        <v>160</v>
      </c>
      <c r="B47" s="92">
        <v>2020</v>
      </c>
      <c r="C47" s="92">
        <v>198</v>
      </c>
      <c r="D47" s="93">
        <v>0</v>
      </c>
      <c r="E47" s="94">
        <v>4.3156869437033663E-3</v>
      </c>
      <c r="F47" s="94">
        <v>206039.04119999998</v>
      </c>
      <c r="G47" s="93">
        <v>0</v>
      </c>
      <c r="H47" s="93">
        <v>5.8241389253756635E-5</v>
      </c>
      <c r="I47" s="93">
        <v>0</v>
      </c>
      <c r="J47" s="93">
        <v>0</v>
      </c>
      <c r="K47" s="93">
        <v>0</v>
      </c>
      <c r="L47" s="93">
        <v>0.9566727686752603</v>
      </c>
      <c r="M47" s="93">
        <v>0</v>
      </c>
      <c r="N47" s="93">
        <v>0</v>
      </c>
      <c r="O47" s="93">
        <v>0</v>
      </c>
      <c r="P47" s="93">
        <v>0</v>
      </c>
      <c r="Q47" s="93">
        <v>0</v>
      </c>
      <c r="R47" s="93">
        <v>0</v>
      </c>
      <c r="S47" s="93">
        <v>1.5736823376365041E-3</v>
      </c>
      <c r="T47" s="93">
        <v>0</v>
      </c>
      <c r="U47" s="93">
        <v>0</v>
      </c>
      <c r="V47" s="94">
        <v>4.3156869437033663E-3</v>
      </c>
      <c r="W47" s="94">
        <v>0</v>
      </c>
      <c r="X47" s="94">
        <v>0</v>
      </c>
      <c r="Y47" s="94">
        <v>0.99842631183822461</v>
      </c>
      <c r="Z47" s="94">
        <v>1.5736881617753884E-3</v>
      </c>
      <c r="AA47" s="94">
        <v>0</v>
      </c>
      <c r="AB47" s="94">
        <v>0</v>
      </c>
      <c r="AC47" s="94">
        <v>0</v>
      </c>
      <c r="AD47" s="94">
        <v>0</v>
      </c>
      <c r="AE47" s="94">
        <v>0</v>
      </c>
      <c r="AF47" s="94">
        <v>0</v>
      </c>
      <c r="AG47" s="94">
        <v>0</v>
      </c>
      <c r="AH47" s="94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5.2499868750328125E-5</v>
      </c>
      <c r="AO47" s="94">
        <v>0</v>
      </c>
      <c r="AP47" s="94">
        <v>0</v>
      </c>
      <c r="AQ47" s="94">
        <v>0</v>
      </c>
      <c r="AR47" s="94">
        <v>0.99994750013124978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1</v>
      </c>
      <c r="AZ47" s="94">
        <v>0</v>
      </c>
      <c r="BA47" s="95">
        <v>0</v>
      </c>
    </row>
    <row r="48" spans="1:53" x14ac:dyDescent="0.25">
      <c r="A48" s="89" t="s">
        <v>369</v>
      </c>
      <c r="B48" s="89">
        <v>2020</v>
      </c>
      <c r="C48" s="89">
        <v>472</v>
      </c>
      <c r="D48" s="90">
        <v>3.9021975368268541E-2</v>
      </c>
      <c r="E48" s="91">
        <v>24.371543426104811</v>
      </c>
      <c r="F48" s="91">
        <v>59630.399999999994</v>
      </c>
      <c r="G48" s="90">
        <v>0</v>
      </c>
      <c r="H48" s="90">
        <v>0</v>
      </c>
      <c r="I48" s="90">
        <v>0.42839766964501336</v>
      </c>
      <c r="J48" s="90">
        <v>0</v>
      </c>
      <c r="K48" s="90">
        <v>0</v>
      </c>
      <c r="L48" s="90">
        <v>0.51638593737422533</v>
      </c>
      <c r="M48" s="90">
        <v>0</v>
      </c>
      <c r="N48" s="90">
        <v>8.0705479084493823E-4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0.11273786524993964</v>
      </c>
      <c r="U48" s="90">
        <v>0</v>
      </c>
      <c r="V48" s="91">
        <v>18.722490757063511</v>
      </c>
      <c r="W48" s="91">
        <v>5.6490526690412945</v>
      </c>
      <c r="X48" s="91">
        <v>5.7728809466312488E-2</v>
      </c>
      <c r="Y48" s="91">
        <v>0.8295333252837479</v>
      </c>
      <c r="Z48" s="91">
        <v>0.11273786524993956</v>
      </c>
      <c r="AA48" s="91">
        <v>0</v>
      </c>
      <c r="AB48" s="91">
        <v>0</v>
      </c>
      <c r="AC48" s="91">
        <v>1</v>
      </c>
      <c r="AD48" s="91">
        <v>0</v>
      </c>
      <c r="AE48" s="91">
        <v>0</v>
      </c>
      <c r="AF48" s="91">
        <v>0</v>
      </c>
      <c r="AG48" s="91">
        <v>0</v>
      </c>
      <c r="AH48" s="91">
        <v>0</v>
      </c>
      <c r="AI48" s="91">
        <v>0</v>
      </c>
      <c r="AJ48" s="91">
        <v>0</v>
      </c>
      <c r="AK48" s="91">
        <v>0</v>
      </c>
      <c r="AL48" s="91">
        <v>0</v>
      </c>
      <c r="AM48" s="91">
        <v>0</v>
      </c>
      <c r="AN48" s="91">
        <v>0</v>
      </c>
      <c r="AO48" s="91">
        <v>0.33553050532044582</v>
      </c>
      <c r="AP48" s="91">
        <v>0</v>
      </c>
      <c r="AQ48" s="91">
        <v>0</v>
      </c>
      <c r="AR48" s="91">
        <v>0.66344550627747823</v>
      </c>
      <c r="AS48" s="91">
        <v>0</v>
      </c>
      <c r="AT48" s="91">
        <v>1.0239884020759235E-3</v>
      </c>
      <c r="AU48" s="91">
        <v>0</v>
      </c>
      <c r="AV48" s="91">
        <v>0</v>
      </c>
      <c r="AW48" s="91">
        <v>0</v>
      </c>
      <c r="AX48" s="91">
        <v>0</v>
      </c>
      <c r="AY48" s="91">
        <v>0</v>
      </c>
      <c r="AZ48" s="91">
        <v>1</v>
      </c>
      <c r="BA48" s="96">
        <v>0</v>
      </c>
    </row>
    <row r="49" spans="1:53" x14ac:dyDescent="0.25">
      <c r="A49" s="92" t="s">
        <v>113</v>
      </c>
      <c r="B49" s="92">
        <v>2020</v>
      </c>
      <c r="C49" s="92">
        <v>141</v>
      </c>
      <c r="D49" s="93">
        <v>1.6257918335434253E-2</v>
      </c>
      <c r="E49" s="94">
        <v>35.192711725518983</v>
      </c>
      <c r="F49" s="94">
        <v>90246.24</v>
      </c>
      <c r="G49" s="93">
        <v>0</v>
      </c>
      <c r="H49" s="93">
        <v>0</v>
      </c>
      <c r="I49" s="93">
        <v>0.61860980357741224</v>
      </c>
      <c r="J49" s="93">
        <v>0</v>
      </c>
      <c r="K49" s="93">
        <v>0</v>
      </c>
      <c r="L49" s="93">
        <v>0</v>
      </c>
      <c r="M49" s="93">
        <v>0</v>
      </c>
      <c r="N49" s="93">
        <v>0</v>
      </c>
      <c r="O49" s="93">
        <v>0</v>
      </c>
      <c r="P49" s="93">
        <v>0</v>
      </c>
      <c r="Q49" s="93">
        <v>0</v>
      </c>
      <c r="R49" s="93">
        <v>0</v>
      </c>
      <c r="S49" s="93">
        <v>0</v>
      </c>
      <c r="T49" s="93">
        <v>0.22498444256514175</v>
      </c>
      <c r="U49" s="93">
        <v>0.11480589108199964</v>
      </c>
      <c r="V49" s="94">
        <v>33.331888308787164</v>
      </c>
      <c r="W49" s="94">
        <v>1.8608234167318218</v>
      </c>
      <c r="X49" s="94">
        <v>2.0679421103859837E-2</v>
      </c>
      <c r="Y49" s="94">
        <v>0.64643136378867416</v>
      </c>
      <c r="Z49" s="94">
        <v>0.33288921510746605</v>
      </c>
      <c r="AA49" s="94">
        <v>0</v>
      </c>
      <c r="AB49" s="94">
        <v>0</v>
      </c>
      <c r="AC49" s="94">
        <v>1</v>
      </c>
      <c r="AD49" s="94">
        <v>0</v>
      </c>
      <c r="AE49" s="94">
        <v>0</v>
      </c>
      <c r="AF49" s="94">
        <v>0</v>
      </c>
      <c r="AG49" s="94">
        <v>0</v>
      </c>
      <c r="AH49" s="94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4">
        <v>1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0.67585380467345713</v>
      </c>
      <c r="BA49" s="95">
        <v>0.32414619532654282</v>
      </c>
    </row>
    <row r="50" spans="1:53" x14ac:dyDescent="0.25">
      <c r="A50" s="89" t="s">
        <v>60</v>
      </c>
      <c r="B50" s="89">
        <v>2020</v>
      </c>
      <c r="C50" s="89">
        <v>75</v>
      </c>
      <c r="D50" s="90">
        <v>0.33627045358846502</v>
      </c>
      <c r="E50" s="91">
        <v>76.93097929558057</v>
      </c>
      <c r="F50" s="91">
        <v>42662.196000000004</v>
      </c>
      <c r="G50" s="90">
        <v>0</v>
      </c>
      <c r="H50" s="90">
        <v>0</v>
      </c>
      <c r="I50" s="90">
        <v>1.352275958790307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1">
        <v>43.871842511904447</v>
      </c>
      <c r="W50" s="91">
        <v>33.059136783676109</v>
      </c>
      <c r="X50" s="91">
        <v>0.43586870211744377</v>
      </c>
      <c r="Y50" s="91">
        <v>0.56413129788255623</v>
      </c>
      <c r="Z50" s="91">
        <v>0</v>
      </c>
      <c r="AA50" s="91">
        <v>0</v>
      </c>
      <c r="AB50" s="91">
        <v>0</v>
      </c>
      <c r="AC50" s="91">
        <v>1</v>
      </c>
      <c r="AD50" s="91">
        <v>0</v>
      </c>
      <c r="AE50" s="91">
        <v>0</v>
      </c>
      <c r="AF50" s="91">
        <v>0</v>
      </c>
      <c r="AG50" s="91">
        <v>0</v>
      </c>
      <c r="AH50" s="91">
        <v>0</v>
      </c>
      <c r="AI50" s="91">
        <v>0</v>
      </c>
      <c r="AJ50" s="91">
        <v>0</v>
      </c>
      <c r="AK50" s="91">
        <v>0</v>
      </c>
      <c r="AL50" s="91">
        <v>0</v>
      </c>
      <c r="AM50" s="91">
        <v>0</v>
      </c>
      <c r="AN50" s="91">
        <v>0</v>
      </c>
      <c r="AO50" s="91">
        <v>1</v>
      </c>
      <c r="AP50" s="91">
        <v>0</v>
      </c>
      <c r="AQ50" s="91">
        <v>0</v>
      </c>
      <c r="AR50" s="91">
        <v>0</v>
      </c>
      <c r="AS50" s="91">
        <v>0</v>
      </c>
      <c r="AT50" s="91">
        <v>0</v>
      </c>
      <c r="AU50" s="91">
        <v>0</v>
      </c>
      <c r="AV50" s="91">
        <v>0</v>
      </c>
      <c r="AW50" s="91">
        <v>0</v>
      </c>
      <c r="AX50" s="91">
        <v>0</v>
      </c>
      <c r="AY50" s="91">
        <v>0</v>
      </c>
      <c r="AZ50" s="91">
        <v>0</v>
      </c>
      <c r="BA50" s="96">
        <v>0</v>
      </c>
    </row>
    <row r="51" spans="1:53" x14ac:dyDescent="0.25">
      <c r="A51" s="89" t="s">
        <v>319</v>
      </c>
      <c r="B51" s="89">
        <v>2020</v>
      </c>
      <c r="C51" s="89">
        <v>388</v>
      </c>
      <c r="D51" s="90">
        <v>0</v>
      </c>
      <c r="E51" s="91">
        <v>0</v>
      </c>
      <c r="F51" s="91">
        <v>11170.8</v>
      </c>
      <c r="G51" s="90">
        <v>0</v>
      </c>
      <c r="H51" s="90">
        <v>0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0.74481684391449132</v>
      </c>
      <c r="P51" s="90">
        <v>0</v>
      </c>
      <c r="Q51" s="90">
        <v>0</v>
      </c>
      <c r="R51" s="90">
        <v>0</v>
      </c>
      <c r="S51" s="90">
        <v>0</v>
      </c>
      <c r="T51" s="90">
        <v>0.27006123106670965</v>
      </c>
      <c r="U51" s="90">
        <v>0</v>
      </c>
      <c r="V51" s="91">
        <v>0</v>
      </c>
      <c r="W51" s="91">
        <v>0</v>
      </c>
      <c r="X51" s="91">
        <v>0</v>
      </c>
      <c r="Y51" s="91">
        <v>0.72993876893329035</v>
      </c>
      <c r="Z51" s="91">
        <v>0.27006123106670965</v>
      </c>
      <c r="AA51" s="91">
        <v>0</v>
      </c>
      <c r="AB51" s="91">
        <v>0</v>
      </c>
      <c r="AC51" s="91">
        <v>0</v>
      </c>
      <c r="AD51" s="91">
        <v>0</v>
      </c>
      <c r="AE51" s="91">
        <v>0</v>
      </c>
      <c r="AF51" s="91">
        <v>0</v>
      </c>
      <c r="AG51" s="91">
        <v>0</v>
      </c>
      <c r="AH51" s="91">
        <v>0</v>
      </c>
      <c r="AI51" s="91">
        <v>0</v>
      </c>
      <c r="AJ51" s="91">
        <v>0</v>
      </c>
      <c r="AK51" s="91">
        <v>0</v>
      </c>
      <c r="AL51" s="91">
        <v>0</v>
      </c>
      <c r="AM51" s="91">
        <v>0</v>
      </c>
      <c r="AN51" s="91">
        <v>0</v>
      </c>
      <c r="AO51" s="91">
        <v>0</v>
      </c>
      <c r="AP51" s="91">
        <v>0</v>
      </c>
      <c r="AQ51" s="91">
        <v>0</v>
      </c>
      <c r="AR51" s="91">
        <v>0</v>
      </c>
      <c r="AS51" s="91">
        <v>0</v>
      </c>
      <c r="AT51" s="91">
        <v>0</v>
      </c>
      <c r="AU51" s="91">
        <v>1</v>
      </c>
      <c r="AV51" s="91">
        <v>0</v>
      </c>
      <c r="AW51" s="91">
        <v>0</v>
      </c>
      <c r="AX51" s="91">
        <v>0</v>
      </c>
      <c r="AY51" s="91">
        <v>0</v>
      </c>
      <c r="AZ51" s="91">
        <v>1</v>
      </c>
      <c r="BA51" s="96">
        <v>0</v>
      </c>
    </row>
    <row r="52" spans="1:53" x14ac:dyDescent="0.25">
      <c r="A52" s="89" t="s">
        <v>122</v>
      </c>
      <c r="B52" s="89">
        <v>2020</v>
      </c>
      <c r="C52" s="89">
        <v>151</v>
      </c>
      <c r="D52" s="90">
        <v>0.16490919742237845</v>
      </c>
      <c r="E52" s="91">
        <v>33.192422175161099</v>
      </c>
      <c r="F52" s="91">
        <v>61452</v>
      </c>
      <c r="G52" s="90">
        <v>0</v>
      </c>
      <c r="H52" s="90">
        <v>0</v>
      </c>
      <c r="I52" s="90">
        <v>0.5834491505565319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0.16725248974809609</v>
      </c>
      <c r="U52" s="90">
        <v>0.14528412419449327</v>
      </c>
      <c r="V52" s="91">
        <v>15.968236471587581</v>
      </c>
      <c r="W52" s="91">
        <v>17.224185703573518</v>
      </c>
      <c r="X52" s="91">
        <v>0.20582949567561495</v>
      </c>
      <c r="Y52" s="91">
        <v>0.17640121307424464</v>
      </c>
      <c r="Z52" s="91">
        <v>0.61776929125014046</v>
      </c>
      <c r="AA52" s="91">
        <v>0</v>
      </c>
      <c r="AB52" s="91">
        <v>0</v>
      </c>
      <c r="AC52" s="91">
        <v>1</v>
      </c>
      <c r="AD52" s="91">
        <v>0</v>
      </c>
      <c r="AE52" s="91">
        <v>0</v>
      </c>
      <c r="AF52" s="91">
        <v>0</v>
      </c>
      <c r="AG52" s="91">
        <v>0</v>
      </c>
      <c r="AH52" s="91">
        <v>0</v>
      </c>
      <c r="AI52" s="91">
        <v>0</v>
      </c>
      <c r="AJ52" s="91">
        <v>0</v>
      </c>
      <c r="AK52" s="91">
        <v>0</v>
      </c>
      <c r="AL52" s="91">
        <v>0</v>
      </c>
      <c r="AM52" s="91">
        <v>0</v>
      </c>
      <c r="AN52" s="91">
        <v>0</v>
      </c>
      <c r="AO52" s="91">
        <v>1</v>
      </c>
      <c r="AP52" s="91">
        <v>0</v>
      </c>
      <c r="AQ52" s="91">
        <v>0</v>
      </c>
      <c r="AR52" s="91">
        <v>0</v>
      </c>
      <c r="AS52" s="91">
        <v>0</v>
      </c>
      <c r="AT52" s="91">
        <v>0</v>
      </c>
      <c r="AU52" s="91">
        <v>0</v>
      </c>
      <c r="AV52" s="91">
        <v>0</v>
      </c>
      <c r="AW52" s="91">
        <v>0</v>
      </c>
      <c r="AX52" s="91">
        <v>0</v>
      </c>
      <c r="AY52" s="91">
        <v>0</v>
      </c>
      <c r="AZ52" s="91">
        <v>0.25955429113323852</v>
      </c>
      <c r="BA52" s="96">
        <v>0.74044570886676153</v>
      </c>
    </row>
    <row r="53" spans="1:53" x14ac:dyDescent="0.25">
      <c r="A53" s="89" t="s">
        <v>140</v>
      </c>
      <c r="B53" s="89">
        <v>2020</v>
      </c>
      <c r="C53" s="89">
        <v>174</v>
      </c>
      <c r="D53" s="90">
        <v>7.3952597558056013E-2</v>
      </c>
      <c r="E53" s="91">
        <v>18.178772518553988</v>
      </c>
      <c r="F53" s="91">
        <v>60148.800000000003</v>
      </c>
      <c r="G53" s="90">
        <v>0</v>
      </c>
      <c r="H53" s="90">
        <v>0</v>
      </c>
      <c r="I53" s="90">
        <v>0.31954249461335893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0.88226199026414487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1">
        <v>10.181593902322241</v>
      </c>
      <c r="W53" s="91">
        <v>7.9971786162317455</v>
      </c>
      <c r="X53" s="91">
        <v>8.8999281781182674E-2</v>
      </c>
      <c r="Y53" s="91">
        <v>0.91100071821881723</v>
      </c>
      <c r="Z53" s="91">
        <v>0</v>
      </c>
      <c r="AA53" s="91">
        <v>0</v>
      </c>
      <c r="AB53" s="91">
        <v>0</v>
      </c>
      <c r="AC53" s="91">
        <v>1</v>
      </c>
      <c r="AD53" s="91">
        <v>0</v>
      </c>
      <c r="AE53" s="91">
        <v>0</v>
      </c>
      <c r="AF53" s="91">
        <v>0</v>
      </c>
      <c r="AG53" s="91">
        <v>0</v>
      </c>
      <c r="AH53" s="91">
        <v>0</v>
      </c>
      <c r="AI53" s="91">
        <v>0</v>
      </c>
      <c r="AJ53" s="91">
        <v>0</v>
      </c>
      <c r="AK53" s="91">
        <v>0</v>
      </c>
      <c r="AL53" s="91">
        <v>0</v>
      </c>
      <c r="AM53" s="91">
        <v>0</v>
      </c>
      <c r="AN53" s="91">
        <v>0</v>
      </c>
      <c r="AO53" s="91">
        <v>0.15123842060311415</v>
      </c>
      <c r="AP53" s="91">
        <v>0</v>
      </c>
      <c r="AQ53" s="91">
        <v>0</v>
      </c>
      <c r="AR53" s="91">
        <v>0</v>
      </c>
      <c r="AS53" s="91">
        <v>0</v>
      </c>
      <c r="AT53" s="91">
        <v>0</v>
      </c>
      <c r="AU53" s="91">
        <v>0.8487615793968859</v>
      </c>
      <c r="AV53" s="91">
        <v>0</v>
      </c>
      <c r="AW53" s="91">
        <v>0</v>
      </c>
      <c r="AX53" s="91">
        <v>0</v>
      </c>
      <c r="AY53" s="91">
        <v>0</v>
      </c>
      <c r="AZ53" s="91">
        <v>0</v>
      </c>
      <c r="BA53" s="96">
        <v>0</v>
      </c>
    </row>
    <row r="54" spans="1:53" x14ac:dyDescent="0.25">
      <c r="A54" s="92" t="s">
        <v>100</v>
      </c>
      <c r="B54" s="92">
        <v>2020</v>
      </c>
      <c r="C54" s="92">
        <v>126</v>
      </c>
      <c r="D54" s="93">
        <v>0.38163891860023069</v>
      </c>
      <c r="E54" s="94">
        <v>94.720560551612692</v>
      </c>
      <c r="F54" s="94">
        <v>3925965.6040000003</v>
      </c>
      <c r="G54" s="93">
        <v>0.72413580598997696</v>
      </c>
      <c r="H54" s="93">
        <v>6.7716535697050304E-3</v>
      </c>
      <c r="I54" s="93">
        <v>1.1795750340282841E-2</v>
      </c>
      <c r="J54" s="93">
        <v>0.26912099508042453</v>
      </c>
      <c r="K54" s="93">
        <v>0</v>
      </c>
      <c r="L54" s="93">
        <v>0</v>
      </c>
      <c r="M54" s="93">
        <v>0</v>
      </c>
      <c r="N54" s="93">
        <v>0</v>
      </c>
      <c r="O54" s="93">
        <v>4.6268871997993179E-4</v>
      </c>
      <c r="P54" s="93">
        <v>0.3289256606538522</v>
      </c>
      <c r="Q54" s="93">
        <v>3.3331400017023679E-3</v>
      </c>
      <c r="R54" s="93">
        <v>1.6201058393174858E-2</v>
      </c>
      <c r="S54" s="93">
        <v>1.3340881017051315E-3</v>
      </c>
      <c r="T54" s="93">
        <v>0</v>
      </c>
      <c r="U54" s="93">
        <v>3.8039732150439896E-2</v>
      </c>
      <c r="V54" s="94">
        <v>31.580096120385992</v>
      </c>
      <c r="W54" s="94">
        <v>63.14046443122669</v>
      </c>
      <c r="X54" s="94">
        <v>0.94573076163893477</v>
      </c>
      <c r="Y54" s="94">
        <v>1.5722070641469788E-2</v>
      </c>
      <c r="Z54" s="94">
        <v>3.8547167719595446E-2</v>
      </c>
      <c r="AA54" s="94">
        <v>0.41969549914907628</v>
      </c>
      <c r="AB54" s="94">
        <v>3.5883589781482007E-3</v>
      </c>
      <c r="AC54" s="94">
        <v>5.0575633529101256E-6</v>
      </c>
      <c r="AD54" s="94">
        <v>0.25572250520090989</v>
      </c>
      <c r="AE54" s="94">
        <v>0</v>
      </c>
      <c r="AF54" s="94">
        <v>0</v>
      </c>
      <c r="AG54" s="94">
        <v>0</v>
      </c>
      <c r="AH54" s="94">
        <v>0</v>
      </c>
      <c r="AI54" s="94">
        <v>4.3965324431901551E-4</v>
      </c>
      <c r="AJ54" s="94">
        <v>0.31254972857888985</v>
      </c>
      <c r="AK54" s="94">
        <v>0</v>
      </c>
      <c r="AL54" s="94">
        <v>7.9991972853038634E-3</v>
      </c>
      <c r="AM54" s="94">
        <v>0</v>
      </c>
      <c r="AN54" s="94">
        <v>3.1008170669063452E-2</v>
      </c>
      <c r="AO54" s="94">
        <v>0.7773759675168127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0.19161586181412391</v>
      </c>
      <c r="AX54" s="94">
        <v>0</v>
      </c>
      <c r="AY54" s="94">
        <v>3.3882617770661858E-2</v>
      </c>
      <c r="AZ54" s="94">
        <v>0</v>
      </c>
      <c r="BA54" s="95">
        <v>0.96611738222933818</v>
      </c>
    </row>
    <row r="55" spans="1:53" x14ac:dyDescent="0.25">
      <c r="A55" s="89" t="s">
        <v>312</v>
      </c>
      <c r="B55" s="89">
        <v>2020</v>
      </c>
      <c r="C55" s="89">
        <v>378</v>
      </c>
      <c r="D55" s="90">
        <v>0.31754178957718782</v>
      </c>
      <c r="E55" s="91">
        <v>83.916145051996068</v>
      </c>
      <c r="F55" s="91">
        <v>18306</v>
      </c>
      <c r="G55" s="90">
        <v>0</v>
      </c>
      <c r="H55" s="90">
        <v>0</v>
      </c>
      <c r="I55" s="90">
        <v>1.4750596774827924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1">
        <v>46.798573559233034</v>
      </c>
      <c r="W55" s="91">
        <v>37.117571492763027</v>
      </c>
      <c r="X55" s="91">
        <v>0.48888888888888887</v>
      </c>
      <c r="Y55" s="91">
        <v>0.51111111111111107</v>
      </c>
      <c r="Z55" s="91">
        <v>0</v>
      </c>
      <c r="AA55" s="91">
        <v>0</v>
      </c>
      <c r="AB55" s="91">
        <v>0</v>
      </c>
      <c r="AC55" s="91">
        <v>1</v>
      </c>
      <c r="AD55" s="91">
        <v>0</v>
      </c>
      <c r="AE55" s="91">
        <v>0</v>
      </c>
      <c r="AF55" s="91">
        <v>0</v>
      </c>
      <c r="AG55" s="91">
        <v>0</v>
      </c>
      <c r="AH55" s="91">
        <v>0</v>
      </c>
      <c r="AI55" s="91">
        <v>0</v>
      </c>
      <c r="AJ55" s="91">
        <v>0</v>
      </c>
      <c r="AK55" s="91">
        <v>0</v>
      </c>
      <c r="AL55" s="91">
        <v>0</v>
      </c>
      <c r="AM55" s="91">
        <v>0</v>
      </c>
      <c r="AN55" s="91">
        <v>0</v>
      </c>
      <c r="AO55" s="91">
        <v>1</v>
      </c>
      <c r="AP55" s="91">
        <v>0</v>
      </c>
      <c r="AQ55" s="91">
        <v>0</v>
      </c>
      <c r="AR55" s="91">
        <v>0</v>
      </c>
      <c r="AS55" s="91">
        <v>0</v>
      </c>
      <c r="AT55" s="91">
        <v>0</v>
      </c>
      <c r="AU55" s="91">
        <v>0</v>
      </c>
      <c r="AV55" s="91">
        <v>0</v>
      </c>
      <c r="AW55" s="91">
        <v>0</v>
      </c>
      <c r="AX55" s="91">
        <v>0</v>
      </c>
      <c r="AY55" s="91">
        <v>0</v>
      </c>
      <c r="AZ55" s="91">
        <v>0</v>
      </c>
      <c r="BA55" s="96">
        <v>0</v>
      </c>
    </row>
    <row r="56" spans="1:53" x14ac:dyDescent="0.25">
      <c r="A56" s="92" t="s">
        <v>238</v>
      </c>
      <c r="B56" s="92">
        <v>2020</v>
      </c>
      <c r="C56" s="92">
        <v>286</v>
      </c>
      <c r="D56" s="93">
        <v>0</v>
      </c>
      <c r="E56" s="94">
        <v>7.85895852622083E-3</v>
      </c>
      <c r="F56" s="94">
        <v>151642.79999999999</v>
      </c>
      <c r="G56" s="93">
        <v>0</v>
      </c>
      <c r="H56" s="93">
        <v>0</v>
      </c>
      <c r="I56" s="93">
        <v>1.3814305723713885E-4</v>
      </c>
      <c r="J56" s="93">
        <v>0</v>
      </c>
      <c r="K56" s="93">
        <v>0</v>
      </c>
      <c r="L56" s="93">
        <v>0.75560989377669097</v>
      </c>
      <c r="M56" s="93">
        <v>0</v>
      </c>
      <c r="N56" s="93">
        <v>0</v>
      </c>
      <c r="O56" s="93">
        <v>0</v>
      </c>
      <c r="P56" s="93">
        <v>0</v>
      </c>
      <c r="Q56" s="93">
        <v>0</v>
      </c>
      <c r="R56" s="93">
        <v>0</v>
      </c>
      <c r="S56" s="93">
        <v>0</v>
      </c>
      <c r="T56" s="93">
        <v>0.1955701160885977</v>
      </c>
      <c r="U56" s="93">
        <v>0</v>
      </c>
      <c r="V56" s="94">
        <v>7.85895852622083E-3</v>
      </c>
      <c r="W56" s="94">
        <v>0</v>
      </c>
      <c r="X56" s="94">
        <v>0</v>
      </c>
      <c r="Y56" s="94">
        <v>0.80442988391140235</v>
      </c>
      <c r="Z56" s="94">
        <v>0.19557011608859765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1.4755791648221925E-4</v>
      </c>
      <c r="AP56" s="94">
        <v>0</v>
      </c>
      <c r="AQ56" s="94">
        <v>0</v>
      </c>
      <c r="AR56" s="94">
        <v>0.99985244208351776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1</v>
      </c>
      <c r="BA56" s="95">
        <v>0</v>
      </c>
    </row>
    <row r="57" spans="1:53" x14ac:dyDescent="0.25">
      <c r="A57" s="92" t="s">
        <v>133</v>
      </c>
      <c r="B57" s="92">
        <v>2020</v>
      </c>
      <c r="C57" s="92">
        <v>165</v>
      </c>
      <c r="D57" s="93">
        <v>0</v>
      </c>
      <c r="E57" s="94">
        <v>0.75120191375968981</v>
      </c>
      <c r="F57" s="94">
        <v>12384</v>
      </c>
      <c r="G57" s="93">
        <v>0</v>
      </c>
      <c r="H57" s="93">
        <v>1.013767764857881E-2</v>
      </c>
      <c r="I57" s="93">
        <v>0</v>
      </c>
      <c r="J57" s="93">
        <v>0</v>
      </c>
      <c r="K57" s="93">
        <v>0</v>
      </c>
      <c r="L57" s="93">
        <v>0</v>
      </c>
      <c r="M57" s="93">
        <v>0</v>
      </c>
      <c r="N57" s="93">
        <v>1.0541828165374676</v>
      </c>
      <c r="O57" s="93">
        <v>0</v>
      </c>
      <c r="P57" s="93">
        <v>0</v>
      </c>
      <c r="Q57" s="93">
        <v>0</v>
      </c>
      <c r="R57" s="93">
        <v>0</v>
      </c>
      <c r="S57" s="93">
        <v>0</v>
      </c>
      <c r="T57" s="93">
        <v>0</v>
      </c>
      <c r="U57" s="93">
        <v>0</v>
      </c>
      <c r="V57" s="94">
        <v>0.75120191375968981</v>
      </c>
      <c r="W57" s="94">
        <v>0</v>
      </c>
      <c r="X57" s="94">
        <v>0</v>
      </c>
      <c r="Y57" s="94">
        <v>1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9.0439276485788107E-3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0.99095607235142114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5">
        <v>0</v>
      </c>
    </row>
    <row r="58" spans="1:53" x14ac:dyDescent="0.25">
      <c r="A58" s="92" t="s">
        <v>31</v>
      </c>
      <c r="B58" s="92">
        <v>2020</v>
      </c>
      <c r="C58" s="92">
        <v>42</v>
      </c>
      <c r="D58" s="93">
        <v>0.11984818963072877</v>
      </c>
      <c r="E58" s="94">
        <v>9.8192005550228265E-2</v>
      </c>
      <c r="F58" s="94">
        <v>90144.040000000008</v>
      </c>
      <c r="G58" s="93">
        <v>0</v>
      </c>
      <c r="H58" s="93">
        <v>0</v>
      </c>
      <c r="I58" s="93">
        <v>1.7259976366712649E-3</v>
      </c>
      <c r="J58" s="93">
        <v>0</v>
      </c>
      <c r="K58" s="93">
        <v>0</v>
      </c>
      <c r="L58" s="93">
        <v>1.0030724161020519</v>
      </c>
      <c r="M58" s="93">
        <v>0</v>
      </c>
      <c r="N58" s="93">
        <v>0</v>
      </c>
      <c r="O58" s="93">
        <v>0</v>
      </c>
      <c r="P58" s="93">
        <v>0</v>
      </c>
      <c r="Q58" s="93">
        <v>0</v>
      </c>
      <c r="R58" s="93">
        <v>0.26130033666119251</v>
      </c>
      <c r="S58" s="93">
        <v>7.7631754689494722E-2</v>
      </c>
      <c r="T58" s="93">
        <v>0</v>
      </c>
      <c r="U58" s="93">
        <v>0</v>
      </c>
      <c r="V58" s="94">
        <v>9.8192005550228265E-2</v>
      </c>
      <c r="W58" s="94">
        <v>0</v>
      </c>
      <c r="X58" s="94">
        <v>0.10857104892586701</v>
      </c>
      <c r="Y58" s="94">
        <v>0.8226514962696454</v>
      </c>
      <c r="Z58" s="94">
        <v>6.8777454804487603E-2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1</v>
      </c>
      <c r="AM58" s="94">
        <v>0</v>
      </c>
      <c r="AN58" s="94">
        <v>0</v>
      </c>
      <c r="AO58" s="94">
        <v>1.7203478925738314E-3</v>
      </c>
      <c r="AP58" s="94">
        <v>0</v>
      </c>
      <c r="AQ58" s="94">
        <v>0</v>
      </c>
      <c r="AR58" s="94">
        <v>0.99827965210742609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1</v>
      </c>
      <c r="AZ58" s="94">
        <v>0</v>
      </c>
      <c r="BA58" s="95">
        <v>0</v>
      </c>
    </row>
    <row r="59" spans="1:53" x14ac:dyDescent="0.25">
      <c r="A59" s="92" t="s">
        <v>305</v>
      </c>
      <c r="B59" s="92">
        <v>2020</v>
      </c>
      <c r="C59" s="92">
        <v>371</v>
      </c>
      <c r="D59" s="93">
        <v>3.4026293270072658E-2</v>
      </c>
      <c r="E59" s="94">
        <v>41.884673465207179</v>
      </c>
      <c r="F59" s="94">
        <v>21791.736000000001</v>
      </c>
      <c r="G59" s="93">
        <v>0</v>
      </c>
      <c r="H59" s="93">
        <v>0</v>
      </c>
      <c r="I59" s="93">
        <v>0.73623964607500747</v>
      </c>
      <c r="J59" s="93">
        <v>0</v>
      </c>
      <c r="K59" s="93">
        <v>0</v>
      </c>
      <c r="L59" s="93">
        <v>0</v>
      </c>
      <c r="M59" s="93">
        <v>0</v>
      </c>
      <c r="N59" s="93">
        <v>0</v>
      </c>
      <c r="O59" s="93">
        <v>0</v>
      </c>
      <c r="P59" s="93">
        <v>0</v>
      </c>
      <c r="Q59" s="93">
        <v>0</v>
      </c>
      <c r="R59" s="93">
        <v>0</v>
      </c>
      <c r="S59" s="93">
        <v>0</v>
      </c>
      <c r="T59" s="93">
        <v>0.28117080713532872</v>
      </c>
      <c r="U59" s="93">
        <v>0</v>
      </c>
      <c r="V59" s="94">
        <v>38.236003523721102</v>
      </c>
      <c r="W59" s="94">
        <v>3.6486699414860744</v>
      </c>
      <c r="X59" s="94">
        <v>5.2246227652537641E-2</v>
      </c>
      <c r="Y59" s="94">
        <v>0.66658296521213356</v>
      </c>
      <c r="Z59" s="94">
        <v>0.28117080713532883</v>
      </c>
      <c r="AA59" s="94">
        <v>0</v>
      </c>
      <c r="AB59" s="94">
        <v>0</v>
      </c>
      <c r="AC59" s="94">
        <v>1</v>
      </c>
      <c r="AD59" s="94">
        <v>0</v>
      </c>
      <c r="AE59" s="94">
        <v>0</v>
      </c>
      <c r="AF59" s="94">
        <v>0</v>
      </c>
      <c r="AG59" s="94">
        <v>0</v>
      </c>
      <c r="AH59" s="94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4">
        <v>1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1</v>
      </c>
      <c r="BA59" s="95">
        <v>0</v>
      </c>
    </row>
    <row r="60" spans="1:53" x14ac:dyDescent="0.25">
      <c r="A60" s="92" t="s">
        <v>33</v>
      </c>
      <c r="B60" s="92">
        <v>2020</v>
      </c>
      <c r="C60" s="92">
        <v>44</v>
      </c>
      <c r="D60" s="93">
        <v>0</v>
      </c>
      <c r="E60" s="94">
        <v>14.316717443393363</v>
      </c>
      <c r="F60" s="94">
        <v>90116.639999999985</v>
      </c>
      <c r="G60" s="93">
        <v>0</v>
      </c>
      <c r="H60" s="93">
        <v>0</v>
      </c>
      <c r="I60" s="93">
        <v>0.25165613365078859</v>
      </c>
      <c r="J60" s="93">
        <v>0</v>
      </c>
      <c r="K60" s="93">
        <v>0</v>
      </c>
      <c r="L60" s="93">
        <v>0</v>
      </c>
      <c r="M60" s="93">
        <v>0</v>
      </c>
      <c r="N60" s="93">
        <v>0</v>
      </c>
      <c r="O60" s="93">
        <v>0</v>
      </c>
      <c r="P60" s="93">
        <v>0</v>
      </c>
      <c r="Q60" s="93">
        <v>0</v>
      </c>
      <c r="R60" s="93">
        <v>0</v>
      </c>
      <c r="S60" s="93">
        <v>0.76517633147440922</v>
      </c>
      <c r="T60" s="93">
        <v>0</v>
      </c>
      <c r="U60" s="93">
        <v>2.6725363928348862E-2</v>
      </c>
      <c r="V60" s="94">
        <v>14.316717443393363</v>
      </c>
      <c r="W60" s="94">
        <v>0</v>
      </c>
      <c r="X60" s="94">
        <v>0</v>
      </c>
      <c r="Y60" s="94">
        <v>0.21588600334471275</v>
      </c>
      <c r="Z60" s="94">
        <v>0.78411399665528725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1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0.81159898639296435</v>
      </c>
      <c r="AZ60" s="94">
        <v>0</v>
      </c>
      <c r="BA60" s="95">
        <v>0.18840101360703562</v>
      </c>
    </row>
    <row r="61" spans="1:53" x14ac:dyDescent="0.25">
      <c r="A61" s="89" t="s">
        <v>282</v>
      </c>
      <c r="B61" s="89">
        <v>2020</v>
      </c>
      <c r="C61" s="89">
        <v>343</v>
      </c>
      <c r="D61" s="90">
        <v>0.8517724661323498</v>
      </c>
      <c r="E61" s="91">
        <v>0</v>
      </c>
      <c r="F61" s="91">
        <v>50756.4</v>
      </c>
      <c r="G61" s="90">
        <v>0</v>
      </c>
      <c r="H61" s="90">
        <v>0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3.9719129016242286E-3</v>
      </c>
      <c r="O61" s="90">
        <v>0</v>
      </c>
      <c r="P61" s="90">
        <v>0</v>
      </c>
      <c r="Q61" s="90">
        <v>0</v>
      </c>
      <c r="R61" s="90">
        <v>2.0471916447975032</v>
      </c>
      <c r="S61" s="90">
        <v>0</v>
      </c>
      <c r="T61" s="90">
        <v>0</v>
      </c>
      <c r="U61" s="90">
        <v>0</v>
      </c>
      <c r="V61" s="91">
        <v>0</v>
      </c>
      <c r="W61" s="91">
        <v>0</v>
      </c>
      <c r="X61" s="91">
        <v>0.97817575714589688</v>
      </c>
      <c r="Y61" s="91">
        <v>2.1824242854103129E-2</v>
      </c>
      <c r="Z61" s="91">
        <v>0</v>
      </c>
      <c r="AA61" s="91">
        <v>0</v>
      </c>
      <c r="AB61" s="91">
        <v>0</v>
      </c>
      <c r="AC61" s="91">
        <v>0</v>
      </c>
      <c r="AD61" s="91">
        <v>0</v>
      </c>
      <c r="AE61" s="91">
        <v>0</v>
      </c>
      <c r="AF61" s="91">
        <v>0</v>
      </c>
      <c r="AG61" s="91">
        <v>0</v>
      </c>
      <c r="AH61" s="91">
        <v>0</v>
      </c>
      <c r="AI61" s="91">
        <v>0</v>
      </c>
      <c r="AJ61" s="91">
        <v>0</v>
      </c>
      <c r="AK61" s="91">
        <v>0</v>
      </c>
      <c r="AL61" s="91">
        <v>1</v>
      </c>
      <c r="AM61" s="91">
        <v>0</v>
      </c>
      <c r="AN61" s="91">
        <v>0</v>
      </c>
      <c r="AO61" s="91">
        <v>0</v>
      </c>
      <c r="AP61" s="91">
        <v>0</v>
      </c>
      <c r="AQ61" s="91">
        <v>0</v>
      </c>
      <c r="AR61" s="91">
        <v>0</v>
      </c>
      <c r="AS61" s="91">
        <v>0</v>
      </c>
      <c r="AT61" s="91">
        <v>0.18199545011374715</v>
      </c>
      <c r="AU61" s="91">
        <v>0</v>
      </c>
      <c r="AV61" s="91">
        <v>0</v>
      </c>
      <c r="AW61" s="91">
        <v>0</v>
      </c>
      <c r="AX61" s="91">
        <v>0.81800454988625282</v>
      </c>
      <c r="AY61" s="91">
        <v>0</v>
      </c>
      <c r="AZ61" s="91">
        <v>0</v>
      </c>
      <c r="BA61" s="96">
        <v>0</v>
      </c>
    </row>
    <row r="62" spans="1:53" x14ac:dyDescent="0.25">
      <c r="A62" s="92" t="s">
        <v>63</v>
      </c>
      <c r="B62" s="92">
        <v>2020</v>
      </c>
      <c r="C62" s="92">
        <v>79</v>
      </c>
      <c r="D62" s="93">
        <v>0.23884479877268788</v>
      </c>
      <c r="E62" s="94">
        <v>54.290180660454695</v>
      </c>
      <c r="F62" s="94">
        <v>8944410.6004300006</v>
      </c>
      <c r="G62" s="93">
        <v>0.39825353677622433</v>
      </c>
      <c r="H62" s="93">
        <v>1.2095628889711175E-2</v>
      </c>
      <c r="I62" s="93">
        <v>3.1918172261263929E-2</v>
      </c>
      <c r="J62" s="93">
        <v>0.14919378029624963</v>
      </c>
      <c r="K62" s="93">
        <v>0.2837884700729158</v>
      </c>
      <c r="L62" s="93">
        <v>9.852283614502616E-2</v>
      </c>
      <c r="M62" s="93">
        <v>0</v>
      </c>
      <c r="N62" s="93">
        <v>1.0745369850907727E-3</v>
      </c>
      <c r="O62" s="93">
        <v>4.2746528204062877E-2</v>
      </c>
      <c r="P62" s="93">
        <v>0.18234795369541623</v>
      </c>
      <c r="Q62" s="93">
        <v>0</v>
      </c>
      <c r="R62" s="93">
        <v>6.5231718627658961E-2</v>
      </c>
      <c r="S62" s="93">
        <v>0</v>
      </c>
      <c r="T62" s="93">
        <v>0</v>
      </c>
      <c r="U62" s="93">
        <v>8.7103543744128358E-3</v>
      </c>
      <c r="V62" s="94">
        <v>19.65426855711021</v>
      </c>
      <c r="W62" s="94">
        <v>34.635912103344488</v>
      </c>
      <c r="X62" s="94">
        <v>0.94572664919973382</v>
      </c>
      <c r="Y62" s="94">
        <v>3.1999309578972089E-2</v>
      </c>
      <c r="Z62" s="94">
        <v>2.2274041221294096E-2</v>
      </c>
      <c r="AA62" s="94">
        <v>0.22488583157735317</v>
      </c>
      <c r="AB62" s="94">
        <v>6.9095593345990429E-3</v>
      </c>
      <c r="AC62" s="94">
        <v>8.5670424864254071E-4</v>
      </c>
      <c r="AD62" s="94">
        <v>0.16736015177798394</v>
      </c>
      <c r="AE62" s="94">
        <v>0.2372040583107464</v>
      </c>
      <c r="AF62" s="94">
        <v>9.5031284071472336E-2</v>
      </c>
      <c r="AG62" s="94">
        <v>0</v>
      </c>
      <c r="AH62" s="94">
        <v>0</v>
      </c>
      <c r="AI62" s="94">
        <v>3.0964005020570694E-2</v>
      </c>
      <c r="AJ62" s="94">
        <v>0.20455129661753596</v>
      </c>
      <c r="AK62" s="94">
        <v>0</v>
      </c>
      <c r="AL62" s="94">
        <v>3.2237109041095724E-2</v>
      </c>
      <c r="AM62" s="94">
        <v>0</v>
      </c>
      <c r="AN62" s="94">
        <v>6.3011849054532859E-2</v>
      </c>
      <c r="AO62" s="94">
        <v>0.90374686860356035</v>
      </c>
      <c r="AP62" s="94">
        <v>0</v>
      </c>
      <c r="AQ62" s="94">
        <v>0</v>
      </c>
      <c r="AR62" s="94">
        <v>0</v>
      </c>
      <c r="AS62" s="94">
        <v>0</v>
      </c>
      <c r="AT62" s="94">
        <v>2.7742383099337419E-2</v>
      </c>
      <c r="AU62" s="94">
        <v>0</v>
      </c>
      <c r="AV62" s="94">
        <v>0</v>
      </c>
      <c r="AW62" s="94">
        <v>0</v>
      </c>
      <c r="AX62" s="94">
        <v>5.4988992425693975E-3</v>
      </c>
      <c r="AY62" s="94">
        <v>0</v>
      </c>
      <c r="AZ62" s="94">
        <v>0</v>
      </c>
      <c r="BA62" s="95">
        <v>1</v>
      </c>
    </row>
    <row r="63" spans="1:53" x14ac:dyDescent="0.25">
      <c r="A63" s="92" t="s">
        <v>240</v>
      </c>
      <c r="B63" s="92">
        <v>2020</v>
      </c>
      <c r="C63" s="92">
        <v>288</v>
      </c>
      <c r="D63" s="93">
        <v>0</v>
      </c>
      <c r="E63" s="94">
        <v>0</v>
      </c>
      <c r="F63" s="94">
        <v>232798.31999999998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0.7680145629916918</v>
      </c>
      <c r="M63" s="93">
        <v>0</v>
      </c>
      <c r="N63" s="93">
        <v>0</v>
      </c>
      <c r="O63" s="93">
        <v>0</v>
      </c>
      <c r="P63" s="93">
        <v>0</v>
      </c>
      <c r="Q63" s="93">
        <v>0</v>
      </c>
      <c r="R63" s="93">
        <v>0</v>
      </c>
      <c r="S63" s="93">
        <v>0</v>
      </c>
      <c r="T63" s="93">
        <v>0</v>
      </c>
      <c r="U63" s="93">
        <v>2.2425935032520855E-2</v>
      </c>
      <c r="V63" s="94">
        <v>0</v>
      </c>
      <c r="W63" s="94">
        <v>0</v>
      </c>
      <c r="X63" s="94">
        <v>0</v>
      </c>
      <c r="Y63" s="94">
        <v>0.97757406496747912</v>
      </c>
      <c r="Z63" s="94">
        <v>2.2425935032520883E-2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94">
        <v>0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1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0</v>
      </c>
      <c r="AZ63" s="94">
        <v>0</v>
      </c>
      <c r="BA63" s="95">
        <v>1</v>
      </c>
    </row>
    <row r="64" spans="1:53" x14ac:dyDescent="0.25">
      <c r="A64" s="92" t="s">
        <v>236</v>
      </c>
      <c r="B64" s="92">
        <v>2020</v>
      </c>
      <c r="C64" s="92">
        <v>283</v>
      </c>
      <c r="D64" s="93">
        <v>3.2642487046632127E-2</v>
      </c>
      <c r="E64" s="94">
        <v>41.629521363864285</v>
      </c>
      <c r="F64" s="94">
        <v>21538.799999999999</v>
      </c>
      <c r="G64" s="93">
        <v>0</v>
      </c>
      <c r="H64" s="93">
        <v>0</v>
      </c>
      <c r="I64" s="93">
        <v>0.73175463814140074</v>
      </c>
      <c r="J64" s="93">
        <v>0</v>
      </c>
      <c r="K64" s="93">
        <v>0</v>
      </c>
      <c r="L64" s="93">
        <v>0</v>
      </c>
      <c r="M64" s="93">
        <v>0</v>
      </c>
      <c r="N64" s="93">
        <v>0</v>
      </c>
      <c r="O64" s="93">
        <v>0</v>
      </c>
      <c r="P64" s="93">
        <v>0</v>
      </c>
      <c r="Q64" s="93">
        <v>0</v>
      </c>
      <c r="R64" s="93">
        <v>0</v>
      </c>
      <c r="S64" s="93">
        <v>0</v>
      </c>
      <c r="T64" s="93">
        <v>0.29834531171653023</v>
      </c>
      <c r="U64" s="93">
        <v>0</v>
      </c>
      <c r="V64" s="94">
        <v>37.982913250877488</v>
      </c>
      <c r="W64" s="94">
        <v>3.6466081129867964</v>
      </c>
      <c r="X64" s="94">
        <v>4.8470666889520314E-2</v>
      </c>
      <c r="Y64" s="94">
        <v>0.6531840213939496</v>
      </c>
      <c r="Z64" s="94">
        <v>0.29834531171653011</v>
      </c>
      <c r="AA64" s="94">
        <v>0</v>
      </c>
      <c r="AB64" s="94">
        <v>0</v>
      </c>
      <c r="AC64" s="94">
        <v>1</v>
      </c>
      <c r="AD64" s="94">
        <v>0</v>
      </c>
      <c r="AE64" s="94">
        <v>0</v>
      </c>
      <c r="AF64" s="94">
        <v>0</v>
      </c>
      <c r="AG64" s="94">
        <v>0</v>
      </c>
      <c r="AH64" s="94">
        <v>0</v>
      </c>
      <c r="AI64" s="94">
        <v>0</v>
      </c>
      <c r="AJ64" s="94">
        <v>0</v>
      </c>
      <c r="AK64" s="94">
        <v>0</v>
      </c>
      <c r="AL64" s="94">
        <v>0</v>
      </c>
      <c r="AM64" s="94">
        <v>0</v>
      </c>
      <c r="AN64" s="94">
        <v>0</v>
      </c>
      <c r="AO64" s="94">
        <v>1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1</v>
      </c>
      <c r="BA64" s="95">
        <v>0</v>
      </c>
    </row>
    <row r="65" spans="1:53" x14ac:dyDescent="0.25">
      <c r="A65" s="92" t="s">
        <v>196</v>
      </c>
      <c r="B65" s="92">
        <v>2020</v>
      </c>
      <c r="C65" s="92">
        <v>240</v>
      </c>
      <c r="D65" s="93">
        <v>0.30494354442808053</v>
      </c>
      <c r="E65" s="94">
        <v>65.519514093642627</v>
      </c>
      <c r="F65" s="94">
        <v>58665.599999999999</v>
      </c>
      <c r="G65" s="93">
        <v>0</v>
      </c>
      <c r="H65" s="93">
        <v>0</v>
      </c>
      <c r="I65" s="93">
        <v>1.1516877147766325</v>
      </c>
      <c r="J65" s="93">
        <v>0</v>
      </c>
      <c r="K65" s="93">
        <v>0</v>
      </c>
      <c r="L65" s="93">
        <v>0</v>
      </c>
      <c r="M65" s="93">
        <v>0</v>
      </c>
      <c r="N65" s="93">
        <v>0</v>
      </c>
      <c r="O65" s="93">
        <v>0</v>
      </c>
      <c r="P65" s="93">
        <v>0</v>
      </c>
      <c r="Q65" s="93">
        <v>0</v>
      </c>
      <c r="R65" s="93">
        <v>0</v>
      </c>
      <c r="S65" s="93">
        <v>0</v>
      </c>
      <c r="T65" s="93">
        <v>0.20735149729995092</v>
      </c>
      <c r="U65" s="93">
        <v>0</v>
      </c>
      <c r="V65" s="94">
        <v>34.682906809646539</v>
      </c>
      <c r="W65" s="94">
        <v>30.836607283996077</v>
      </c>
      <c r="X65" s="94">
        <v>0.38746260013512213</v>
      </c>
      <c r="Y65" s="94">
        <v>0.40870813628028185</v>
      </c>
      <c r="Z65" s="94">
        <v>0.20382926358459602</v>
      </c>
      <c r="AA65" s="94">
        <v>0</v>
      </c>
      <c r="AB65" s="94">
        <v>0</v>
      </c>
      <c r="AC65" s="94">
        <v>1</v>
      </c>
      <c r="AD65" s="94">
        <v>0</v>
      </c>
      <c r="AE65" s="94">
        <v>0</v>
      </c>
      <c r="AF65" s="94">
        <v>0</v>
      </c>
      <c r="AG65" s="94">
        <v>0</v>
      </c>
      <c r="AH65" s="94">
        <v>0</v>
      </c>
      <c r="AI65" s="94">
        <v>0</v>
      </c>
      <c r="AJ65" s="94">
        <v>0</v>
      </c>
      <c r="AK65" s="94">
        <v>0</v>
      </c>
      <c r="AL65" s="94">
        <v>0</v>
      </c>
      <c r="AM65" s="94">
        <v>0</v>
      </c>
      <c r="AN65" s="94">
        <v>0</v>
      </c>
      <c r="AO65" s="94">
        <v>1</v>
      </c>
      <c r="AP65" s="94">
        <v>0</v>
      </c>
      <c r="AQ65" s="94">
        <v>0</v>
      </c>
      <c r="AR65" s="94">
        <v>0</v>
      </c>
      <c r="AS65" s="94">
        <v>0</v>
      </c>
      <c r="AT65" s="94">
        <v>0</v>
      </c>
      <c r="AU65" s="94">
        <v>0</v>
      </c>
      <c r="AV65" s="94">
        <v>0</v>
      </c>
      <c r="AW65" s="94">
        <v>0</v>
      </c>
      <c r="AX65" s="94">
        <v>0</v>
      </c>
      <c r="AY65" s="94">
        <v>0</v>
      </c>
      <c r="AZ65" s="94">
        <v>1</v>
      </c>
      <c r="BA65" s="95">
        <v>0</v>
      </c>
    </row>
    <row r="66" spans="1:53" x14ac:dyDescent="0.25">
      <c r="A66" s="89" t="s">
        <v>241</v>
      </c>
      <c r="B66" s="89">
        <v>2020</v>
      </c>
      <c r="C66" s="89">
        <v>289</v>
      </c>
      <c r="D66" s="90">
        <v>7.6521970195497294E-2</v>
      </c>
      <c r="E66" s="91">
        <v>54.652953044948767</v>
      </c>
      <c r="F66" s="91">
        <v>642619.68000000005</v>
      </c>
      <c r="G66" s="90">
        <v>0</v>
      </c>
      <c r="H66" s="90">
        <v>2.1244481650484156E-3</v>
      </c>
      <c r="I66" s="90">
        <v>0.55717730586775671</v>
      </c>
      <c r="J66" s="90">
        <v>0.24138756534813871</v>
      </c>
      <c r="K66" s="90">
        <v>0</v>
      </c>
      <c r="L66" s="90">
        <v>0</v>
      </c>
      <c r="M66" s="90">
        <v>0</v>
      </c>
      <c r="N66" s="90">
        <v>0</v>
      </c>
      <c r="O66" s="90">
        <v>1.0514772905803318E-2</v>
      </c>
      <c r="P66" s="90">
        <v>0.295029246536614</v>
      </c>
      <c r="Q66" s="90">
        <v>0</v>
      </c>
      <c r="R66" s="90">
        <v>2.4426533280151024E-2</v>
      </c>
      <c r="S66" s="90">
        <v>2.4200939504373719E-3</v>
      </c>
      <c r="T66" s="90">
        <v>0</v>
      </c>
      <c r="U66" s="90">
        <v>0</v>
      </c>
      <c r="V66" s="91">
        <v>40.646882104092278</v>
      </c>
      <c r="W66" s="91">
        <v>14.00607094085648</v>
      </c>
      <c r="X66" s="91">
        <v>0.43371593774744321</v>
      </c>
      <c r="Y66" s="91">
        <v>0.56386530824929493</v>
      </c>
      <c r="Z66" s="91">
        <v>2.4187540032618582E-3</v>
      </c>
      <c r="AA66" s="91">
        <v>0</v>
      </c>
      <c r="AB66" s="91">
        <v>3.8170515661623571E-3</v>
      </c>
      <c r="AC66" s="91">
        <v>0</v>
      </c>
      <c r="AD66" s="91">
        <v>0.43370735023004581</v>
      </c>
      <c r="AE66" s="91">
        <v>0</v>
      </c>
      <c r="AF66" s="91">
        <v>0</v>
      </c>
      <c r="AG66" s="91">
        <v>0</v>
      </c>
      <c r="AH66" s="91">
        <v>0</v>
      </c>
      <c r="AI66" s="91">
        <v>1.8892167409988753E-2</v>
      </c>
      <c r="AJ66" s="91">
        <v>0.53008676139227817</v>
      </c>
      <c r="AK66" s="91">
        <v>0</v>
      </c>
      <c r="AL66" s="91">
        <v>1.3496669401525017E-2</v>
      </c>
      <c r="AM66" s="91">
        <v>0</v>
      </c>
      <c r="AN66" s="91">
        <v>0</v>
      </c>
      <c r="AO66" s="91">
        <v>0.99309395008182</v>
      </c>
      <c r="AP66" s="91">
        <v>0</v>
      </c>
      <c r="AQ66" s="91">
        <v>0</v>
      </c>
      <c r="AR66" s="91">
        <v>0</v>
      </c>
      <c r="AS66" s="91">
        <v>0</v>
      </c>
      <c r="AT66" s="91">
        <v>0</v>
      </c>
      <c r="AU66" s="91">
        <v>0</v>
      </c>
      <c r="AV66" s="91">
        <v>0</v>
      </c>
      <c r="AW66" s="91">
        <v>0</v>
      </c>
      <c r="AX66" s="91">
        <v>6.9060499181799401E-3</v>
      </c>
      <c r="AY66" s="91">
        <v>1</v>
      </c>
      <c r="AZ66" s="91">
        <v>0</v>
      </c>
      <c r="BA66" s="96">
        <v>0</v>
      </c>
    </row>
    <row r="67" spans="1:53" x14ac:dyDescent="0.25">
      <c r="A67" s="92" t="s">
        <v>5</v>
      </c>
      <c r="B67" s="92">
        <v>2020</v>
      </c>
      <c r="C67" s="92">
        <v>12</v>
      </c>
      <c r="D67" s="93">
        <v>5.964870103526513E-2</v>
      </c>
      <c r="E67" s="94">
        <v>19.693856621189127</v>
      </c>
      <c r="F67" s="94">
        <v>239590.8</v>
      </c>
      <c r="G67" s="93">
        <v>0</v>
      </c>
      <c r="H67" s="93">
        <v>0</v>
      </c>
      <c r="I67" s="93">
        <v>0.34617431220230493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v>0</v>
      </c>
      <c r="Q67" s="93">
        <v>0</v>
      </c>
      <c r="R67" s="93">
        <v>0</v>
      </c>
      <c r="S67" s="93">
        <v>0.92627973194296276</v>
      </c>
      <c r="T67" s="93">
        <v>0</v>
      </c>
      <c r="U67" s="93">
        <v>0.12021952428891258</v>
      </c>
      <c r="V67" s="94">
        <v>12.765608073415171</v>
      </c>
      <c r="W67" s="94">
        <v>6.9282485477739542</v>
      </c>
      <c r="X67" s="94">
        <v>6.5391492494703468E-2</v>
      </c>
      <c r="Y67" s="94">
        <v>0.19527519420612144</v>
      </c>
      <c r="Z67" s="94">
        <v>0.73933331329917507</v>
      </c>
      <c r="AA67" s="94">
        <v>0</v>
      </c>
      <c r="AB67" s="94">
        <v>0</v>
      </c>
      <c r="AC67" s="94">
        <v>1</v>
      </c>
      <c r="AD67" s="94">
        <v>0</v>
      </c>
      <c r="AE67" s="94">
        <v>0</v>
      </c>
      <c r="AF67" s="94">
        <v>0</v>
      </c>
      <c r="AG67" s="94">
        <v>0</v>
      </c>
      <c r="AH67" s="94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1</v>
      </c>
      <c r="AP67" s="94">
        <v>0</v>
      </c>
      <c r="AQ67" s="94">
        <v>0</v>
      </c>
      <c r="AR67" s="94">
        <v>0</v>
      </c>
      <c r="AS67" s="94">
        <v>0</v>
      </c>
      <c r="AT67" s="94">
        <v>0</v>
      </c>
      <c r="AU67" s="94">
        <v>0</v>
      </c>
      <c r="AV67" s="94">
        <v>0</v>
      </c>
      <c r="AW67" s="94">
        <v>0</v>
      </c>
      <c r="AX67" s="94">
        <v>0</v>
      </c>
      <c r="AY67" s="94">
        <v>0.82903819440563287</v>
      </c>
      <c r="AZ67" s="94">
        <v>0</v>
      </c>
      <c r="BA67" s="95">
        <v>0.17096180559436722</v>
      </c>
    </row>
    <row r="68" spans="1:53" x14ac:dyDescent="0.25">
      <c r="A68" s="89" t="s">
        <v>6</v>
      </c>
      <c r="B68" s="89">
        <v>2020</v>
      </c>
      <c r="C68" s="89">
        <v>13</v>
      </c>
      <c r="D68" s="90">
        <v>0</v>
      </c>
      <c r="E68" s="91">
        <v>0</v>
      </c>
      <c r="F68" s="91">
        <v>353526.84</v>
      </c>
      <c r="G68" s="90">
        <v>0</v>
      </c>
      <c r="H68" s="90">
        <v>0</v>
      </c>
      <c r="I68" s="90">
        <v>0</v>
      </c>
      <c r="J68" s="90">
        <v>0</v>
      </c>
      <c r="K68" s="90">
        <v>0</v>
      </c>
      <c r="L68" s="90">
        <v>0.90499844368252191</v>
      </c>
      <c r="M68" s="90">
        <v>0</v>
      </c>
      <c r="N68" s="90">
        <v>0.1823425910179832</v>
      </c>
      <c r="O68" s="90">
        <v>0</v>
      </c>
      <c r="P68" s="90">
        <v>0</v>
      </c>
      <c r="Q68" s="90">
        <v>1.0209974439281611E-2</v>
      </c>
      <c r="R68" s="90">
        <v>0</v>
      </c>
      <c r="S68" s="90">
        <v>0</v>
      </c>
      <c r="T68" s="90">
        <v>0</v>
      </c>
      <c r="U68" s="90">
        <v>0</v>
      </c>
      <c r="V68" s="91">
        <v>0</v>
      </c>
      <c r="W68" s="91">
        <v>0</v>
      </c>
      <c r="X68" s="91">
        <v>0</v>
      </c>
      <c r="Y68" s="91">
        <v>0.99999999999999989</v>
      </c>
      <c r="Z68" s="91">
        <v>0</v>
      </c>
      <c r="AA68" s="91">
        <v>0</v>
      </c>
      <c r="AB68" s="91">
        <v>0</v>
      </c>
      <c r="AC68" s="91">
        <v>0</v>
      </c>
      <c r="AD68" s="91">
        <v>0</v>
      </c>
      <c r="AE68" s="91">
        <v>0</v>
      </c>
      <c r="AF68" s="91">
        <v>0</v>
      </c>
      <c r="AG68" s="91">
        <v>0</v>
      </c>
      <c r="AH68" s="91">
        <v>0</v>
      </c>
      <c r="AI68" s="91">
        <v>0</v>
      </c>
      <c r="AJ68" s="91">
        <v>0</v>
      </c>
      <c r="AK68" s="91">
        <v>0</v>
      </c>
      <c r="AL68" s="91">
        <v>0</v>
      </c>
      <c r="AM68" s="91">
        <v>0</v>
      </c>
      <c r="AN68" s="91">
        <v>0</v>
      </c>
      <c r="AO68" s="91">
        <v>0</v>
      </c>
      <c r="AP68" s="91">
        <v>0</v>
      </c>
      <c r="AQ68" s="91">
        <v>0</v>
      </c>
      <c r="AR68" s="91">
        <v>0.82216331863232772</v>
      </c>
      <c r="AS68" s="91">
        <v>0</v>
      </c>
      <c r="AT68" s="91">
        <v>0.17069221674937041</v>
      </c>
      <c r="AU68" s="91">
        <v>0</v>
      </c>
      <c r="AV68" s="91">
        <v>0</v>
      </c>
      <c r="AW68" s="91">
        <v>7.1444646183016812E-3</v>
      </c>
      <c r="AX68" s="91">
        <v>0</v>
      </c>
      <c r="AY68" s="91">
        <v>0</v>
      </c>
      <c r="AZ68" s="91">
        <v>0</v>
      </c>
      <c r="BA68" s="96">
        <v>0</v>
      </c>
    </row>
    <row r="69" spans="1:53" x14ac:dyDescent="0.25">
      <c r="A69" s="89" t="s">
        <v>335</v>
      </c>
      <c r="B69" s="89">
        <v>2020</v>
      </c>
      <c r="C69" s="89">
        <v>409</v>
      </c>
      <c r="D69" s="90">
        <v>0.57754911131898967</v>
      </c>
      <c r="E69" s="91">
        <v>11.259871332353331</v>
      </c>
      <c r="F69" s="91">
        <v>26938.799999999999</v>
      </c>
      <c r="G69" s="90">
        <v>0</v>
      </c>
      <c r="H69" s="90">
        <v>0</v>
      </c>
      <c r="I69" s="90">
        <v>0.1979235600694908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1.6174262996124551</v>
      </c>
      <c r="S69" s="90">
        <v>0</v>
      </c>
      <c r="T69" s="90">
        <v>0</v>
      </c>
      <c r="U69" s="90">
        <v>0</v>
      </c>
      <c r="V69" s="91">
        <v>3.1012951228933066</v>
      </c>
      <c r="W69" s="91">
        <v>8.1585762094600245</v>
      </c>
      <c r="X69" s="91">
        <v>0.99999999999999989</v>
      </c>
      <c r="Y69" s="91">
        <v>0</v>
      </c>
      <c r="Z69" s="91">
        <v>1.1102230246251565E-16</v>
      </c>
      <c r="AA69" s="91">
        <v>0</v>
      </c>
      <c r="AB69" s="91">
        <v>0</v>
      </c>
      <c r="AC69" s="91">
        <v>0.10902777721544409</v>
      </c>
      <c r="AD69" s="91">
        <v>0</v>
      </c>
      <c r="AE69" s="91">
        <v>0</v>
      </c>
      <c r="AF69" s="91">
        <v>0</v>
      </c>
      <c r="AG69" s="91">
        <v>0</v>
      </c>
      <c r="AH69" s="91">
        <v>0</v>
      </c>
      <c r="AI69" s="91">
        <v>0</v>
      </c>
      <c r="AJ69" s="91">
        <v>0</v>
      </c>
      <c r="AK69" s="91">
        <v>0</v>
      </c>
      <c r="AL69" s="91">
        <v>0.8909722227845559</v>
      </c>
      <c r="AM69" s="91">
        <v>0</v>
      </c>
      <c r="AN69" s="91">
        <v>0</v>
      </c>
      <c r="AO69" s="91">
        <v>0</v>
      </c>
      <c r="AP69" s="91">
        <v>0</v>
      </c>
      <c r="AQ69" s="91">
        <v>0</v>
      </c>
      <c r="AR69" s="91">
        <v>0</v>
      </c>
      <c r="AS69" s="91">
        <v>0</v>
      </c>
      <c r="AT69" s="91">
        <v>0</v>
      </c>
      <c r="AU69" s="91">
        <v>0</v>
      </c>
      <c r="AV69" s="91">
        <v>0</v>
      </c>
      <c r="AW69" s="91">
        <v>0</v>
      </c>
      <c r="AX69" s="91">
        <v>0</v>
      </c>
      <c r="AY69" s="91">
        <v>0</v>
      </c>
      <c r="AZ69" s="91">
        <v>0</v>
      </c>
      <c r="BA69" s="96">
        <v>0</v>
      </c>
    </row>
    <row r="70" spans="1:53" x14ac:dyDescent="0.25">
      <c r="A70" s="92" t="s">
        <v>291</v>
      </c>
      <c r="B70" s="92">
        <v>2020</v>
      </c>
      <c r="C70" s="92">
        <v>356</v>
      </c>
      <c r="D70" s="93">
        <v>2.8846792954469926E-3</v>
      </c>
      <c r="E70" s="94">
        <v>9.830039926886009</v>
      </c>
      <c r="F70" s="94">
        <v>10832.4</v>
      </c>
      <c r="G70" s="93">
        <v>0</v>
      </c>
      <c r="H70" s="93">
        <v>0</v>
      </c>
      <c r="I70" s="93">
        <v>0.1727902957793287</v>
      </c>
      <c r="J70" s="93">
        <v>0</v>
      </c>
      <c r="K70" s="93">
        <v>0</v>
      </c>
      <c r="L70" s="93">
        <v>0</v>
      </c>
      <c r="M70" s="93">
        <v>0</v>
      </c>
      <c r="N70" s="93">
        <v>0.75301872161293892</v>
      </c>
      <c r="O70" s="93">
        <v>0.14207377866400797</v>
      </c>
      <c r="P70" s="93">
        <v>0</v>
      </c>
      <c r="Q70" s="93">
        <v>0</v>
      </c>
      <c r="R70" s="93">
        <v>0</v>
      </c>
      <c r="S70" s="93">
        <v>0</v>
      </c>
      <c r="T70" s="93">
        <v>0</v>
      </c>
      <c r="U70" s="93">
        <v>0</v>
      </c>
      <c r="V70" s="94">
        <v>9.465028846792956</v>
      </c>
      <c r="W70" s="94">
        <v>0.36501108009305411</v>
      </c>
      <c r="X70" s="94">
        <v>4.3203722166832836E-3</v>
      </c>
      <c r="Y70" s="94">
        <v>0.99567962778331676</v>
      </c>
      <c r="Z70" s="94">
        <v>0</v>
      </c>
      <c r="AA70" s="94">
        <v>0</v>
      </c>
      <c r="AB70" s="94">
        <v>0</v>
      </c>
      <c r="AC70" s="94">
        <v>1</v>
      </c>
      <c r="AD70" s="94">
        <v>0</v>
      </c>
      <c r="AE70" s="94">
        <v>0</v>
      </c>
      <c r="AF70" s="94">
        <v>0</v>
      </c>
      <c r="AG70" s="94">
        <v>0</v>
      </c>
      <c r="AH70" s="94">
        <v>0</v>
      </c>
      <c r="AI70" s="94">
        <v>0</v>
      </c>
      <c r="AJ70" s="94">
        <v>0</v>
      </c>
      <c r="AK70" s="94">
        <v>0</v>
      </c>
      <c r="AL70" s="94">
        <v>0</v>
      </c>
      <c r="AM70" s="94">
        <v>0</v>
      </c>
      <c r="AN70" s="94">
        <v>0</v>
      </c>
      <c r="AO70" s="94">
        <v>0.15120160213618156</v>
      </c>
      <c r="AP70" s="94">
        <v>0</v>
      </c>
      <c r="AQ70" s="94">
        <v>0</v>
      </c>
      <c r="AR70" s="94">
        <v>0</v>
      </c>
      <c r="AS70" s="94">
        <v>0</v>
      </c>
      <c r="AT70" s="94">
        <v>0.71407266206427045</v>
      </c>
      <c r="AU70" s="94">
        <v>0.13472573579954789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5">
        <v>0</v>
      </c>
    </row>
    <row r="71" spans="1:53" x14ac:dyDescent="0.25">
      <c r="A71" s="89" t="s">
        <v>193</v>
      </c>
      <c r="B71" s="89">
        <v>2020</v>
      </c>
      <c r="C71" s="89">
        <v>235</v>
      </c>
      <c r="D71" s="90">
        <v>0</v>
      </c>
      <c r="E71" s="91">
        <v>0</v>
      </c>
      <c r="F71" s="91">
        <v>24579</v>
      </c>
      <c r="G71" s="90">
        <v>0</v>
      </c>
      <c r="H71" s="90">
        <v>0</v>
      </c>
      <c r="I71" s="90">
        <v>0</v>
      </c>
      <c r="J71" s="90">
        <v>0</v>
      </c>
      <c r="K71" s="90">
        <v>0</v>
      </c>
      <c r="L71" s="90">
        <v>0.78371780788477974</v>
      </c>
      <c r="M71" s="90">
        <v>0</v>
      </c>
      <c r="N71" s="90">
        <v>0</v>
      </c>
      <c r="O71" s="90">
        <v>0.50088490174539235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1">
        <v>0</v>
      </c>
      <c r="W71" s="91">
        <v>0</v>
      </c>
      <c r="X71" s="91">
        <v>0</v>
      </c>
      <c r="Y71" s="91">
        <v>1</v>
      </c>
      <c r="Z71" s="91">
        <v>0</v>
      </c>
      <c r="AA71" s="91">
        <v>0</v>
      </c>
      <c r="AB71" s="91">
        <v>0</v>
      </c>
      <c r="AC71" s="91">
        <v>0</v>
      </c>
      <c r="AD71" s="91">
        <v>0</v>
      </c>
      <c r="AE71" s="91">
        <v>0</v>
      </c>
      <c r="AF71" s="91">
        <v>0</v>
      </c>
      <c r="AG71" s="91">
        <v>0</v>
      </c>
      <c r="AH71" s="91">
        <v>0</v>
      </c>
      <c r="AI71" s="91">
        <v>0</v>
      </c>
      <c r="AJ71" s="91">
        <v>0</v>
      </c>
      <c r="AK71" s="91">
        <v>0</v>
      </c>
      <c r="AL71" s="91">
        <v>0</v>
      </c>
      <c r="AM71" s="91">
        <v>0</v>
      </c>
      <c r="AN71" s="91">
        <v>0</v>
      </c>
      <c r="AO71" s="91">
        <v>0</v>
      </c>
      <c r="AP71" s="91">
        <v>0</v>
      </c>
      <c r="AQ71" s="91">
        <v>0</v>
      </c>
      <c r="AR71" s="91">
        <v>0.6100857502553505</v>
      </c>
      <c r="AS71" s="91">
        <v>0</v>
      </c>
      <c r="AT71" s="91">
        <v>0</v>
      </c>
      <c r="AU71" s="91">
        <v>0.38991424974464944</v>
      </c>
      <c r="AV71" s="91">
        <v>0</v>
      </c>
      <c r="AW71" s="91">
        <v>0</v>
      </c>
      <c r="AX71" s="91">
        <v>0</v>
      </c>
      <c r="AY71" s="91">
        <v>0</v>
      </c>
      <c r="AZ71" s="91">
        <v>0</v>
      </c>
      <c r="BA71" s="96">
        <v>0</v>
      </c>
    </row>
    <row r="72" spans="1:53" x14ac:dyDescent="0.25">
      <c r="A72" s="89" t="s">
        <v>18</v>
      </c>
      <c r="B72" s="89">
        <v>2020</v>
      </c>
      <c r="C72" s="89">
        <v>27</v>
      </c>
      <c r="D72" s="90">
        <v>0</v>
      </c>
      <c r="E72" s="91">
        <v>0</v>
      </c>
      <c r="F72" s="91">
        <v>89252.999999999985</v>
      </c>
      <c r="G72" s="90">
        <v>0</v>
      </c>
      <c r="H72" s="90">
        <v>0</v>
      </c>
      <c r="I72" s="90">
        <v>0</v>
      </c>
      <c r="J72" s="90">
        <v>0</v>
      </c>
      <c r="K72" s="90">
        <v>0</v>
      </c>
      <c r="L72" s="90">
        <v>0.64795637121441296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0.24405767873348796</v>
      </c>
      <c r="U72" s="90">
        <v>0</v>
      </c>
      <c r="V72" s="91">
        <v>0</v>
      </c>
      <c r="W72" s="91">
        <v>0</v>
      </c>
      <c r="X72" s="91">
        <v>0</v>
      </c>
      <c r="Y72" s="91">
        <v>0.75594232126651206</v>
      </c>
      <c r="Z72" s="91">
        <v>0.24405767873348794</v>
      </c>
      <c r="AA72" s="91">
        <v>0</v>
      </c>
      <c r="AB72" s="91">
        <v>0</v>
      </c>
      <c r="AC72" s="91">
        <v>0</v>
      </c>
      <c r="AD72" s="91">
        <v>0</v>
      </c>
      <c r="AE72" s="91">
        <v>0</v>
      </c>
      <c r="AF72" s="91">
        <v>0</v>
      </c>
      <c r="AG72" s="91">
        <v>0</v>
      </c>
      <c r="AH72" s="91">
        <v>0</v>
      </c>
      <c r="AI72" s="91">
        <v>0</v>
      </c>
      <c r="AJ72" s="91">
        <v>0</v>
      </c>
      <c r="AK72" s="91">
        <v>0</v>
      </c>
      <c r="AL72" s="91">
        <v>0</v>
      </c>
      <c r="AM72" s="91">
        <v>0</v>
      </c>
      <c r="AN72" s="91">
        <v>0</v>
      </c>
      <c r="AO72" s="91">
        <v>0</v>
      </c>
      <c r="AP72" s="91">
        <v>0</v>
      </c>
      <c r="AQ72" s="91">
        <v>0</v>
      </c>
      <c r="AR72" s="91">
        <v>1</v>
      </c>
      <c r="AS72" s="91">
        <v>0</v>
      </c>
      <c r="AT72" s="91">
        <v>0</v>
      </c>
      <c r="AU72" s="91">
        <v>0</v>
      </c>
      <c r="AV72" s="91">
        <v>0</v>
      </c>
      <c r="AW72" s="91">
        <v>0</v>
      </c>
      <c r="AX72" s="91">
        <v>0</v>
      </c>
      <c r="AY72" s="91">
        <v>0</v>
      </c>
      <c r="AZ72" s="91">
        <v>1</v>
      </c>
      <c r="BA72" s="96">
        <v>0</v>
      </c>
    </row>
    <row r="73" spans="1:53" x14ac:dyDescent="0.25">
      <c r="A73" s="92" t="s">
        <v>370</v>
      </c>
      <c r="B73" s="92">
        <v>2020</v>
      </c>
      <c r="C73" s="92">
        <v>473</v>
      </c>
      <c r="D73" s="93">
        <v>0</v>
      </c>
      <c r="E73" s="94">
        <v>0</v>
      </c>
      <c r="F73" s="94">
        <v>3573.36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1.5544901997000022</v>
      </c>
      <c r="P73" s="93">
        <v>0</v>
      </c>
      <c r="Q73" s="93">
        <v>0</v>
      </c>
      <c r="R73" s="93">
        <v>0</v>
      </c>
      <c r="S73" s="93">
        <v>0</v>
      </c>
      <c r="T73" s="93">
        <v>0</v>
      </c>
      <c r="U73" s="93">
        <v>0</v>
      </c>
      <c r="V73" s="94">
        <v>0</v>
      </c>
      <c r="W73" s="94">
        <v>0</v>
      </c>
      <c r="X73" s="94">
        <v>0</v>
      </c>
      <c r="Y73" s="94">
        <v>1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1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5">
        <v>0</v>
      </c>
    </row>
    <row r="74" spans="1:53" x14ac:dyDescent="0.25">
      <c r="A74" s="92" t="s">
        <v>61</v>
      </c>
      <c r="B74" s="92">
        <v>2020</v>
      </c>
      <c r="C74" s="92">
        <v>76</v>
      </c>
      <c r="D74" s="93">
        <v>8.7151787339928385E-2</v>
      </c>
      <c r="E74" s="94">
        <v>64.753167976168797</v>
      </c>
      <c r="F74" s="94">
        <v>177951.6</v>
      </c>
      <c r="G74" s="93">
        <v>0</v>
      </c>
      <c r="H74" s="93">
        <v>0</v>
      </c>
      <c r="I74" s="93">
        <v>1.1382170500293338</v>
      </c>
      <c r="J74" s="93">
        <v>0</v>
      </c>
      <c r="K74" s="93">
        <v>0</v>
      </c>
      <c r="L74" s="93">
        <v>0</v>
      </c>
      <c r="M74" s="93">
        <v>0</v>
      </c>
      <c r="N74" s="93">
        <v>0</v>
      </c>
      <c r="O74" s="93">
        <v>0</v>
      </c>
      <c r="P74" s="93">
        <v>0</v>
      </c>
      <c r="Q74" s="93">
        <v>0</v>
      </c>
      <c r="R74" s="93">
        <v>0</v>
      </c>
      <c r="S74" s="93">
        <v>0</v>
      </c>
      <c r="T74" s="93">
        <v>0</v>
      </c>
      <c r="U74" s="93">
        <v>3.8842022212781453E-3</v>
      </c>
      <c r="V74" s="94">
        <v>53.702595930691267</v>
      </c>
      <c r="W74" s="94">
        <v>11.050572045477534</v>
      </c>
      <c r="X74" s="94">
        <v>0.10595427215508056</v>
      </c>
      <c r="Y74" s="94">
        <v>0.89018480162480651</v>
      </c>
      <c r="Z74" s="94">
        <v>3.8609262201129146E-3</v>
      </c>
      <c r="AA74" s="94">
        <v>0</v>
      </c>
      <c r="AB74" s="94">
        <v>0</v>
      </c>
      <c r="AC74" s="94">
        <v>1</v>
      </c>
      <c r="AD74" s="94">
        <v>0</v>
      </c>
      <c r="AE74" s="94">
        <v>0</v>
      </c>
      <c r="AF74" s="94">
        <v>0</v>
      </c>
      <c r="AG74" s="94">
        <v>0</v>
      </c>
      <c r="AH74" s="94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4">
        <v>1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5">
        <v>1</v>
      </c>
    </row>
    <row r="75" spans="1:53" x14ac:dyDescent="0.25">
      <c r="A75" s="89" t="s">
        <v>161</v>
      </c>
      <c r="B75" s="89">
        <v>2020</v>
      </c>
      <c r="C75" s="89">
        <v>199</v>
      </c>
      <c r="D75" s="90">
        <v>0</v>
      </c>
      <c r="E75" s="91">
        <v>0</v>
      </c>
      <c r="F75" s="91">
        <v>162324</v>
      </c>
      <c r="G75" s="90">
        <v>0</v>
      </c>
      <c r="H75" s="90">
        <v>0</v>
      </c>
      <c r="I75" s="90">
        <v>0</v>
      </c>
      <c r="J75" s="90">
        <v>0</v>
      </c>
      <c r="K75" s="90">
        <v>0</v>
      </c>
      <c r="L75" s="90">
        <v>1.0088120056183927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1">
        <v>0</v>
      </c>
      <c r="W75" s="91">
        <v>0</v>
      </c>
      <c r="X75" s="91">
        <v>0</v>
      </c>
      <c r="Y75" s="91">
        <v>1</v>
      </c>
      <c r="Z75" s="91">
        <v>0</v>
      </c>
      <c r="AA75" s="91">
        <v>0</v>
      </c>
      <c r="AB75" s="91">
        <v>0</v>
      </c>
      <c r="AC75" s="91">
        <v>0</v>
      </c>
      <c r="AD75" s="91">
        <v>0</v>
      </c>
      <c r="AE75" s="91">
        <v>0</v>
      </c>
      <c r="AF75" s="91">
        <v>0</v>
      </c>
      <c r="AG75" s="91">
        <v>0</v>
      </c>
      <c r="AH75" s="91">
        <v>0</v>
      </c>
      <c r="AI75" s="91">
        <v>0</v>
      </c>
      <c r="AJ75" s="91">
        <v>0</v>
      </c>
      <c r="AK75" s="91">
        <v>0</v>
      </c>
      <c r="AL75" s="91">
        <v>0</v>
      </c>
      <c r="AM75" s="91">
        <v>0</v>
      </c>
      <c r="AN75" s="91">
        <v>0</v>
      </c>
      <c r="AO75" s="91">
        <v>0</v>
      </c>
      <c r="AP75" s="91">
        <v>0</v>
      </c>
      <c r="AQ75" s="91">
        <v>0</v>
      </c>
      <c r="AR75" s="91">
        <v>1</v>
      </c>
      <c r="AS75" s="91">
        <v>0</v>
      </c>
      <c r="AT75" s="91">
        <v>0</v>
      </c>
      <c r="AU75" s="91">
        <v>0</v>
      </c>
      <c r="AV75" s="91">
        <v>0</v>
      </c>
      <c r="AW75" s="91">
        <v>0</v>
      </c>
      <c r="AX75" s="91">
        <v>0</v>
      </c>
      <c r="AY75" s="91">
        <v>0</v>
      </c>
      <c r="AZ75" s="91">
        <v>0</v>
      </c>
      <c r="BA75" s="96">
        <v>0</v>
      </c>
    </row>
    <row r="76" spans="1:53" x14ac:dyDescent="0.25">
      <c r="A76" s="92" t="s">
        <v>307</v>
      </c>
      <c r="B76" s="92">
        <v>2020</v>
      </c>
      <c r="C76" s="92">
        <v>373</v>
      </c>
      <c r="D76" s="93">
        <v>3.0856908956375258E-3</v>
      </c>
      <c r="E76" s="94">
        <v>0.77771788913553419</v>
      </c>
      <c r="F76" s="94">
        <v>22866.84</v>
      </c>
      <c r="G76" s="93">
        <v>0</v>
      </c>
      <c r="H76" s="93">
        <v>0</v>
      </c>
      <c r="I76" s="93">
        <v>1.3670555266928007E-2</v>
      </c>
      <c r="J76" s="93">
        <v>0</v>
      </c>
      <c r="K76" s="93">
        <v>1.0868576506417154</v>
      </c>
      <c r="L76" s="93">
        <v>0</v>
      </c>
      <c r="M76" s="93">
        <v>0</v>
      </c>
      <c r="N76" s="93">
        <v>0</v>
      </c>
      <c r="O76" s="93">
        <v>0</v>
      </c>
      <c r="P76" s="93">
        <v>0</v>
      </c>
      <c r="Q76" s="93">
        <v>0</v>
      </c>
      <c r="R76" s="93">
        <v>0</v>
      </c>
      <c r="S76" s="93">
        <v>0</v>
      </c>
      <c r="T76" s="93">
        <v>0</v>
      </c>
      <c r="U76" s="93">
        <v>0</v>
      </c>
      <c r="V76" s="94">
        <v>0.40575962467922988</v>
      </c>
      <c r="W76" s="94">
        <v>0.37195826445630442</v>
      </c>
      <c r="X76" s="94">
        <v>5.5777747130663965E-3</v>
      </c>
      <c r="Y76" s="94">
        <v>0.99442222528693347</v>
      </c>
      <c r="Z76" s="94">
        <v>0</v>
      </c>
      <c r="AA76" s="94">
        <v>0</v>
      </c>
      <c r="AB76" s="94">
        <v>0</v>
      </c>
      <c r="AC76" s="94">
        <v>1</v>
      </c>
      <c r="AD76" s="94">
        <v>0</v>
      </c>
      <c r="AE76" s="94">
        <v>0</v>
      </c>
      <c r="AF76" s="94">
        <v>0</v>
      </c>
      <c r="AG76" s="94">
        <v>0</v>
      </c>
      <c r="AH76" s="94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4">
        <v>3.9294244548886666E-3</v>
      </c>
      <c r="AP76" s="94">
        <v>0</v>
      </c>
      <c r="AQ76" s="94">
        <v>0.99607057554511136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5">
        <v>0</v>
      </c>
    </row>
    <row r="77" spans="1:53" x14ac:dyDescent="0.25">
      <c r="A77" s="92" t="s">
        <v>51</v>
      </c>
      <c r="B77" s="92">
        <v>2020</v>
      </c>
      <c r="C77" s="92">
        <v>64</v>
      </c>
      <c r="D77" s="93">
        <v>0</v>
      </c>
      <c r="E77" s="94">
        <v>0</v>
      </c>
      <c r="F77" s="94">
        <v>32741.999999999996</v>
      </c>
      <c r="G77" s="93">
        <v>0</v>
      </c>
      <c r="H77" s="93">
        <v>0</v>
      </c>
      <c r="I77" s="93">
        <v>0</v>
      </c>
      <c r="J77" s="93">
        <v>0</v>
      </c>
      <c r="K77" s="93">
        <v>0.88482682792743272</v>
      </c>
      <c r="L77" s="93">
        <v>0</v>
      </c>
      <c r="M77" s="93">
        <v>0</v>
      </c>
      <c r="N77" s="93">
        <v>0</v>
      </c>
      <c r="O77" s="93">
        <v>0</v>
      </c>
      <c r="P77" s="93">
        <v>0</v>
      </c>
      <c r="Q77" s="93">
        <v>0</v>
      </c>
      <c r="R77" s="93">
        <v>0</v>
      </c>
      <c r="S77" s="93">
        <v>0</v>
      </c>
      <c r="T77" s="93">
        <v>0.23144584936778453</v>
      </c>
      <c r="U77" s="93">
        <v>0</v>
      </c>
      <c r="V77" s="94">
        <v>0</v>
      </c>
      <c r="W77" s="94">
        <v>0</v>
      </c>
      <c r="X77" s="94">
        <v>0</v>
      </c>
      <c r="Y77" s="94">
        <v>0.79266190593449892</v>
      </c>
      <c r="Z77" s="94">
        <v>0.20733809406550108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1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1</v>
      </c>
      <c r="BA77" s="95">
        <v>0</v>
      </c>
    </row>
    <row r="78" spans="1:53" x14ac:dyDescent="0.25">
      <c r="A78" s="92" t="s">
        <v>224</v>
      </c>
      <c r="B78" s="92">
        <v>2020</v>
      </c>
      <c r="C78" s="92">
        <v>271</v>
      </c>
      <c r="D78" s="93">
        <v>0.33980755523877404</v>
      </c>
      <c r="E78" s="94">
        <v>0.48857784836065582</v>
      </c>
      <c r="F78" s="94">
        <v>40406.400000000001</v>
      </c>
      <c r="G78" s="93">
        <v>0</v>
      </c>
      <c r="H78" s="93">
        <v>0</v>
      </c>
      <c r="I78" s="93">
        <v>8.588114754098361E-3</v>
      </c>
      <c r="J78" s="93">
        <v>0</v>
      </c>
      <c r="K78" s="93">
        <v>0</v>
      </c>
      <c r="L78" s="93">
        <v>0.5307822523164647</v>
      </c>
      <c r="M78" s="93">
        <v>0</v>
      </c>
      <c r="N78" s="93">
        <v>0</v>
      </c>
      <c r="O78" s="93">
        <v>0</v>
      </c>
      <c r="P78" s="93">
        <v>0</v>
      </c>
      <c r="Q78" s="93">
        <v>0</v>
      </c>
      <c r="R78" s="93">
        <v>0.82504256751405736</v>
      </c>
      <c r="S78" s="93">
        <v>0</v>
      </c>
      <c r="T78" s="93">
        <v>0</v>
      </c>
      <c r="U78" s="93">
        <v>0</v>
      </c>
      <c r="V78" s="94">
        <v>0.48857784836065582</v>
      </c>
      <c r="W78" s="94">
        <v>0</v>
      </c>
      <c r="X78" s="94">
        <v>0.47701354240912336</v>
      </c>
      <c r="Y78" s="94">
        <v>0.5229864575908767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4">
        <v>0</v>
      </c>
      <c r="AI78" s="94">
        <v>0</v>
      </c>
      <c r="AJ78" s="94">
        <v>0</v>
      </c>
      <c r="AK78" s="94">
        <v>0</v>
      </c>
      <c r="AL78" s="94">
        <v>1</v>
      </c>
      <c r="AM78" s="94">
        <v>0</v>
      </c>
      <c r="AN78" s="94">
        <v>0</v>
      </c>
      <c r="AO78" s="94">
        <v>1.7035775127768313E-2</v>
      </c>
      <c r="AP78" s="94">
        <v>0</v>
      </c>
      <c r="AQ78" s="94">
        <v>0</v>
      </c>
      <c r="AR78" s="94">
        <v>0.98296422487223167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0</v>
      </c>
      <c r="BA78" s="95">
        <v>0</v>
      </c>
    </row>
    <row r="79" spans="1:53" x14ac:dyDescent="0.25">
      <c r="A79" s="92" t="s">
        <v>283</v>
      </c>
      <c r="B79" s="92">
        <v>2020</v>
      </c>
      <c r="C79" s="92">
        <v>347</v>
      </c>
      <c r="D79" s="93">
        <v>9.1636386817109703E-5</v>
      </c>
      <c r="E79" s="94">
        <v>7.5813259737362149</v>
      </c>
      <c r="F79" s="94">
        <v>45178.559999999998</v>
      </c>
      <c r="G79" s="93">
        <v>0</v>
      </c>
      <c r="H79" s="93">
        <v>0</v>
      </c>
      <c r="I79" s="93">
        <v>0.1332628928412061</v>
      </c>
      <c r="J79" s="93">
        <v>0</v>
      </c>
      <c r="K79" s="93">
        <v>0</v>
      </c>
      <c r="L79" s="93">
        <v>1.0238595475375931</v>
      </c>
      <c r="M79" s="93">
        <v>0</v>
      </c>
      <c r="N79" s="93">
        <v>0</v>
      </c>
      <c r="O79" s="93">
        <v>0</v>
      </c>
      <c r="P79" s="93">
        <v>0</v>
      </c>
      <c r="Q79" s="93">
        <v>0</v>
      </c>
      <c r="R79" s="93">
        <v>0</v>
      </c>
      <c r="S79" s="93">
        <v>0</v>
      </c>
      <c r="T79" s="93">
        <v>0</v>
      </c>
      <c r="U79" s="93">
        <v>0</v>
      </c>
      <c r="V79" s="94">
        <v>7.5685060495952055</v>
      </c>
      <c r="W79" s="94">
        <v>1.2819924141008479E-2</v>
      </c>
      <c r="X79" s="94">
        <v>1.5926610180289226E-4</v>
      </c>
      <c r="Y79" s="94">
        <v>0.99984073389819705</v>
      </c>
      <c r="Z79" s="94">
        <v>0</v>
      </c>
      <c r="AA79" s="94">
        <v>0</v>
      </c>
      <c r="AB79" s="94">
        <v>0</v>
      </c>
      <c r="AC79" s="94">
        <v>1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9.7008506164579955E-2</v>
      </c>
      <c r="AP79" s="94">
        <v>0</v>
      </c>
      <c r="AQ79" s="94">
        <v>0</v>
      </c>
      <c r="AR79" s="94">
        <v>0.9029914938354201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5">
        <v>0</v>
      </c>
    </row>
    <row r="80" spans="1:53" x14ac:dyDescent="0.25">
      <c r="A80" s="92" t="s">
        <v>326</v>
      </c>
      <c r="B80" s="92">
        <v>2020</v>
      </c>
      <c r="C80" s="92">
        <v>397</v>
      </c>
      <c r="D80" s="93">
        <v>0</v>
      </c>
      <c r="E80" s="94">
        <v>1.9834408757979161</v>
      </c>
      <c r="F80" s="94">
        <v>21115.007999999998</v>
      </c>
      <c r="G80" s="93">
        <v>0</v>
      </c>
      <c r="H80" s="93">
        <v>0</v>
      </c>
      <c r="I80" s="93">
        <v>3.4864490697801301E-2</v>
      </c>
      <c r="J80" s="93">
        <v>0</v>
      </c>
      <c r="K80" s="93">
        <v>0</v>
      </c>
      <c r="L80" s="93">
        <v>0</v>
      </c>
      <c r="M80" s="93">
        <v>0</v>
      </c>
      <c r="N80" s="93">
        <v>0</v>
      </c>
      <c r="O80" s="93">
        <v>1.023419929559108</v>
      </c>
      <c r="P80" s="93">
        <v>0</v>
      </c>
      <c r="Q80" s="93">
        <v>0</v>
      </c>
      <c r="R80" s="93">
        <v>0</v>
      </c>
      <c r="S80" s="93">
        <v>0</v>
      </c>
      <c r="T80" s="93">
        <v>0</v>
      </c>
      <c r="U80" s="93">
        <v>2.2022819029952533E-2</v>
      </c>
      <c r="V80" s="94">
        <v>1.9834408757979161</v>
      </c>
      <c r="W80" s="94">
        <v>0</v>
      </c>
      <c r="X80" s="94">
        <v>0</v>
      </c>
      <c r="Y80" s="94">
        <v>0.93620958978538449</v>
      </c>
      <c r="Z80" s="94">
        <v>6.3790410214615512E-2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4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3.5185621792197898E-2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0.96481437820780203</v>
      </c>
      <c r="AV80" s="94">
        <v>0</v>
      </c>
      <c r="AW80" s="94">
        <v>0</v>
      </c>
      <c r="AX80" s="94">
        <v>0</v>
      </c>
      <c r="AY80" s="94">
        <v>0</v>
      </c>
      <c r="AZ80" s="94">
        <v>0</v>
      </c>
      <c r="BA80" s="95">
        <v>1</v>
      </c>
    </row>
    <row r="81" spans="1:53" x14ac:dyDescent="0.25">
      <c r="A81" s="92" t="s">
        <v>7</v>
      </c>
      <c r="B81" s="92">
        <v>2020</v>
      </c>
      <c r="C81" s="92">
        <v>14</v>
      </c>
      <c r="D81" s="93">
        <v>0</v>
      </c>
      <c r="E81" s="94">
        <v>0</v>
      </c>
      <c r="F81" s="94">
        <v>147009.60000000001</v>
      </c>
      <c r="G81" s="93">
        <v>0</v>
      </c>
      <c r="H81" s="93">
        <v>0</v>
      </c>
      <c r="I81" s="93">
        <v>0</v>
      </c>
      <c r="J81" s="93">
        <v>0</v>
      </c>
      <c r="K81" s="93">
        <v>0</v>
      </c>
      <c r="L81" s="93">
        <v>1.0518292682926831</v>
      </c>
      <c r="M81" s="93">
        <v>0</v>
      </c>
      <c r="N81" s="93">
        <v>0</v>
      </c>
      <c r="O81" s="93">
        <v>0</v>
      </c>
      <c r="P81" s="93">
        <v>0</v>
      </c>
      <c r="Q81" s="93">
        <v>0</v>
      </c>
      <c r="R81" s="93">
        <v>0</v>
      </c>
      <c r="S81" s="93">
        <v>0</v>
      </c>
      <c r="T81" s="93">
        <v>0</v>
      </c>
      <c r="U81" s="93">
        <v>0</v>
      </c>
      <c r="V81" s="94">
        <v>0</v>
      </c>
      <c r="W81" s="94">
        <v>0</v>
      </c>
      <c r="X81" s="94">
        <v>0</v>
      </c>
      <c r="Y81" s="94">
        <v>1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4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1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5">
        <v>0</v>
      </c>
    </row>
    <row r="82" spans="1:53" x14ac:dyDescent="0.25">
      <c r="A82" s="92" t="s">
        <v>117</v>
      </c>
      <c r="B82" s="92">
        <v>2020</v>
      </c>
      <c r="C82" s="92">
        <v>145</v>
      </c>
      <c r="D82" s="93">
        <v>0</v>
      </c>
      <c r="E82" s="94">
        <v>5.5397242719012469</v>
      </c>
      <c r="F82" s="94">
        <v>148238.82</v>
      </c>
      <c r="G82" s="93">
        <v>0</v>
      </c>
      <c r="H82" s="93">
        <v>0</v>
      </c>
      <c r="I82" s="93">
        <v>9.7376063840767205E-2</v>
      </c>
      <c r="J82" s="93">
        <v>0</v>
      </c>
      <c r="K82" s="93">
        <v>0</v>
      </c>
      <c r="L82" s="93">
        <v>0.78822402930622348</v>
      </c>
      <c r="M82" s="93">
        <v>0</v>
      </c>
      <c r="N82" s="93">
        <v>0</v>
      </c>
      <c r="O82" s="93">
        <v>0</v>
      </c>
      <c r="P82" s="93">
        <v>0</v>
      </c>
      <c r="Q82" s="93">
        <v>0</v>
      </c>
      <c r="R82" s="93">
        <v>0</v>
      </c>
      <c r="S82" s="93">
        <v>0</v>
      </c>
      <c r="T82" s="93">
        <v>0</v>
      </c>
      <c r="U82" s="93">
        <v>4.072131712867115E-2</v>
      </c>
      <c r="V82" s="94">
        <v>5.5397242719012469</v>
      </c>
      <c r="W82" s="94">
        <v>0</v>
      </c>
      <c r="X82" s="94">
        <v>0</v>
      </c>
      <c r="Y82" s="94">
        <v>0.95927868287132878</v>
      </c>
      <c r="Z82" s="94">
        <v>4.0721317128671219E-2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4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9.7761682402694644E-2</v>
      </c>
      <c r="AP82" s="94">
        <v>0</v>
      </c>
      <c r="AQ82" s="94">
        <v>0</v>
      </c>
      <c r="AR82" s="94">
        <v>0.90223831759730533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5">
        <v>1</v>
      </c>
    </row>
    <row r="83" spans="1:53" x14ac:dyDescent="0.25">
      <c r="A83" s="89" t="s">
        <v>173</v>
      </c>
      <c r="B83" s="89">
        <v>2020</v>
      </c>
      <c r="C83" s="89">
        <v>215</v>
      </c>
      <c r="D83" s="90">
        <v>0</v>
      </c>
      <c r="E83" s="91">
        <v>0</v>
      </c>
      <c r="F83" s="91">
        <v>24185.16</v>
      </c>
      <c r="G83" s="90">
        <v>0</v>
      </c>
      <c r="H83" s="90">
        <v>0</v>
      </c>
      <c r="I83" s="90">
        <v>0</v>
      </c>
      <c r="J83" s="90">
        <v>0</v>
      </c>
      <c r="K83" s="90">
        <v>0.82436915860800586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0.2194221580506393</v>
      </c>
      <c r="U83" s="90">
        <v>0</v>
      </c>
      <c r="V83" s="91">
        <v>0</v>
      </c>
      <c r="W83" s="91">
        <v>0</v>
      </c>
      <c r="X83" s="91">
        <v>0</v>
      </c>
      <c r="Y83" s="91">
        <v>0.78057784194936064</v>
      </c>
      <c r="Z83" s="91">
        <v>0.21942215805063936</v>
      </c>
      <c r="AA83" s="91">
        <v>0</v>
      </c>
      <c r="AB83" s="91">
        <v>0</v>
      </c>
      <c r="AC83" s="91">
        <v>0</v>
      </c>
      <c r="AD83" s="91">
        <v>0</v>
      </c>
      <c r="AE83" s="91">
        <v>0</v>
      </c>
      <c r="AF83" s="91">
        <v>0</v>
      </c>
      <c r="AG83" s="91">
        <v>0</v>
      </c>
      <c r="AH83" s="91">
        <v>0</v>
      </c>
      <c r="AI83" s="91">
        <v>0</v>
      </c>
      <c r="AJ83" s="91">
        <v>0</v>
      </c>
      <c r="AK83" s="91">
        <v>0</v>
      </c>
      <c r="AL83" s="91">
        <v>0</v>
      </c>
      <c r="AM83" s="91">
        <v>0</v>
      </c>
      <c r="AN83" s="91">
        <v>0</v>
      </c>
      <c r="AO83" s="91">
        <v>0</v>
      </c>
      <c r="AP83" s="91">
        <v>0</v>
      </c>
      <c r="AQ83" s="91">
        <v>1</v>
      </c>
      <c r="AR83" s="91">
        <v>0</v>
      </c>
      <c r="AS83" s="91">
        <v>0</v>
      </c>
      <c r="AT83" s="91">
        <v>0</v>
      </c>
      <c r="AU83" s="91">
        <v>0</v>
      </c>
      <c r="AV83" s="91">
        <v>0</v>
      </c>
      <c r="AW83" s="91">
        <v>0</v>
      </c>
      <c r="AX83" s="91">
        <v>0</v>
      </c>
      <c r="AY83" s="91">
        <v>0</v>
      </c>
      <c r="AZ83" s="91">
        <v>1</v>
      </c>
      <c r="BA83" s="96">
        <v>0</v>
      </c>
    </row>
    <row r="84" spans="1:53" x14ac:dyDescent="0.25">
      <c r="A84" s="92" t="s">
        <v>360</v>
      </c>
      <c r="B84" s="92">
        <v>2020</v>
      </c>
      <c r="C84" s="92">
        <v>448</v>
      </c>
      <c r="D84" s="93">
        <v>0</v>
      </c>
      <c r="E84" s="94">
        <v>0.63783085861846334</v>
      </c>
      <c r="F84" s="94">
        <v>16729.2</v>
      </c>
      <c r="G84" s="93">
        <v>0</v>
      </c>
      <c r="H84" s="93">
        <v>8.6077038949860102E-3</v>
      </c>
      <c r="I84" s="93">
        <v>0</v>
      </c>
      <c r="J84" s="93">
        <v>0</v>
      </c>
      <c r="K84" s="93">
        <v>0</v>
      </c>
      <c r="L84" s="93">
        <v>1.0677856681730147</v>
      </c>
      <c r="M84" s="93">
        <v>0</v>
      </c>
      <c r="N84" s="93">
        <v>0</v>
      </c>
      <c r="O84" s="93">
        <v>0</v>
      </c>
      <c r="P84" s="93">
        <v>0</v>
      </c>
      <c r="Q84" s="93">
        <v>0</v>
      </c>
      <c r="R84" s="93">
        <v>0</v>
      </c>
      <c r="S84" s="93">
        <v>0</v>
      </c>
      <c r="T84" s="93">
        <v>0</v>
      </c>
      <c r="U84" s="93">
        <v>0</v>
      </c>
      <c r="V84" s="94">
        <v>0.63783085861846334</v>
      </c>
      <c r="W84" s="94">
        <v>0</v>
      </c>
      <c r="X84" s="94">
        <v>0</v>
      </c>
      <c r="Y84" s="94">
        <v>1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4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7.5268817204301071E-3</v>
      </c>
      <c r="AO84" s="94">
        <v>0</v>
      </c>
      <c r="AP84" s="94">
        <v>0</v>
      </c>
      <c r="AQ84" s="94">
        <v>0</v>
      </c>
      <c r="AR84" s="94">
        <v>0.99247311827956985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5">
        <v>0</v>
      </c>
    </row>
    <row r="85" spans="1:53" x14ac:dyDescent="0.25">
      <c r="A85" s="89" t="s">
        <v>286</v>
      </c>
      <c r="B85" s="89">
        <v>2020</v>
      </c>
      <c r="C85" s="89">
        <v>351</v>
      </c>
      <c r="D85" s="90">
        <v>1.5109863328849116E-2</v>
      </c>
      <c r="E85" s="91">
        <v>5.5061491889415297</v>
      </c>
      <c r="F85" s="91">
        <v>36929.520000000004</v>
      </c>
      <c r="G85" s="90">
        <v>0</v>
      </c>
      <c r="H85" s="90">
        <v>0</v>
      </c>
      <c r="I85" s="90">
        <v>9.678588836248074E-2</v>
      </c>
      <c r="J85" s="90">
        <v>0</v>
      </c>
      <c r="K85" s="90">
        <v>0</v>
      </c>
      <c r="L85" s="90">
        <v>0.94152320420086699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1">
        <v>3.7581551081086348</v>
      </c>
      <c r="W85" s="91">
        <v>1.7479940808328946</v>
      </c>
      <c r="X85" s="91">
        <v>2.2343101128853016E-2</v>
      </c>
      <c r="Y85" s="91">
        <v>0.97765689887114704</v>
      </c>
      <c r="Z85" s="91">
        <v>0</v>
      </c>
      <c r="AA85" s="91">
        <v>0</v>
      </c>
      <c r="AB85" s="91">
        <v>0</v>
      </c>
      <c r="AC85" s="91">
        <v>1</v>
      </c>
      <c r="AD85" s="91">
        <v>0</v>
      </c>
      <c r="AE85" s="91">
        <v>0</v>
      </c>
      <c r="AF85" s="91">
        <v>0</v>
      </c>
      <c r="AG85" s="91">
        <v>0</v>
      </c>
      <c r="AH85" s="91">
        <v>0</v>
      </c>
      <c r="AI85" s="91">
        <v>0</v>
      </c>
      <c r="AJ85" s="91">
        <v>0</v>
      </c>
      <c r="AK85" s="91">
        <v>0</v>
      </c>
      <c r="AL85" s="91">
        <v>0</v>
      </c>
      <c r="AM85" s="91">
        <v>0</v>
      </c>
      <c r="AN85" s="91">
        <v>0</v>
      </c>
      <c r="AO85" s="91">
        <v>5.4442117858211181E-2</v>
      </c>
      <c r="AP85" s="91">
        <v>0</v>
      </c>
      <c r="AQ85" s="91">
        <v>0</v>
      </c>
      <c r="AR85" s="91">
        <v>0.94555788214178882</v>
      </c>
      <c r="AS85" s="91">
        <v>0</v>
      </c>
      <c r="AT85" s="91">
        <v>0</v>
      </c>
      <c r="AU85" s="91">
        <v>0</v>
      </c>
      <c r="AV85" s="91">
        <v>0</v>
      </c>
      <c r="AW85" s="91">
        <v>0</v>
      </c>
      <c r="AX85" s="91">
        <v>0</v>
      </c>
      <c r="AY85" s="91">
        <v>0</v>
      </c>
      <c r="AZ85" s="91">
        <v>0</v>
      </c>
      <c r="BA85" s="96">
        <v>0</v>
      </c>
    </row>
    <row r="86" spans="1:53" x14ac:dyDescent="0.25">
      <c r="A86" s="89" t="s">
        <v>339</v>
      </c>
      <c r="B86" s="89">
        <v>2020</v>
      </c>
      <c r="C86" s="89">
        <v>416</v>
      </c>
      <c r="D86" s="90">
        <v>0.1232777977413264</v>
      </c>
      <c r="E86" s="91">
        <v>29.03244293079203</v>
      </c>
      <c r="F86" s="91">
        <v>34663.175999999999</v>
      </c>
      <c r="G86" s="90">
        <v>0</v>
      </c>
      <c r="H86" s="90">
        <v>0</v>
      </c>
      <c r="I86" s="90">
        <v>0.51032594358924299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0.12555848892784666</v>
      </c>
      <c r="U86" s="90">
        <v>0.17486908874132021</v>
      </c>
      <c r="V86" s="91">
        <v>15.935989936294357</v>
      </c>
      <c r="W86" s="91">
        <v>13.096452994497676</v>
      </c>
      <c r="X86" s="91">
        <v>0.1581950944299903</v>
      </c>
      <c r="Y86" s="91">
        <v>0.1697324788024662</v>
      </c>
      <c r="Z86" s="91">
        <v>0.67207242676754342</v>
      </c>
      <c r="AA86" s="91">
        <v>0</v>
      </c>
      <c r="AB86" s="91">
        <v>0</v>
      </c>
      <c r="AC86" s="91">
        <v>1</v>
      </c>
      <c r="AD86" s="91">
        <v>0</v>
      </c>
      <c r="AE86" s="91">
        <v>0</v>
      </c>
      <c r="AF86" s="91">
        <v>0</v>
      </c>
      <c r="AG86" s="91">
        <v>0</v>
      </c>
      <c r="AH86" s="91">
        <v>0</v>
      </c>
      <c r="AI86" s="91">
        <v>0</v>
      </c>
      <c r="AJ86" s="91">
        <v>0</v>
      </c>
      <c r="AK86" s="91">
        <v>0</v>
      </c>
      <c r="AL86" s="91">
        <v>0</v>
      </c>
      <c r="AM86" s="91">
        <v>0</v>
      </c>
      <c r="AN86" s="91">
        <v>0</v>
      </c>
      <c r="AO86" s="91">
        <v>1</v>
      </c>
      <c r="AP86" s="91">
        <v>0</v>
      </c>
      <c r="AQ86" s="91">
        <v>0</v>
      </c>
      <c r="AR86" s="91">
        <v>0</v>
      </c>
      <c r="AS86" s="91">
        <v>0</v>
      </c>
      <c r="AT86" s="91">
        <v>0</v>
      </c>
      <c r="AU86" s="91">
        <v>0</v>
      </c>
      <c r="AV86" s="91">
        <v>0</v>
      </c>
      <c r="AW86" s="91">
        <v>0</v>
      </c>
      <c r="AX86" s="91">
        <v>0</v>
      </c>
      <c r="AY86" s="91">
        <v>0</v>
      </c>
      <c r="AZ86" s="91">
        <v>0.1825625206702253</v>
      </c>
      <c r="BA86" s="96">
        <v>0.81743747932977484</v>
      </c>
    </row>
    <row r="87" spans="1:53" x14ac:dyDescent="0.25">
      <c r="A87" s="89" t="s">
        <v>62</v>
      </c>
      <c r="B87" s="89">
        <v>2020</v>
      </c>
      <c r="C87" s="89">
        <v>77</v>
      </c>
      <c r="D87" s="90">
        <v>1.7219267354219098E-2</v>
      </c>
      <c r="E87" s="91">
        <v>5.5716952978805736</v>
      </c>
      <c r="F87" s="91">
        <v>195189.76800000001</v>
      </c>
      <c r="G87" s="90">
        <v>0</v>
      </c>
      <c r="H87" s="90">
        <v>0</v>
      </c>
      <c r="I87" s="90">
        <v>9.793804355564377E-2</v>
      </c>
      <c r="J87" s="90">
        <v>0</v>
      </c>
      <c r="K87" s="90">
        <v>0</v>
      </c>
      <c r="L87" s="90">
        <v>0.93475285036457423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1">
        <v>3.5804469826102769</v>
      </c>
      <c r="W87" s="91">
        <v>1.991248315270296</v>
      </c>
      <c r="X87" s="91">
        <v>2.133539820369534E-2</v>
      </c>
      <c r="Y87" s="91">
        <v>0.97866460179630466</v>
      </c>
      <c r="Z87" s="91">
        <v>0</v>
      </c>
      <c r="AA87" s="91">
        <v>0</v>
      </c>
      <c r="AB87" s="91">
        <v>0</v>
      </c>
      <c r="AC87" s="91">
        <v>1</v>
      </c>
      <c r="AD87" s="91">
        <v>0</v>
      </c>
      <c r="AE87" s="91">
        <v>0</v>
      </c>
      <c r="AF87" s="91">
        <v>0</v>
      </c>
      <c r="AG87" s="91">
        <v>0</v>
      </c>
      <c r="AH87" s="91">
        <v>0</v>
      </c>
      <c r="AI87" s="91">
        <v>0</v>
      </c>
      <c r="AJ87" s="91">
        <v>0</v>
      </c>
      <c r="AK87" s="91">
        <v>0</v>
      </c>
      <c r="AL87" s="91">
        <v>0</v>
      </c>
      <c r="AM87" s="91">
        <v>0</v>
      </c>
      <c r="AN87" s="91">
        <v>0</v>
      </c>
      <c r="AO87" s="91">
        <v>5.0852456993397958E-2</v>
      </c>
      <c r="AP87" s="91">
        <v>0</v>
      </c>
      <c r="AQ87" s="91">
        <v>0</v>
      </c>
      <c r="AR87" s="91">
        <v>0.94914754300660209</v>
      </c>
      <c r="AS87" s="91">
        <v>0</v>
      </c>
      <c r="AT87" s="91">
        <v>0</v>
      </c>
      <c r="AU87" s="91">
        <v>0</v>
      </c>
      <c r="AV87" s="91">
        <v>0</v>
      </c>
      <c r="AW87" s="91">
        <v>0</v>
      </c>
      <c r="AX87" s="91">
        <v>0</v>
      </c>
      <c r="AY87" s="91">
        <v>0</v>
      </c>
      <c r="AZ87" s="91">
        <v>0</v>
      </c>
      <c r="BA87" s="96">
        <v>0</v>
      </c>
    </row>
    <row r="88" spans="1:53" x14ac:dyDescent="0.25">
      <c r="A88" s="92" t="s">
        <v>295</v>
      </c>
      <c r="B88" s="92">
        <v>2020</v>
      </c>
      <c r="C88" s="92">
        <v>360</v>
      </c>
      <c r="D88" s="93">
        <v>0</v>
      </c>
      <c r="E88" s="94">
        <v>5.5468223669436323E-2</v>
      </c>
      <c r="F88" s="94">
        <v>24046.2</v>
      </c>
      <c r="G88" s="93">
        <v>0</v>
      </c>
      <c r="H88" s="93">
        <v>7.4855902387903274E-4</v>
      </c>
      <c r="I88" s="93">
        <v>0</v>
      </c>
      <c r="J88" s="93">
        <v>0</v>
      </c>
      <c r="K88" s="93">
        <v>0</v>
      </c>
      <c r="L88" s="93">
        <v>1.0547196646455572</v>
      </c>
      <c r="M88" s="93">
        <v>0</v>
      </c>
      <c r="N88" s="93">
        <v>0</v>
      </c>
      <c r="O88" s="93">
        <v>0</v>
      </c>
      <c r="P88" s="93">
        <v>0</v>
      </c>
      <c r="Q88" s="93">
        <v>0</v>
      </c>
      <c r="R88" s="93">
        <v>0</v>
      </c>
      <c r="S88" s="93">
        <v>0</v>
      </c>
      <c r="T88" s="93">
        <v>0</v>
      </c>
      <c r="U88" s="93">
        <v>0</v>
      </c>
      <c r="V88" s="94">
        <v>5.5468223669436323E-2</v>
      </c>
      <c r="W88" s="94">
        <v>0</v>
      </c>
      <c r="X88" s="94">
        <v>0</v>
      </c>
      <c r="Y88" s="94">
        <v>0.99999999999999989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6.7189249720044802E-4</v>
      </c>
      <c r="AO88" s="94">
        <v>0</v>
      </c>
      <c r="AP88" s="94">
        <v>0</v>
      </c>
      <c r="AQ88" s="94">
        <v>0</v>
      </c>
      <c r="AR88" s="94">
        <v>0.99932810750279955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5">
        <v>0</v>
      </c>
    </row>
    <row r="89" spans="1:53" x14ac:dyDescent="0.25">
      <c r="A89" s="89" t="s">
        <v>207</v>
      </c>
      <c r="B89" s="89">
        <v>2020</v>
      </c>
      <c r="C89" s="89">
        <v>251</v>
      </c>
      <c r="D89" s="90">
        <v>0.22141823444283645</v>
      </c>
      <c r="E89" s="91">
        <v>72.779105311143269</v>
      </c>
      <c r="F89" s="91">
        <v>19900.8</v>
      </c>
      <c r="G89" s="90">
        <v>0</v>
      </c>
      <c r="H89" s="90">
        <v>0</v>
      </c>
      <c r="I89" s="90">
        <v>1.2792952243125904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1">
        <v>47.597747120115777</v>
      </c>
      <c r="W89" s="91">
        <v>25.181358191027496</v>
      </c>
      <c r="X89" s="91">
        <v>0.33393632416787267</v>
      </c>
      <c r="Y89" s="91">
        <v>0.66606367583212733</v>
      </c>
      <c r="Z89" s="91">
        <v>0</v>
      </c>
      <c r="AA89" s="91">
        <v>0</v>
      </c>
      <c r="AB89" s="91">
        <v>0</v>
      </c>
      <c r="AC89" s="91">
        <v>1</v>
      </c>
      <c r="AD89" s="91">
        <v>0</v>
      </c>
      <c r="AE89" s="91">
        <v>0</v>
      </c>
      <c r="AF89" s="91">
        <v>0</v>
      </c>
      <c r="AG89" s="91">
        <v>0</v>
      </c>
      <c r="AH89" s="91">
        <v>0</v>
      </c>
      <c r="AI89" s="91">
        <v>0</v>
      </c>
      <c r="AJ89" s="91">
        <v>0</v>
      </c>
      <c r="AK89" s="91">
        <v>0</v>
      </c>
      <c r="AL89" s="91">
        <v>0</v>
      </c>
      <c r="AM89" s="91">
        <v>0</v>
      </c>
      <c r="AN89" s="91">
        <v>0</v>
      </c>
      <c r="AO89" s="91">
        <v>1</v>
      </c>
      <c r="AP89" s="91">
        <v>0</v>
      </c>
      <c r="AQ89" s="91">
        <v>0</v>
      </c>
      <c r="AR89" s="91">
        <v>0</v>
      </c>
      <c r="AS89" s="91">
        <v>0</v>
      </c>
      <c r="AT89" s="91">
        <v>0</v>
      </c>
      <c r="AU89" s="91">
        <v>0</v>
      </c>
      <c r="AV89" s="91">
        <v>0</v>
      </c>
      <c r="AW89" s="91">
        <v>0</v>
      </c>
      <c r="AX89" s="91">
        <v>0</v>
      </c>
      <c r="AY89" s="91">
        <v>0</v>
      </c>
      <c r="AZ89" s="91">
        <v>0</v>
      </c>
      <c r="BA89" s="96">
        <v>0</v>
      </c>
    </row>
    <row r="90" spans="1:53" x14ac:dyDescent="0.25">
      <c r="A90" s="89" t="s">
        <v>80</v>
      </c>
      <c r="B90" s="89">
        <v>2020</v>
      </c>
      <c r="C90" s="89">
        <v>101</v>
      </c>
      <c r="D90" s="90">
        <v>0</v>
      </c>
      <c r="E90" s="91">
        <v>17.218882626110457</v>
      </c>
      <c r="F90" s="91">
        <v>88693.200000000012</v>
      </c>
      <c r="G90" s="90">
        <v>0</v>
      </c>
      <c r="H90" s="90">
        <v>0</v>
      </c>
      <c r="I90" s="90">
        <v>0.30266975964335485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2.1025287169704102E-2</v>
      </c>
      <c r="T90" s="90">
        <v>0.79185777489142339</v>
      </c>
      <c r="U90" s="90">
        <v>0.17810610058042781</v>
      </c>
      <c r="V90" s="91">
        <v>17.215104667309781</v>
      </c>
      <c r="W90" s="91">
        <v>3.7779588006746851E-3</v>
      </c>
      <c r="X90" s="91">
        <v>8.1178055947916152E-6</v>
      </c>
      <c r="Y90" s="91">
        <v>0.29601578101407627</v>
      </c>
      <c r="Z90" s="91">
        <v>0.70397610118032894</v>
      </c>
      <c r="AA90" s="91">
        <v>0</v>
      </c>
      <c r="AB90" s="91">
        <v>0</v>
      </c>
      <c r="AC90" s="91">
        <v>1</v>
      </c>
      <c r="AD90" s="91">
        <v>0</v>
      </c>
      <c r="AE90" s="91">
        <v>0</v>
      </c>
      <c r="AF90" s="91">
        <v>0</v>
      </c>
      <c r="AG90" s="91">
        <v>0</v>
      </c>
      <c r="AH90" s="91">
        <v>0</v>
      </c>
      <c r="AI90" s="91">
        <v>0</v>
      </c>
      <c r="AJ90" s="91">
        <v>0</v>
      </c>
      <c r="AK90" s="91">
        <v>0</v>
      </c>
      <c r="AL90" s="91">
        <v>0</v>
      </c>
      <c r="AM90" s="91">
        <v>0</v>
      </c>
      <c r="AN90" s="91">
        <v>0</v>
      </c>
      <c r="AO90" s="91">
        <v>1</v>
      </c>
      <c r="AP90" s="91">
        <v>0</v>
      </c>
      <c r="AQ90" s="91">
        <v>0</v>
      </c>
      <c r="AR90" s="91">
        <v>0</v>
      </c>
      <c r="AS90" s="91">
        <v>0</v>
      </c>
      <c r="AT90" s="91">
        <v>0</v>
      </c>
      <c r="AU90" s="91">
        <v>0</v>
      </c>
      <c r="AV90" s="91">
        <v>0</v>
      </c>
      <c r="AW90" s="91">
        <v>0</v>
      </c>
      <c r="AX90" s="91">
        <v>0</v>
      </c>
      <c r="AY90" s="91">
        <v>2.9866236162361622E-2</v>
      </c>
      <c r="AZ90" s="91">
        <v>0.65428966789667897</v>
      </c>
      <c r="BA90" s="96">
        <v>0.31584409594095941</v>
      </c>
    </row>
    <row r="91" spans="1:53" x14ac:dyDescent="0.25">
      <c r="A91" s="92" t="s">
        <v>162</v>
      </c>
      <c r="B91" s="92">
        <v>2020</v>
      </c>
      <c r="C91" s="92">
        <v>202</v>
      </c>
      <c r="D91" s="93">
        <v>0</v>
      </c>
      <c r="E91" s="94">
        <v>0.3202681029774806</v>
      </c>
      <c r="F91" s="94">
        <v>513730.95999999996</v>
      </c>
      <c r="G91" s="93">
        <v>0</v>
      </c>
      <c r="H91" s="93">
        <v>4.3221066528674849E-3</v>
      </c>
      <c r="I91" s="93">
        <v>0</v>
      </c>
      <c r="J91" s="93">
        <v>0</v>
      </c>
      <c r="K91" s="93">
        <v>0</v>
      </c>
      <c r="L91" s="93">
        <v>0.83563680880747393</v>
      </c>
      <c r="M91" s="93">
        <v>0</v>
      </c>
      <c r="N91" s="93">
        <v>0</v>
      </c>
      <c r="O91" s="93">
        <v>0</v>
      </c>
      <c r="P91" s="93">
        <v>0</v>
      </c>
      <c r="Q91" s="93">
        <v>0</v>
      </c>
      <c r="R91" s="93">
        <v>0</v>
      </c>
      <c r="S91" s="93">
        <v>0</v>
      </c>
      <c r="T91" s="93">
        <v>0.12078228651043339</v>
      </c>
      <c r="U91" s="93">
        <v>0</v>
      </c>
      <c r="V91" s="94">
        <v>0.3202681029774806</v>
      </c>
      <c r="W91" s="94">
        <v>0</v>
      </c>
      <c r="X91" s="94">
        <v>0</v>
      </c>
      <c r="Y91" s="94">
        <v>0.87921771348956657</v>
      </c>
      <c r="Z91" s="94">
        <v>0.12078228651043343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4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4.4242693566101552E-3</v>
      </c>
      <c r="AO91" s="94">
        <v>0</v>
      </c>
      <c r="AP91" s="94">
        <v>0</v>
      </c>
      <c r="AQ91" s="94">
        <v>0</v>
      </c>
      <c r="AR91" s="94">
        <v>0.99557573064338989</v>
      </c>
      <c r="AS91" s="94">
        <v>0</v>
      </c>
      <c r="AT91" s="94">
        <v>0</v>
      </c>
      <c r="AU91" s="94">
        <v>0</v>
      </c>
      <c r="AV91" s="94">
        <v>0</v>
      </c>
      <c r="AW91" s="94">
        <v>0</v>
      </c>
      <c r="AX91" s="94">
        <v>0</v>
      </c>
      <c r="AY91" s="94">
        <v>0</v>
      </c>
      <c r="AZ91" s="94">
        <v>1</v>
      </c>
      <c r="BA91" s="95">
        <v>0</v>
      </c>
    </row>
    <row r="92" spans="1:53" x14ac:dyDescent="0.25">
      <c r="A92" s="92" t="s">
        <v>299</v>
      </c>
      <c r="B92" s="92">
        <v>2020</v>
      </c>
      <c r="C92" s="92">
        <v>365</v>
      </c>
      <c r="D92" s="93">
        <v>0.16785255531340654</v>
      </c>
      <c r="E92" s="94">
        <v>35.771015148584873</v>
      </c>
      <c r="F92" s="94">
        <v>24943.32</v>
      </c>
      <c r="G92" s="93">
        <v>0</v>
      </c>
      <c r="H92" s="93">
        <v>0</v>
      </c>
      <c r="I92" s="93">
        <v>0.62877509489514627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0.89547963142035614</v>
      </c>
      <c r="P92" s="93">
        <v>0</v>
      </c>
      <c r="Q92" s="93">
        <v>0</v>
      </c>
      <c r="R92" s="93">
        <v>0</v>
      </c>
      <c r="S92" s="93">
        <v>0</v>
      </c>
      <c r="T92" s="93">
        <v>0</v>
      </c>
      <c r="U92" s="93">
        <v>0</v>
      </c>
      <c r="V92" s="94">
        <v>12.577471134556266</v>
      </c>
      <c r="W92" s="94">
        <v>23.193544014028607</v>
      </c>
      <c r="X92" s="94">
        <v>0.20442507252442738</v>
      </c>
      <c r="Y92" s="94">
        <v>0.79557492747557257</v>
      </c>
      <c r="Z92" s="94">
        <v>0</v>
      </c>
      <c r="AA92" s="94">
        <v>0</v>
      </c>
      <c r="AB92" s="94">
        <v>0</v>
      </c>
      <c r="AC92" s="94">
        <v>1</v>
      </c>
      <c r="AD92" s="94">
        <v>0</v>
      </c>
      <c r="AE92" s="94">
        <v>0</v>
      </c>
      <c r="AF92" s="94">
        <v>0</v>
      </c>
      <c r="AG92" s="94">
        <v>0</v>
      </c>
      <c r="AH92" s="94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0.13482575331531305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0.86517424668468701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5">
        <v>0</v>
      </c>
    </row>
    <row r="93" spans="1:53" x14ac:dyDescent="0.25">
      <c r="A93" s="89" t="s">
        <v>101</v>
      </c>
      <c r="B93" s="89">
        <v>2020</v>
      </c>
      <c r="C93" s="89">
        <v>128</v>
      </c>
      <c r="D93" s="90">
        <v>6.7660859933541428E-2</v>
      </c>
      <c r="E93" s="91">
        <v>12.701138785647283</v>
      </c>
      <c r="F93" s="91">
        <v>377378.00000000006</v>
      </c>
      <c r="G93" s="90">
        <v>0</v>
      </c>
      <c r="H93" s="90">
        <v>1.9489742433316196E-2</v>
      </c>
      <c r="I93" s="90">
        <v>0.19787218968779313</v>
      </c>
      <c r="J93" s="90">
        <v>0</v>
      </c>
      <c r="K93" s="90">
        <v>0</v>
      </c>
      <c r="L93" s="90">
        <v>1.6059002985865629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0.19566795626666098</v>
      </c>
      <c r="S93" s="90">
        <v>0.3061651712606458</v>
      </c>
      <c r="T93" s="90">
        <v>0</v>
      </c>
      <c r="U93" s="90">
        <v>9.9420739947744682E-2</v>
      </c>
      <c r="V93" s="91">
        <v>8.2523907968161492</v>
      </c>
      <c r="W93" s="91">
        <v>4.4487479888311317</v>
      </c>
      <c r="X93" s="91">
        <v>0.7321179613815989</v>
      </c>
      <c r="Y93" s="91">
        <v>8.3544256233024597E-2</v>
      </c>
      <c r="Z93" s="91">
        <v>0.18433778238537651</v>
      </c>
      <c r="AA93" s="91">
        <v>0</v>
      </c>
      <c r="AB93" s="91">
        <v>8.3695603740411278E-3</v>
      </c>
      <c r="AC93" s="91">
        <v>7.1914192917948372E-2</v>
      </c>
      <c r="AD93" s="91">
        <v>0</v>
      </c>
      <c r="AE93" s="91">
        <v>0</v>
      </c>
      <c r="AF93" s="91">
        <v>0.86194015636558774</v>
      </c>
      <c r="AG93" s="91">
        <v>0</v>
      </c>
      <c r="AH93" s="91">
        <v>0</v>
      </c>
      <c r="AI93" s="91">
        <v>0</v>
      </c>
      <c r="AJ93" s="91">
        <v>0</v>
      </c>
      <c r="AK93" s="91">
        <v>0</v>
      </c>
      <c r="AL93" s="91">
        <v>5.7776090342422898E-2</v>
      </c>
      <c r="AM93" s="91">
        <v>0</v>
      </c>
      <c r="AN93" s="91">
        <v>2.0966318957911671E-2</v>
      </c>
      <c r="AO93" s="91">
        <v>0.38548964658259383</v>
      </c>
      <c r="AP93" s="91">
        <v>0</v>
      </c>
      <c r="AQ93" s="91">
        <v>0</v>
      </c>
      <c r="AR93" s="91">
        <v>0.53199439514245683</v>
      </c>
      <c r="AS93" s="91">
        <v>0</v>
      </c>
      <c r="AT93" s="91">
        <v>0</v>
      </c>
      <c r="AU93" s="91">
        <v>0</v>
      </c>
      <c r="AV93" s="91">
        <v>0</v>
      </c>
      <c r="AW93" s="91">
        <v>0</v>
      </c>
      <c r="AX93" s="91">
        <v>6.1549639317037726E-2</v>
      </c>
      <c r="AY93" s="91">
        <v>0.75487131776462968</v>
      </c>
      <c r="AZ93" s="91">
        <v>0</v>
      </c>
      <c r="BA93" s="96">
        <v>0.2451286822353704</v>
      </c>
    </row>
    <row r="94" spans="1:53" x14ac:dyDescent="0.25">
      <c r="A94" s="89" t="s">
        <v>8</v>
      </c>
      <c r="B94" s="89">
        <v>2020</v>
      </c>
      <c r="C94" s="89">
        <v>15</v>
      </c>
      <c r="D94" s="90">
        <v>0</v>
      </c>
      <c r="E94" s="91">
        <v>3.887469444550444E-2</v>
      </c>
      <c r="F94" s="91">
        <v>78355.09</v>
      </c>
      <c r="G94" s="90">
        <v>0</v>
      </c>
      <c r="H94" s="90">
        <v>5.2462475634958757E-4</v>
      </c>
      <c r="I94" s="90">
        <v>0</v>
      </c>
      <c r="J94" s="90">
        <v>0</v>
      </c>
      <c r="K94" s="90">
        <v>0</v>
      </c>
      <c r="L94" s="90">
        <v>0.88022274749477025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1">
        <v>3.887469444550444E-2</v>
      </c>
      <c r="W94" s="91">
        <v>0</v>
      </c>
      <c r="X94" s="91">
        <v>0</v>
      </c>
      <c r="Y94" s="91">
        <v>1</v>
      </c>
      <c r="Z94" s="91">
        <v>0</v>
      </c>
      <c r="AA94" s="91">
        <v>0</v>
      </c>
      <c r="AB94" s="91">
        <v>0</v>
      </c>
      <c r="AC94" s="91">
        <v>0</v>
      </c>
      <c r="AD94" s="91">
        <v>0</v>
      </c>
      <c r="AE94" s="91">
        <v>0</v>
      </c>
      <c r="AF94" s="91">
        <v>0</v>
      </c>
      <c r="AG94" s="91">
        <v>0</v>
      </c>
      <c r="AH94" s="91">
        <v>0</v>
      </c>
      <c r="AI94" s="91">
        <v>0</v>
      </c>
      <c r="AJ94" s="91">
        <v>0</v>
      </c>
      <c r="AK94" s="91">
        <v>0</v>
      </c>
      <c r="AL94" s="91">
        <v>0</v>
      </c>
      <c r="AM94" s="91">
        <v>0</v>
      </c>
      <c r="AN94" s="91">
        <v>5.2466278833959614E-4</v>
      </c>
      <c r="AO94" s="91">
        <v>0</v>
      </c>
      <c r="AP94" s="91">
        <v>0</v>
      </c>
      <c r="AQ94" s="91">
        <v>0</v>
      </c>
      <c r="AR94" s="91">
        <v>0.99947533721166038</v>
      </c>
      <c r="AS94" s="91">
        <v>0</v>
      </c>
      <c r="AT94" s="91">
        <v>0</v>
      </c>
      <c r="AU94" s="91">
        <v>0</v>
      </c>
      <c r="AV94" s="91">
        <v>0</v>
      </c>
      <c r="AW94" s="91">
        <v>0</v>
      </c>
      <c r="AX94" s="91">
        <v>0</v>
      </c>
      <c r="AY94" s="91">
        <v>0</v>
      </c>
      <c r="AZ94" s="91">
        <v>0</v>
      </c>
      <c r="BA94" s="96">
        <v>0</v>
      </c>
    </row>
    <row r="95" spans="1:53" x14ac:dyDescent="0.25">
      <c r="A95" s="92" t="s">
        <v>81</v>
      </c>
      <c r="B95" s="92">
        <v>2020</v>
      </c>
      <c r="C95" s="92">
        <v>102</v>
      </c>
      <c r="D95" s="93">
        <v>5.9462431586359034E-3</v>
      </c>
      <c r="E95" s="94">
        <v>1.0279940774034164</v>
      </c>
      <c r="F95" s="94">
        <v>181506.2</v>
      </c>
      <c r="G95" s="93">
        <v>0</v>
      </c>
      <c r="H95" s="93">
        <v>0</v>
      </c>
      <c r="I95" s="93">
        <v>1.8069855464992377E-2</v>
      </c>
      <c r="J95" s="93">
        <v>0</v>
      </c>
      <c r="K95" s="93">
        <v>0.80046852394022894</v>
      </c>
      <c r="L95" s="93">
        <v>0</v>
      </c>
      <c r="M95" s="93">
        <v>0</v>
      </c>
      <c r="N95" s="93">
        <v>4.0102762329881844E-2</v>
      </c>
      <c r="O95" s="93">
        <v>0</v>
      </c>
      <c r="P95" s="93">
        <v>0</v>
      </c>
      <c r="Q95" s="93">
        <v>0</v>
      </c>
      <c r="R95" s="93">
        <v>0</v>
      </c>
      <c r="S95" s="93">
        <v>0</v>
      </c>
      <c r="T95" s="93">
        <v>0.25783471859363483</v>
      </c>
      <c r="U95" s="93">
        <v>0</v>
      </c>
      <c r="V95" s="94">
        <v>0.52328963224396741</v>
      </c>
      <c r="W95" s="94">
        <v>0.50470444515944901</v>
      </c>
      <c r="X95" s="94">
        <v>6.4658948289369727E-3</v>
      </c>
      <c r="Y95" s="94">
        <v>0.73569938657742817</v>
      </c>
      <c r="Z95" s="94">
        <v>0.25783471859363483</v>
      </c>
      <c r="AA95" s="94">
        <v>0</v>
      </c>
      <c r="AB95" s="94">
        <v>0</v>
      </c>
      <c r="AC95" s="94">
        <v>1</v>
      </c>
      <c r="AD95" s="94">
        <v>0</v>
      </c>
      <c r="AE95" s="94">
        <v>0</v>
      </c>
      <c r="AF95" s="94">
        <v>0</v>
      </c>
      <c r="AG95" s="94">
        <v>0</v>
      </c>
      <c r="AH95" s="94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6.3354651249868943E-3</v>
      </c>
      <c r="AP95" s="94">
        <v>0</v>
      </c>
      <c r="AQ95" s="94">
        <v>0.94573666631719266</v>
      </c>
      <c r="AR95" s="94">
        <v>0</v>
      </c>
      <c r="AS95" s="94">
        <v>0</v>
      </c>
      <c r="AT95" s="94">
        <v>4.7927868557820483E-2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1</v>
      </c>
      <c r="BA95" s="95">
        <v>0</v>
      </c>
    </row>
    <row r="96" spans="1:53" x14ac:dyDescent="0.25">
      <c r="A96" s="92" t="s">
        <v>336</v>
      </c>
      <c r="B96" s="92">
        <v>2020</v>
      </c>
      <c r="C96" s="92">
        <v>412</v>
      </c>
      <c r="D96" s="93">
        <v>3.2109762229724878E-2</v>
      </c>
      <c r="E96" s="94">
        <v>54.685307146756699</v>
      </c>
      <c r="F96" s="94">
        <v>50115.6</v>
      </c>
      <c r="G96" s="93">
        <v>0</v>
      </c>
      <c r="H96" s="93">
        <v>0</v>
      </c>
      <c r="I96" s="93">
        <v>0.96124639034552117</v>
      </c>
      <c r="J96" s="93">
        <v>0</v>
      </c>
      <c r="K96" s="93">
        <v>0</v>
      </c>
      <c r="L96" s="93">
        <v>0</v>
      </c>
      <c r="M96" s="93">
        <v>0</v>
      </c>
      <c r="N96" s="93">
        <v>0</v>
      </c>
      <c r="O96" s="93">
        <v>0</v>
      </c>
      <c r="P96" s="93">
        <v>0</v>
      </c>
      <c r="Q96" s="93">
        <v>0</v>
      </c>
      <c r="R96" s="93">
        <v>0</v>
      </c>
      <c r="S96" s="93">
        <v>0</v>
      </c>
      <c r="T96" s="93">
        <v>0</v>
      </c>
      <c r="U96" s="93">
        <v>4.9098915307808348E-2</v>
      </c>
      <c r="V96" s="94">
        <v>50.577747798290346</v>
      </c>
      <c r="W96" s="94">
        <v>4.1075593484663457</v>
      </c>
      <c r="X96" s="94">
        <v>4.4465196465771142E-2</v>
      </c>
      <c r="Y96" s="94">
        <v>0.80827526758135182</v>
      </c>
      <c r="Z96" s="94">
        <v>0.147259535952877</v>
      </c>
      <c r="AA96" s="94">
        <v>0</v>
      </c>
      <c r="AB96" s="94">
        <v>0</v>
      </c>
      <c r="AC96" s="94">
        <v>1</v>
      </c>
      <c r="AD96" s="94">
        <v>0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1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0</v>
      </c>
      <c r="AZ96" s="94">
        <v>0</v>
      </c>
      <c r="BA96" s="95">
        <v>1</v>
      </c>
    </row>
    <row r="97" spans="1:53" x14ac:dyDescent="0.25">
      <c r="A97" s="89" t="s">
        <v>352</v>
      </c>
      <c r="B97" s="89">
        <v>2020</v>
      </c>
      <c r="C97" s="89">
        <v>436</v>
      </c>
      <c r="D97" s="90">
        <v>4.8739259050570506E-2</v>
      </c>
      <c r="E97" s="91">
        <v>9.5029459895759967</v>
      </c>
      <c r="F97" s="91">
        <v>25556.400000000001</v>
      </c>
      <c r="G97" s="90">
        <v>0</v>
      </c>
      <c r="H97" s="90">
        <v>0</v>
      </c>
      <c r="I97" s="90">
        <v>0.16704070995914919</v>
      </c>
      <c r="J97" s="90">
        <v>0</v>
      </c>
      <c r="K97" s="90">
        <v>1.087653190590224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1">
        <v>4.4174816537540504</v>
      </c>
      <c r="W97" s="91">
        <v>5.0854643358219471</v>
      </c>
      <c r="X97" s="91">
        <v>5.1935659760087245E-2</v>
      </c>
      <c r="Y97" s="91">
        <v>0.94806434023991282</v>
      </c>
      <c r="Z97" s="91">
        <v>0</v>
      </c>
      <c r="AA97" s="91">
        <v>0</v>
      </c>
      <c r="AB97" s="91">
        <v>0</v>
      </c>
      <c r="AC97" s="91">
        <v>1</v>
      </c>
      <c r="AD97" s="91">
        <v>0</v>
      </c>
      <c r="AE97" s="91">
        <v>0</v>
      </c>
      <c r="AF97" s="91">
        <v>0</v>
      </c>
      <c r="AG97" s="91">
        <v>0</v>
      </c>
      <c r="AH97" s="91">
        <v>0</v>
      </c>
      <c r="AI97" s="91">
        <v>0</v>
      </c>
      <c r="AJ97" s="91">
        <v>0</v>
      </c>
      <c r="AK97" s="91">
        <v>0</v>
      </c>
      <c r="AL97" s="91">
        <v>0</v>
      </c>
      <c r="AM97" s="91">
        <v>0</v>
      </c>
      <c r="AN97" s="91">
        <v>0</v>
      </c>
      <c r="AO97" s="91">
        <v>5.2336448598130844E-2</v>
      </c>
      <c r="AP97" s="91">
        <v>0</v>
      </c>
      <c r="AQ97" s="91">
        <v>0.94766355140186909</v>
      </c>
      <c r="AR97" s="91">
        <v>0</v>
      </c>
      <c r="AS97" s="91">
        <v>0</v>
      </c>
      <c r="AT97" s="91">
        <v>0</v>
      </c>
      <c r="AU97" s="91">
        <v>0</v>
      </c>
      <c r="AV97" s="91">
        <v>0</v>
      </c>
      <c r="AW97" s="91">
        <v>0</v>
      </c>
      <c r="AX97" s="91">
        <v>0</v>
      </c>
      <c r="AY97" s="91">
        <v>0</v>
      </c>
      <c r="AZ97" s="91">
        <v>0</v>
      </c>
      <c r="BA97" s="96">
        <v>0</v>
      </c>
    </row>
    <row r="98" spans="1:53" x14ac:dyDescent="0.25">
      <c r="A98" s="92" t="s">
        <v>98</v>
      </c>
      <c r="B98" s="92">
        <v>2020</v>
      </c>
      <c r="C98" s="92">
        <v>124</v>
      </c>
      <c r="D98" s="93">
        <v>0</v>
      </c>
      <c r="E98" s="94">
        <v>0</v>
      </c>
      <c r="F98" s="94">
        <v>64553.84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>
        <v>0.89696445633598265</v>
      </c>
      <c r="M98" s="93">
        <v>0</v>
      </c>
      <c r="N98" s="93">
        <v>0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3">
        <v>0.21584829035732034</v>
      </c>
      <c r="U98" s="93">
        <v>0</v>
      </c>
      <c r="V98" s="94">
        <v>0</v>
      </c>
      <c r="W98" s="94">
        <v>0</v>
      </c>
      <c r="X98" s="94">
        <v>0</v>
      </c>
      <c r="Y98" s="94">
        <v>0.78415164767889878</v>
      </c>
      <c r="Z98" s="94">
        <v>0.21584835232110122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1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1</v>
      </c>
      <c r="BA98" s="95">
        <v>0</v>
      </c>
    </row>
    <row r="99" spans="1:53" x14ac:dyDescent="0.25">
      <c r="A99" s="89" t="s">
        <v>82</v>
      </c>
      <c r="B99" s="89">
        <v>2020</v>
      </c>
      <c r="C99" s="89">
        <v>103</v>
      </c>
      <c r="D99" s="90">
        <v>8.829062557304013E-5</v>
      </c>
      <c r="E99" s="91">
        <v>0.29205460048491927</v>
      </c>
      <c r="F99" s="91">
        <v>530067.6</v>
      </c>
      <c r="G99" s="90">
        <v>0</v>
      </c>
      <c r="H99" s="90">
        <v>0</v>
      </c>
      <c r="I99" s="90">
        <v>5.1336720071175823E-3</v>
      </c>
      <c r="J99" s="90">
        <v>0</v>
      </c>
      <c r="K99" s="90">
        <v>0</v>
      </c>
      <c r="L99" s="90">
        <v>1.0460386562015864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1">
        <v>0.2823798115334723</v>
      </c>
      <c r="W99" s="91">
        <v>9.6747889514469474E-3</v>
      </c>
      <c r="X99" s="91">
        <v>1.2865045670912132E-4</v>
      </c>
      <c r="Y99" s="91">
        <v>0.99987134954329093</v>
      </c>
      <c r="Z99" s="91">
        <v>0</v>
      </c>
      <c r="AA99" s="91">
        <v>0</v>
      </c>
      <c r="AB99" s="91">
        <v>0</v>
      </c>
      <c r="AC99" s="91">
        <v>1</v>
      </c>
      <c r="AD99" s="91">
        <v>0</v>
      </c>
      <c r="AE99" s="91">
        <v>0</v>
      </c>
      <c r="AF99" s="91">
        <v>0</v>
      </c>
      <c r="AG99" s="91">
        <v>0</v>
      </c>
      <c r="AH99" s="91">
        <v>0</v>
      </c>
      <c r="AI99" s="91">
        <v>0</v>
      </c>
      <c r="AJ99" s="91">
        <v>0</v>
      </c>
      <c r="AK99" s="91">
        <v>0</v>
      </c>
      <c r="AL99" s="91">
        <v>0</v>
      </c>
      <c r="AM99" s="91">
        <v>0</v>
      </c>
      <c r="AN99" s="91">
        <v>0</v>
      </c>
      <c r="AO99" s="91">
        <v>4.9232061110057708E-3</v>
      </c>
      <c r="AP99" s="91">
        <v>0</v>
      </c>
      <c r="AQ99" s="91">
        <v>0</v>
      </c>
      <c r="AR99" s="91">
        <v>0.99507679388899417</v>
      </c>
      <c r="AS99" s="91">
        <v>0</v>
      </c>
      <c r="AT99" s="91">
        <v>0</v>
      </c>
      <c r="AU99" s="91">
        <v>0</v>
      </c>
      <c r="AV99" s="91">
        <v>0</v>
      </c>
      <c r="AW99" s="91">
        <v>0</v>
      </c>
      <c r="AX99" s="91">
        <v>0</v>
      </c>
      <c r="AY99" s="91">
        <v>0</v>
      </c>
      <c r="AZ99" s="91">
        <v>0</v>
      </c>
      <c r="BA99" s="96">
        <v>0</v>
      </c>
    </row>
    <row r="100" spans="1:53" x14ac:dyDescent="0.25">
      <c r="A100" s="89" t="s">
        <v>306</v>
      </c>
      <c r="B100" s="89">
        <v>2020</v>
      </c>
      <c r="C100" s="89">
        <v>372</v>
      </c>
      <c r="D100" s="90">
        <v>4.1868372915575595E-2</v>
      </c>
      <c r="E100" s="91">
        <v>43.57289262016986</v>
      </c>
      <c r="F100" s="91">
        <v>23715.18</v>
      </c>
      <c r="G100" s="90">
        <v>0</v>
      </c>
      <c r="H100" s="90">
        <v>0</v>
      </c>
      <c r="I100" s="90">
        <v>0.76591479381560656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0.26610803713064796</v>
      </c>
      <c r="U100" s="90">
        <v>0</v>
      </c>
      <c r="V100" s="91">
        <v>38.383389505962008</v>
      </c>
      <c r="W100" s="91">
        <v>5.189503114207862</v>
      </c>
      <c r="X100" s="91">
        <v>6.9889412604078896E-2</v>
      </c>
      <c r="Y100" s="91">
        <v>0.66400255026527311</v>
      </c>
      <c r="Z100" s="91">
        <v>0.26610803713064801</v>
      </c>
      <c r="AA100" s="91">
        <v>0</v>
      </c>
      <c r="AB100" s="91">
        <v>0</v>
      </c>
      <c r="AC100" s="91">
        <v>1</v>
      </c>
      <c r="AD100" s="91">
        <v>0</v>
      </c>
      <c r="AE100" s="91">
        <v>0</v>
      </c>
      <c r="AF100" s="91">
        <v>0</v>
      </c>
      <c r="AG100" s="91">
        <v>0</v>
      </c>
      <c r="AH100" s="91">
        <v>0</v>
      </c>
      <c r="AI100" s="91">
        <v>0</v>
      </c>
      <c r="AJ100" s="91">
        <v>0</v>
      </c>
      <c r="AK100" s="91">
        <v>0</v>
      </c>
      <c r="AL100" s="91">
        <v>0</v>
      </c>
      <c r="AM100" s="91">
        <v>0</v>
      </c>
      <c r="AN100" s="91">
        <v>0</v>
      </c>
      <c r="AO100" s="91">
        <v>1</v>
      </c>
      <c r="AP100" s="91">
        <v>0</v>
      </c>
      <c r="AQ100" s="91">
        <v>0</v>
      </c>
      <c r="AR100" s="91">
        <v>0</v>
      </c>
      <c r="AS100" s="91">
        <v>0</v>
      </c>
      <c r="AT100" s="91">
        <v>0</v>
      </c>
      <c r="AU100" s="91">
        <v>0</v>
      </c>
      <c r="AV100" s="91">
        <v>0</v>
      </c>
      <c r="AW100" s="91">
        <v>0</v>
      </c>
      <c r="AX100" s="91">
        <v>0</v>
      </c>
      <c r="AY100" s="91">
        <v>0</v>
      </c>
      <c r="AZ100" s="91">
        <v>1</v>
      </c>
      <c r="BA100" s="96">
        <v>0</v>
      </c>
    </row>
    <row r="101" spans="1:53" x14ac:dyDescent="0.25">
      <c r="A101" s="89" t="s">
        <v>163</v>
      </c>
      <c r="B101" s="89">
        <v>2020</v>
      </c>
      <c r="C101" s="89">
        <v>203</v>
      </c>
      <c r="D101" s="90">
        <v>0</v>
      </c>
      <c r="E101" s="91">
        <v>3.9307013287117283E-2</v>
      </c>
      <c r="F101" s="91">
        <v>274190.39999999997</v>
      </c>
      <c r="G101" s="90">
        <v>0</v>
      </c>
      <c r="H101" s="90">
        <v>0</v>
      </c>
      <c r="I101" s="90">
        <v>6.9093009820912776E-4</v>
      </c>
      <c r="J101" s="90">
        <v>0</v>
      </c>
      <c r="K101" s="90">
        <v>0.94712725171997281</v>
      </c>
      <c r="L101" s="90">
        <v>0</v>
      </c>
      <c r="M101" s="90">
        <v>0</v>
      </c>
      <c r="N101" s="90">
        <v>2.6806190151077505E-3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0.16555065385221368</v>
      </c>
      <c r="U101" s="90">
        <v>0</v>
      </c>
      <c r="V101" s="91">
        <v>3.9307013287117283E-2</v>
      </c>
      <c r="W101" s="91">
        <v>0</v>
      </c>
      <c r="X101" s="91">
        <v>0</v>
      </c>
      <c r="Y101" s="91">
        <v>0.83478124140099841</v>
      </c>
      <c r="Z101" s="91">
        <v>0.16521875859900159</v>
      </c>
      <c r="AA101" s="91">
        <v>0</v>
      </c>
      <c r="AB101" s="91">
        <v>0</v>
      </c>
      <c r="AC101" s="91">
        <v>0</v>
      </c>
      <c r="AD101" s="91">
        <v>0</v>
      </c>
      <c r="AE101" s="91">
        <v>0</v>
      </c>
      <c r="AF101" s="91">
        <v>0</v>
      </c>
      <c r="AG101" s="91">
        <v>0</v>
      </c>
      <c r="AH101" s="91">
        <v>0</v>
      </c>
      <c r="AI101" s="91">
        <v>0</v>
      </c>
      <c r="AJ101" s="91">
        <v>0</v>
      </c>
      <c r="AK101" s="91">
        <v>0</v>
      </c>
      <c r="AL101" s="91">
        <v>0</v>
      </c>
      <c r="AM101" s="91">
        <v>0</v>
      </c>
      <c r="AN101" s="91">
        <v>0</v>
      </c>
      <c r="AO101" s="91">
        <v>6.5925786400452071E-4</v>
      </c>
      <c r="AP101" s="91">
        <v>0</v>
      </c>
      <c r="AQ101" s="91">
        <v>0.99649965467445223</v>
      </c>
      <c r="AR101" s="91">
        <v>0</v>
      </c>
      <c r="AS101" s="91">
        <v>0</v>
      </c>
      <c r="AT101" s="91">
        <v>2.8410874615432914E-3</v>
      </c>
      <c r="AU101" s="91">
        <v>0</v>
      </c>
      <c r="AV101" s="91">
        <v>0</v>
      </c>
      <c r="AW101" s="91">
        <v>0</v>
      </c>
      <c r="AX101" s="91">
        <v>0</v>
      </c>
      <c r="AY101" s="91">
        <v>0</v>
      </c>
      <c r="AZ101" s="91">
        <v>1</v>
      </c>
      <c r="BA101" s="96">
        <v>0</v>
      </c>
    </row>
    <row r="102" spans="1:53" x14ac:dyDescent="0.25">
      <c r="A102" s="89" t="s">
        <v>243</v>
      </c>
      <c r="B102" s="89">
        <v>2020</v>
      </c>
      <c r="C102" s="89">
        <v>291</v>
      </c>
      <c r="D102" s="90">
        <v>1.0489962991012505E-2</v>
      </c>
      <c r="E102" s="91">
        <v>2.1663858832828087</v>
      </c>
      <c r="F102" s="91">
        <v>255975.66000000003</v>
      </c>
      <c r="G102" s="90">
        <v>0</v>
      </c>
      <c r="H102" s="90">
        <v>0</v>
      </c>
      <c r="I102" s="90">
        <v>3.8080258099539618E-2</v>
      </c>
      <c r="J102" s="90">
        <v>0</v>
      </c>
      <c r="K102" s="90">
        <v>0</v>
      </c>
      <c r="L102" s="90">
        <v>0.84254444865578226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0.17150216547932717</v>
      </c>
      <c r="U102" s="90">
        <v>0</v>
      </c>
      <c r="V102" s="91">
        <v>0.97676794457723037</v>
      </c>
      <c r="W102" s="91">
        <v>1.1896179387055785</v>
      </c>
      <c r="X102" s="91">
        <v>1.5488955777450748E-2</v>
      </c>
      <c r="Y102" s="91">
        <v>0.81510120504778383</v>
      </c>
      <c r="Z102" s="91">
        <v>0.16940983917476538</v>
      </c>
      <c r="AA102" s="91">
        <v>0</v>
      </c>
      <c r="AB102" s="91">
        <v>0</v>
      </c>
      <c r="AC102" s="91">
        <v>1</v>
      </c>
      <c r="AD102" s="91">
        <v>0</v>
      </c>
      <c r="AE102" s="91">
        <v>0</v>
      </c>
      <c r="AF102" s="91">
        <v>0</v>
      </c>
      <c r="AG102" s="91">
        <v>0</v>
      </c>
      <c r="AH102" s="91">
        <v>0</v>
      </c>
      <c r="AI102" s="91">
        <v>0</v>
      </c>
      <c r="AJ102" s="91">
        <v>0</v>
      </c>
      <c r="AK102" s="91">
        <v>0</v>
      </c>
      <c r="AL102" s="91">
        <v>0</v>
      </c>
      <c r="AM102" s="91">
        <v>0</v>
      </c>
      <c r="AN102" s="91">
        <v>0</v>
      </c>
      <c r="AO102" s="91">
        <v>1.1267057000587742E-2</v>
      </c>
      <c r="AP102" s="91">
        <v>0</v>
      </c>
      <c r="AQ102" s="91">
        <v>0</v>
      </c>
      <c r="AR102" s="91">
        <v>0.98873294299941228</v>
      </c>
      <c r="AS102" s="91">
        <v>0</v>
      </c>
      <c r="AT102" s="91">
        <v>0</v>
      </c>
      <c r="AU102" s="91">
        <v>0</v>
      </c>
      <c r="AV102" s="91">
        <v>0</v>
      </c>
      <c r="AW102" s="91">
        <v>0</v>
      </c>
      <c r="AX102" s="91">
        <v>0</v>
      </c>
      <c r="AY102" s="91">
        <v>0</v>
      </c>
      <c r="AZ102" s="91">
        <v>1</v>
      </c>
      <c r="BA102" s="96">
        <v>0</v>
      </c>
    </row>
    <row r="103" spans="1:53" x14ac:dyDescent="0.25">
      <c r="A103" s="89" t="s">
        <v>321</v>
      </c>
      <c r="B103" s="89">
        <v>2020</v>
      </c>
      <c r="C103" s="89">
        <v>390</v>
      </c>
      <c r="D103" s="90">
        <v>0</v>
      </c>
      <c r="E103" s="91">
        <v>4.0343355940070661E-4</v>
      </c>
      <c r="F103" s="91">
        <v>11168.351999999999</v>
      </c>
      <c r="G103" s="90">
        <v>0</v>
      </c>
      <c r="H103" s="90">
        <v>0</v>
      </c>
      <c r="I103" s="90">
        <v>7.0914670311250942E-6</v>
      </c>
      <c r="J103" s="90">
        <v>0</v>
      </c>
      <c r="K103" s="90">
        <v>1.1083685399600587</v>
      </c>
      <c r="L103" s="90">
        <v>0</v>
      </c>
      <c r="M103" s="90">
        <v>0</v>
      </c>
      <c r="N103" s="90">
        <v>0</v>
      </c>
      <c r="O103" s="90">
        <v>3.9110515141356585E-2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1">
        <v>4.0343355940070661E-4</v>
      </c>
      <c r="W103" s="91">
        <v>0</v>
      </c>
      <c r="X103" s="91">
        <v>0</v>
      </c>
      <c r="Y103" s="91">
        <v>1</v>
      </c>
      <c r="Z103" s="91">
        <v>0</v>
      </c>
      <c r="AA103" s="91">
        <v>0</v>
      </c>
      <c r="AB103" s="91">
        <v>0</v>
      </c>
      <c r="AC103" s="91">
        <v>0</v>
      </c>
      <c r="AD103" s="91">
        <v>0</v>
      </c>
      <c r="AE103" s="91">
        <v>0</v>
      </c>
      <c r="AF103" s="91">
        <v>0</v>
      </c>
      <c r="AG103" s="91">
        <v>0</v>
      </c>
      <c r="AH103" s="91">
        <v>0</v>
      </c>
      <c r="AI103" s="91">
        <v>0</v>
      </c>
      <c r="AJ103" s="91">
        <v>0</v>
      </c>
      <c r="AK103" s="91">
        <v>0</v>
      </c>
      <c r="AL103" s="91">
        <v>0</v>
      </c>
      <c r="AM103" s="91">
        <v>0</v>
      </c>
      <c r="AN103" s="91">
        <v>0</v>
      </c>
      <c r="AO103" s="91">
        <v>6.4467882101137219E-6</v>
      </c>
      <c r="AP103" s="91">
        <v>0</v>
      </c>
      <c r="AQ103" s="91">
        <v>0.96590991322701292</v>
      </c>
      <c r="AR103" s="91">
        <v>0</v>
      </c>
      <c r="AS103" s="91">
        <v>0</v>
      </c>
      <c r="AT103" s="91">
        <v>0</v>
      </c>
      <c r="AU103" s="91">
        <v>3.4083639984776953E-2</v>
      </c>
      <c r="AV103" s="91">
        <v>0</v>
      </c>
      <c r="AW103" s="91">
        <v>0</v>
      </c>
      <c r="AX103" s="91">
        <v>0</v>
      </c>
      <c r="AY103" s="91">
        <v>0</v>
      </c>
      <c r="AZ103" s="91">
        <v>0</v>
      </c>
      <c r="BA103" s="96">
        <v>0</v>
      </c>
    </row>
    <row r="104" spans="1:53" x14ac:dyDescent="0.25">
      <c r="A104" s="89" t="s">
        <v>245</v>
      </c>
      <c r="B104" s="89">
        <v>2020</v>
      </c>
      <c r="C104" s="89">
        <v>293</v>
      </c>
      <c r="D104" s="90">
        <v>0</v>
      </c>
      <c r="E104" s="91">
        <v>0</v>
      </c>
      <c r="F104" s="91">
        <v>95576.400000000009</v>
      </c>
      <c r="G104" s="90">
        <v>0</v>
      </c>
      <c r="H104" s="90">
        <v>0</v>
      </c>
      <c r="I104" s="90">
        <v>0</v>
      </c>
      <c r="J104" s="90">
        <v>0</v>
      </c>
      <c r="K104" s="90">
        <v>0.2694388991424661</v>
      </c>
      <c r="L104" s="90">
        <v>0.58653244943312366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0.14772684470224864</v>
      </c>
      <c r="T104" s="90">
        <v>0</v>
      </c>
      <c r="U104" s="90">
        <v>0</v>
      </c>
      <c r="V104" s="91">
        <v>0</v>
      </c>
      <c r="W104" s="91">
        <v>0</v>
      </c>
      <c r="X104" s="91">
        <v>0</v>
      </c>
      <c r="Y104" s="91">
        <v>0.85227315529775127</v>
      </c>
      <c r="Z104" s="91">
        <v>0.14772684470224873</v>
      </c>
      <c r="AA104" s="91">
        <v>0</v>
      </c>
      <c r="AB104" s="91">
        <v>0</v>
      </c>
      <c r="AC104" s="91">
        <v>0</v>
      </c>
      <c r="AD104" s="91">
        <v>0</v>
      </c>
      <c r="AE104" s="91">
        <v>0</v>
      </c>
      <c r="AF104" s="91">
        <v>0</v>
      </c>
      <c r="AG104" s="91">
        <v>0</v>
      </c>
      <c r="AH104" s="91">
        <v>0</v>
      </c>
      <c r="AI104" s="91">
        <v>0</v>
      </c>
      <c r="AJ104" s="91">
        <v>0</v>
      </c>
      <c r="AK104" s="91">
        <v>0</v>
      </c>
      <c r="AL104" s="91">
        <v>0</v>
      </c>
      <c r="AM104" s="91">
        <v>0</v>
      </c>
      <c r="AN104" s="91">
        <v>0</v>
      </c>
      <c r="AO104" s="91">
        <v>0</v>
      </c>
      <c r="AP104" s="91">
        <v>0</v>
      </c>
      <c r="AQ104" s="91">
        <v>0.3114862774561365</v>
      </c>
      <c r="AR104" s="91">
        <v>0.68851372254386356</v>
      </c>
      <c r="AS104" s="91">
        <v>0</v>
      </c>
      <c r="AT104" s="91">
        <v>0</v>
      </c>
      <c r="AU104" s="91">
        <v>0</v>
      </c>
      <c r="AV104" s="91">
        <v>0</v>
      </c>
      <c r="AW104" s="91">
        <v>0</v>
      </c>
      <c r="AX104" s="91">
        <v>0</v>
      </c>
      <c r="AY104" s="91">
        <v>1</v>
      </c>
      <c r="AZ104" s="91">
        <v>0</v>
      </c>
      <c r="BA104" s="96">
        <v>0</v>
      </c>
    </row>
    <row r="105" spans="1:53" x14ac:dyDescent="0.25">
      <c r="A105" s="89" t="s">
        <v>229</v>
      </c>
      <c r="B105" s="89">
        <v>2020</v>
      </c>
      <c r="C105" s="89">
        <v>276</v>
      </c>
      <c r="D105" s="90">
        <v>3.1708972034762847E-2</v>
      </c>
      <c r="E105" s="91">
        <v>11.506373847836569</v>
      </c>
      <c r="F105" s="91">
        <v>38146.932000000001</v>
      </c>
      <c r="G105" s="90">
        <v>0</v>
      </c>
      <c r="H105" s="90">
        <v>0</v>
      </c>
      <c r="I105" s="90">
        <v>0.20225652747120001</v>
      </c>
      <c r="J105" s="90">
        <v>0</v>
      </c>
      <c r="K105" s="90">
        <v>0</v>
      </c>
      <c r="L105" s="90">
        <v>0</v>
      </c>
      <c r="M105" s="90">
        <v>0</v>
      </c>
      <c r="N105" s="90">
        <v>0.26632416992276076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0.20251708839914045</v>
      </c>
      <c r="V105" s="91">
        <v>7.8998047888097531</v>
      </c>
      <c r="W105" s="91">
        <v>3.6065690590268176</v>
      </c>
      <c r="X105" s="91">
        <v>4.9771761461708114E-2</v>
      </c>
      <c r="Y105" s="91">
        <v>0.36360281870112127</v>
      </c>
      <c r="Z105" s="91">
        <v>0.58662541983717054</v>
      </c>
      <c r="AA105" s="91">
        <v>0</v>
      </c>
      <c r="AB105" s="91">
        <v>0</v>
      </c>
      <c r="AC105" s="91">
        <v>1</v>
      </c>
      <c r="AD105" s="91">
        <v>0</v>
      </c>
      <c r="AE105" s="91">
        <v>0</v>
      </c>
      <c r="AF105" s="91">
        <v>0</v>
      </c>
      <c r="AG105" s="91">
        <v>0</v>
      </c>
      <c r="AH105" s="91">
        <v>0</v>
      </c>
      <c r="AI105" s="91">
        <v>0</v>
      </c>
      <c r="AJ105" s="91">
        <v>0</v>
      </c>
      <c r="AK105" s="91">
        <v>0</v>
      </c>
      <c r="AL105" s="91">
        <v>0</v>
      </c>
      <c r="AM105" s="91">
        <v>0</v>
      </c>
      <c r="AN105" s="91">
        <v>0</v>
      </c>
      <c r="AO105" s="91">
        <v>0.28615032430370085</v>
      </c>
      <c r="AP105" s="91">
        <v>0</v>
      </c>
      <c r="AQ105" s="91">
        <v>0</v>
      </c>
      <c r="AR105" s="91">
        <v>0</v>
      </c>
      <c r="AS105" s="91">
        <v>0</v>
      </c>
      <c r="AT105" s="91">
        <v>0.71384967569629909</v>
      </c>
      <c r="AU105" s="91">
        <v>0</v>
      </c>
      <c r="AV105" s="91">
        <v>0</v>
      </c>
      <c r="AW105" s="91">
        <v>0</v>
      </c>
      <c r="AX105" s="91">
        <v>0</v>
      </c>
      <c r="AY105" s="91">
        <v>0</v>
      </c>
      <c r="AZ105" s="91">
        <v>0</v>
      </c>
      <c r="BA105" s="96">
        <v>1</v>
      </c>
    </row>
    <row r="106" spans="1:53" x14ac:dyDescent="0.25">
      <c r="A106" s="92" t="s">
        <v>164</v>
      </c>
      <c r="B106" s="92">
        <v>2020</v>
      </c>
      <c r="C106" s="92">
        <v>204</v>
      </c>
      <c r="D106" s="93">
        <v>2.289188305365866E-6</v>
      </c>
      <c r="E106" s="94">
        <v>18.044530020869747</v>
      </c>
      <c r="F106" s="94">
        <v>838201.03199999989</v>
      </c>
      <c r="G106" s="93">
        <v>0</v>
      </c>
      <c r="H106" s="93">
        <v>2.0763978252892439E-3</v>
      </c>
      <c r="I106" s="93">
        <v>2.9514294370374863E-3</v>
      </c>
      <c r="J106" s="93">
        <v>0.18765277540245265</v>
      </c>
      <c r="K106" s="93">
        <v>0.27828825197628726</v>
      </c>
      <c r="L106" s="93">
        <v>0.20873488974659243</v>
      </c>
      <c r="M106" s="93">
        <v>0</v>
      </c>
      <c r="N106" s="93">
        <v>2.3901187465968192E-3</v>
      </c>
      <c r="O106" s="93">
        <v>0</v>
      </c>
      <c r="P106" s="93">
        <v>0.22935339215855324</v>
      </c>
      <c r="Q106" s="93">
        <v>8.4220845960495089E-6</v>
      </c>
      <c r="R106" s="93">
        <v>0</v>
      </c>
      <c r="S106" s="93">
        <v>0</v>
      </c>
      <c r="T106" s="93">
        <v>0</v>
      </c>
      <c r="U106" s="93">
        <v>3.6506755338855276E-4</v>
      </c>
      <c r="V106" s="94">
        <v>18.044103163141898</v>
      </c>
      <c r="W106" s="94">
        <v>4.2685772784875311E-4</v>
      </c>
      <c r="X106" s="94">
        <v>6.4116642363609591E-6</v>
      </c>
      <c r="Y106" s="94">
        <v>0.99878563079363347</v>
      </c>
      <c r="Z106" s="94">
        <v>1.2079575421302113E-3</v>
      </c>
      <c r="AA106" s="94">
        <v>0</v>
      </c>
      <c r="AB106" s="94">
        <v>0</v>
      </c>
      <c r="AC106" s="94">
        <v>1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2.46957065102066E-3</v>
      </c>
      <c r="AO106" s="94">
        <v>2.6812799820871399E-3</v>
      </c>
      <c r="AP106" s="94">
        <v>0.22653034313829701</v>
      </c>
      <c r="AQ106" s="94">
        <v>0.26014646981920914</v>
      </c>
      <c r="AR106" s="94">
        <v>0.22929026623297369</v>
      </c>
      <c r="AS106" s="94">
        <v>0</v>
      </c>
      <c r="AT106" s="94">
        <v>2.0043753973523841E-3</v>
      </c>
      <c r="AU106" s="94">
        <v>0</v>
      </c>
      <c r="AV106" s="94">
        <v>0.2768704193912519</v>
      </c>
      <c r="AW106" s="94">
        <v>7.2753878081276526E-6</v>
      </c>
      <c r="AX106" s="94">
        <v>0</v>
      </c>
      <c r="AY106" s="94">
        <v>0</v>
      </c>
      <c r="AZ106" s="94">
        <v>0</v>
      </c>
      <c r="BA106" s="95">
        <v>1</v>
      </c>
    </row>
    <row r="107" spans="1:53" x14ac:dyDescent="0.25">
      <c r="A107" s="89" t="s">
        <v>219</v>
      </c>
      <c r="B107" s="89">
        <v>2020</v>
      </c>
      <c r="C107" s="89">
        <v>265</v>
      </c>
      <c r="D107" s="90">
        <v>0.14003713577378299</v>
      </c>
      <c r="E107" s="91">
        <v>47.472548971505049</v>
      </c>
      <c r="F107" s="91">
        <v>34705.079999999994</v>
      </c>
      <c r="G107" s="90">
        <v>0</v>
      </c>
      <c r="H107" s="90">
        <v>0</v>
      </c>
      <c r="I107" s="90">
        <v>0.83446210180181135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0.31337199049822106</v>
      </c>
      <c r="U107" s="90">
        <v>6.5765588207835859E-2</v>
      </c>
      <c r="V107" s="91">
        <v>32.856800232357919</v>
      </c>
      <c r="W107" s="91">
        <v>14.615748739147129</v>
      </c>
      <c r="X107" s="91">
        <v>0.169811320754717</v>
      </c>
      <c r="Y107" s="91">
        <v>0.43038728897715989</v>
      </c>
      <c r="Z107" s="91">
        <v>0.39980139026812317</v>
      </c>
      <c r="AA107" s="91">
        <v>0</v>
      </c>
      <c r="AB107" s="91">
        <v>0</v>
      </c>
      <c r="AC107" s="91">
        <v>1</v>
      </c>
      <c r="AD107" s="91">
        <v>0</v>
      </c>
      <c r="AE107" s="91">
        <v>0</v>
      </c>
      <c r="AF107" s="91">
        <v>0</v>
      </c>
      <c r="AG107" s="91">
        <v>0</v>
      </c>
      <c r="AH107" s="91">
        <v>0</v>
      </c>
      <c r="AI107" s="91">
        <v>0</v>
      </c>
      <c r="AJ107" s="91">
        <v>0</v>
      </c>
      <c r="AK107" s="91">
        <v>0</v>
      </c>
      <c r="AL107" s="91">
        <v>0</v>
      </c>
      <c r="AM107" s="91">
        <v>0</v>
      </c>
      <c r="AN107" s="91">
        <v>0</v>
      </c>
      <c r="AO107" s="91">
        <v>1</v>
      </c>
      <c r="AP107" s="91">
        <v>0</v>
      </c>
      <c r="AQ107" s="91">
        <v>0</v>
      </c>
      <c r="AR107" s="91">
        <v>0</v>
      </c>
      <c r="AS107" s="91">
        <v>0</v>
      </c>
      <c r="AT107" s="91">
        <v>0</v>
      </c>
      <c r="AU107" s="91">
        <v>0</v>
      </c>
      <c r="AV107" s="91">
        <v>0</v>
      </c>
      <c r="AW107" s="91">
        <v>0</v>
      </c>
      <c r="AX107" s="91">
        <v>0</v>
      </c>
      <c r="AY107" s="91">
        <v>0</v>
      </c>
      <c r="AZ107" s="91">
        <v>0.68504719324391461</v>
      </c>
      <c r="BA107" s="96">
        <v>0.31495280675608545</v>
      </c>
    </row>
    <row r="108" spans="1:53" x14ac:dyDescent="0.25">
      <c r="A108" s="89" t="s">
        <v>304</v>
      </c>
      <c r="B108" s="89">
        <v>2020</v>
      </c>
      <c r="C108" s="89">
        <v>370</v>
      </c>
      <c r="D108" s="90">
        <v>4.9770083851771703E-3</v>
      </c>
      <c r="E108" s="91">
        <v>1.916471295645118</v>
      </c>
      <c r="F108" s="91">
        <v>13309.199999999999</v>
      </c>
      <c r="G108" s="90">
        <v>0</v>
      </c>
      <c r="H108" s="90">
        <v>0</v>
      </c>
      <c r="I108" s="90">
        <v>3.3687314038409522E-2</v>
      </c>
      <c r="J108" s="90">
        <v>0</v>
      </c>
      <c r="K108" s="90">
        <v>0</v>
      </c>
      <c r="L108" s="90">
        <v>0</v>
      </c>
      <c r="M108" s="90">
        <v>0</v>
      </c>
      <c r="N108" s="90">
        <v>1.1242223424398161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1">
        <v>1.3385076737895591</v>
      </c>
      <c r="W108" s="91">
        <v>0.57796362185555861</v>
      </c>
      <c r="X108" s="91">
        <v>5.6649581872133797E-3</v>
      </c>
      <c r="Y108" s="91">
        <v>0.99433504181278665</v>
      </c>
      <c r="Z108" s="91">
        <v>0</v>
      </c>
      <c r="AA108" s="91">
        <v>0</v>
      </c>
      <c r="AB108" s="91">
        <v>0</v>
      </c>
      <c r="AC108" s="91">
        <v>1</v>
      </c>
      <c r="AD108" s="91">
        <v>0</v>
      </c>
      <c r="AE108" s="91">
        <v>0</v>
      </c>
      <c r="AF108" s="91">
        <v>0</v>
      </c>
      <c r="AG108" s="91">
        <v>0</v>
      </c>
      <c r="AH108" s="91">
        <v>0</v>
      </c>
      <c r="AI108" s="91">
        <v>0</v>
      </c>
      <c r="AJ108" s="91">
        <v>0</v>
      </c>
      <c r="AK108" s="91">
        <v>0</v>
      </c>
      <c r="AL108" s="91">
        <v>0</v>
      </c>
      <c r="AM108" s="91">
        <v>0</v>
      </c>
      <c r="AN108" s="91">
        <v>0</v>
      </c>
      <c r="AO108" s="91">
        <v>1.8069412835631255E-2</v>
      </c>
      <c r="AP108" s="91">
        <v>0</v>
      </c>
      <c r="AQ108" s="91">
        <v>0</v>
      </c>
      <c r="AR108" s="91">
        <v>0</v>
      </c>
      <c r="AS108" s="91">
        <v>0</v>
      </c>
      <c r="AT108" s="91">
        <v>0.98193058716436876</v>
      </c>
      <c r="AU108" s="91">
        <v>0</v>
      </c>
      <c r="AV108" s="91">
        <v>0</v>
      </c>
      <c r="AW108" s="91">
        <v>0</v>
      </c>
      <c r="AX108" s="91">
        <v>0</v>
      </c>
      <c r="AY108" s="91">
        <v>0</v>
      </c>
      <c r="AZ108" s="91">
        <v>0</v>
      </c>
      <c r="BA108" s="96">
        <v>0</v>
      </c>
    </row>
    <row r="109" spans="1:53" x14ac:dyDescent="0.25">
      <c r="A109" s="92" t="s">
        <v>192</v>
      </c>
      <c r="B109" s="92">
        <v>2020</v>
      </c>
      <c r="C109" s="92">
        <v>234</v>
      </c>
      <c r="D109" s="93">
        <v>0</v>
      </c>
      <c r="E109" s="94">
        <v>0</v>
      </c>
      <c r="F109" s="94">
        <v>111324.00000000001</v>
      </c>
      <c r="G109" s="93">
        <v>0</v>
      </c>
      <c r="H109" s="93">
        <v>0</v>
      </c>
      <c r="I109" s="93">
        <v>0</v>
      </c>
      <c r="J109" s="93">
        <v>0</v>
      </c>
      <c r="K109" s="93">
        <v>0</v>
      </c>
      <c r="L109" s="93">
        <v>0.57455714850346729</v>
      </c>
      <c r="M109" s="93">
        <v>0</v>
      </c>
      <c r="N109" s="93">
        <v>0</v>
      </c>
      <c r="O109" s="93">
        <v>0</v>
      </c>
      <c r="P109" s="93">
        <v>0</v>
      </c>
      <c r="Q109" s="93">
        <v>0</v>
      </c>
      <c r="R109" s="93">
        <v>0</v>
      </c>
      <c r="S109" s="93">
        <v>0.3191584923286982</v>
      </c>
      <c r="T109" s="93">
        <v>0</v>
      </c>
      <c r="U109" s="93">
        <v>6.2412417807480865E-2</v>
      </c>
      <c r="V109" s="94">
        <v>0</v>
      </c>
      <c r="W109" s="94">
        <v>0</v>
      </c>
      <c r="X109" s="94">
        <v>0</v>
      </c>
      <c r="Y109" s="94">
        <v>0.62354213194370589</v>
      </c>
      <c r="Z109" s="94">
        <v>0.37645786805629411</v>
      </c>
      <c r="AA109" s="94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4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1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0.83643297707048359</v>
      </c>
      <c r="AZ109" s="94">
        <v>0</v>
      </c>
      <c r="BA109" s="95">
        <v>0.16356702292951647</v>
      </c>
    </row>
    <row r="110" spans="1:53" x14ac:dyDescent="0.25">
      <c r="A110" s="89" t="s">
        <v>148</v>
      </c>
      <c r="B110" s="89">
        <v>2020</v>
      </c>
      <c r="C110" s="89">
        <v>185</v>
      </c>
      <c r="D110" s="90">
        <v>0.32473010573177519</v>
      </c>
      <c r="E110" s="91">
        <v>1.438027035800408E-2</v>
      </c>
      <c r="F110" s="91">
        <v>64691.999999999993</v>
      </c>
      <c r="G110" s="90">
        <v>0</v>
      </c>
      <c r="H110" s="90">
        <v>1.9406572682866504E-4</v>
      </c>
      <c r="I110" s="90">
        <v>0</v>
      </c>
      <c r="J110" s="90">
        <v>0</v>
      </c>
      <c r="K110" s="90">
        <v>0</v>
      </c>
      <c r="L110" s="90">
        <v>1.4627156371730665</v>
      </c>
      <c r="M110" s="90">
        <v>0</v>
      </c>
      <c r="N110" s="90">
        <v>0</v>
      </c>
      <c r="O110" s="90">
        <v>0</v>
      </c>
      <c r="P110" s="90">
        <v>0</v>
      </c>
      <c r="Q110" s="90">
        <v>7.1573455759599336E-2</v>
      </c>
      <c r="R110" s="90">
        <v>0</v>
      </c>
      <c r="S110" s="90">
        <v>0</v>
      </c>
      <c r="T110" s="90">
        <v>0</v>
      </c>
      <c r="U110" s="90">
        <v>0</v>
      </c>
      <c r="V110" s="91">
        <v>4.7864056955469296E-3</v>
      </c>
      <c r="W110" s="91">
        <v>9.5938646624571487E-3</v>
      </c>
      <c r="X110" s="91">
        <v>0.93778468463640752</v>
      </c>
      <c r="Y110" s="91">
        <v>6.2215315363592524E-2</v>
      </c>
      <c r="Z110" s="91">
        <v>0</v>
      </c>
      <c r="AA110" s="91">
        <v>0</v>
      </c>
      <c r="AB110" s="91">
        <v>1.3265735160821796E-4</v>
      </c>
      <c r="AC110" s="91">
        <v>0</v>
      </c>
      <c r="AD110" s="91">
        <v>0</v>
      </c>
      <c r="AE110" s="91">
        <v>0</v>
      </c>
      <c r="AF110" s="91">
        <v>0.99986734264839183</v>
      </c>
      <c r="AG110" s="91">
        <v>0</v>
      </c>
      <c r="AH110" s="91">
        <v>0</v>
      </c>
      <c r="AI110" s="91">
        <v>0</v>
      </c>
      <c r="AJ110" s="91">
        <v>0</v>
      </c>
      <c r="AK110" s="91">
        <v>0</v>
      </c>
      <c r="AL110" s="91">
        <v>0</v>
      </c>
      <c r="AM110" s="91">
        <v>0</v>
      </c>
      <c r="AN110" s="91">
        <v>0</v>
      </c>
      <c r="AO110" s="91">
        <v>0</v>
      </c>
      <c r="AP110" s="91">
        <v>0</v>
      </c>
      <c r="AQ110" s="91">
        <v>0</v>
      </c>
      <c r="AR110" s="91">
        <v>0</v>
      </c>
      <c r="AS110" s="91">
        <v>0</v>
      </c>
      <c r="AT110" s="91">
        <v>0</v>
      </c>
      <c r="AU110" s="91">
        <v>0</v>
      </c>
      <c r="AV110" s="91">
        <v>0</v>
      </c>
      <c r="AW110" s="91">
        <v>1</v>
      </c>
      <c r="AX110" s="91">
        <v>0</v>
      </c>
      <c r="AY110" s="91">
        <v>0</v>
      </c>
      <c r="AZ110" s="91">
        <v>0</v>
      </c>
      <c r="BA110" s="96">
        <v>0</v>
      </c>
    </row>
    <row r="111" spans="1:53" x14ac:dyDescent="0.25">
      <c r="A111" s="92" t="s">
        <v>278</v>
      </c>
      <c r="B111" s="92">
        <v>2020</v>
      </c>
      <c r="C111" s="92">
        <v>337</v>
      </c>
      <c r="D111" s="93">
        <v>0.68436823705676708</v>
      </c>
      <c r="E111" s="94">
        <v>9.5165848338050036</v>
      </c>
      <c r="F111" s="94">
        <v>64875.600000000006</v>
      </c>
      <c r="G111" s="93">
        <v>0</v>
      </c>
      <c r="H111" s="93">
        <v>0</v>
      </c>
      <c r="I111" s="93">
        <v>0.16728045058542809</v>
      </c>
      <c r="J111" s="93">
        <v>0</v>
      </c>
      <c r="K111" s="93">
        <v>0</v>
      </c>
      <c r="L111" s="93">
        <v>0</v>
      </c>
      <c r="M111" s="93">
        <v>0</v>
      </c>
      <c r="N111" s="93">
        <v>0.27756968721676561</v>
      </c>
      <c r="O111" s="93">
        <v>0</v>
      </c>
      <c r="P111" s="93">
        <v>0</v>
      </c>
      <c r="Q111" s="93">
        <v>0</v>
      </c>
      <c r="R111" s="93">
        <v>1.6559569391265745</v>
      </c>
      <c r="S111" s="93">
        <v>0</v>
      </c>
      <c r="T111" s="93">
        <v>0</v>
      </c>
      <c r="U111" s="93">
        <v>0</v>
      </c>
      <c r="V111" s="94">
        <v>8.7198289184676447</v>
      </c>
      <c r="W111" s="94">
        <v>0.79675591533735923</v>
      </c>
      <c r="X111" s="94">
        <v>0.66448198854257678</v>
      </c>
      <c r="Y111" s="94">
        <v>0.33551801145742299</v>
      </c>
      <c r="Z111" s="94">
        <v>0</v>
      </c>
      <c r="AA111" s="94">
        <v>0</v>
      </c>
      <c r="AB111" s="94">
        <v>0</v>
      </c>
      <c r="AC111" s="94">
        <v>1.0704502540251952E-2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4">
        <v>0</v>
      </c>
      <c r="AJ111" s="94">
        <v>0</v>
      </c>
      <c r="AK111" s="94">
        <v>0</v>
      </c>
      <c r="AL111" s="94">
        <v>0.98929549745974799</v>
      </c>
      <c r="AM111" s="94">
        <v>0</v>
      </c>
      <c r="AN111" s="94">
        <v>0</v>
      </c>
      <c r="AO111" s="94">
        <v>0.3693762911434868</v>
      </c>
      <c r="AP111" s="94">
        <v>0</v>
      </c>
      <c r="AQ111" s="94">
        <v>0</v>
      </c>
      <c r="AR111" s="94">
        <v>0</v>
      </c>
      <c r="AS111" s="94">
        <v>0</v>
      </c>
      <c r="AT111" s="94">
        <v>0.62856316017942426</v>
      </c>
      <c r="AU111" s="94">
        <v>0</v>
      </c>
      <c r="AV111" s="94">
        <v>0</v>
      </c>
      <c r="AW111" s="94">
        <v>0</v>
      </c>
      <c r="AX111" s="94">
        <v>2.0605486770890668E-3</v>
      </c>
      <c r="AY111" s="94">
        <v>0</v>
      </c>
      <c r="AZ111" s="94">
        <v>0</v>
      </c>
      <c r="BA111" s="95">
        <v>0</v>
      </c>
    </row>
    <row r="112" spans="1:53" x14ac:dyDescent="0.25">
      <c r="A112" s="89" t="s">
        <v>367</v>
      </c>
      <c r="B112" s="89">
        <v>2020</v>
      </c>
      <c r="C112" s="89">
        <v>470</v>
      </c>
      <c r="D112" s="90">
        <v>0</v>
      </c>
      <c r="E112" s="91">
        <v>0</v>
      </c>
      <c r="F112" s="91">
        <v>146670.19999999998</v>
      </c>
      <c r="G112" s="90">
        <v>0</v>
      </c>
      <c r="H112" s="90">
        <v>0</v>
      </c>
      <c r="I112" s="90">
        <v>0</v>
      </c>
      <c r="J112" s="90">
        <v>0</v>
      </c>
      <c r="K112" s="90">
        <v>7.2959605973128838E-2</v>
      </c>
      <c r="L112" s="90">
        <v>1.0207259552383512</v>
      </c>
      <c r="M112" s="90">
        <v>0</v>
      </c>
      <c r="N112" s="90">
        <v>5.4885041405820685E-3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1">
        <v>0</v>
      </c>
      <c r="W112" s="91">
        <v>0</v>
      </c>
      <c r="X112" s="91">
        <v>0</v>
      </c>
      <c r="Y112" s="91">
        <v>1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5.6006721851362844E-2</v>
      </c>
      <c r="AR112" s="91">
        <v>0.93972463390654681</v>
      </c>
      <c r="AS112" s="91">
        <v>0</v>
      </c>
      <c r="AT112" s="91">
        <v>4.2686442420903567E-3</v>
      </c>
      <c r="AU112" s="91">
        <v>0</v>
      </c>
      <c r="AV112" s="91">
        <v>0</v>
      </c>
      <c r="AW112" s="91">
        <v>0</v>
      </c>
      <c r="AX112" s="91">
        <v>0</v>
      </c>
      <c r="AY112" s="91">
        <v>0</v>
      </c>
      <c r="AZ112" s="91">
        <v>0</v>
      </c>
      <c r="BA112" s="96">
        <v>0</v>
      </c>
    </row>
    <row r="113" spans="1:53" x14ac:dyDescent="0.25">
      <c r="A113" s="92" t="s">
        <v>19</v>
      </c>
      <c r="B113" s="92">
        <v>2020</v>
      </c>
      <c r="C113" s="92">
        <v>28</v>
      </c>
      <c r="D113" s="93">
        <v>0.18813461996330583</v>
      </c>
      <c r="E113" s="94">
        <v>4.7978927792327832</v>
      </c>
      <c r="F113" s="94">
        <v>257043.60000000003</v>
      </c>
      <c r="G113" s="93">
        <v>0</v>
      </c>
      <c r="H113" s="93">
        <v>0</v>
      </c>
      <c r="I113" s="93">
        <v>8.4336311816361115E-2</v>
      </c>
      <c r="J113" s="93">
        <v>0</v>
      </c>
      <c r="K113" s="93">
        <v>1.1660648232439941</v>
      </c>
      <c r="L113" s="93">
        <v>0</v>
      </c>
      <c r="M113" s="93">
        <v>0</v>
      </c>
      <c r="N113" s="93">
        <v>0</v>
      </c>
      <c r="O113" s="93">
        <v>0</v>
      </c>
      <c r="P113" s="93">
        <v>0</v>
      </c>
      <c r="Q113" s="93">
        <v>0</v>
      </c>
      <c r="R113" s="93">
        <v>0</v>
      </c>
      <c r="S113" s="93">
        <v>0</v>
      </c>
      <c r="T113" s="93">
        <v>3.6274001764681166E-2</v>
      </c>
      <c r="U113" s="93">
        <v>0</v>
      </c>
      <c r="V113" s="94">
        <v>4.7978927792327832</v>
      </c>
      <c r="W113" s="94">
        <v>0</v>
      </c>
      <c r="X113" s="94">
        <v>0.87939944818700011</v>
      </c>
      <c r="Y113" s="94">
        <v>8.4326550048318641E-2</v>
      </c>
      <c r="Z113" s="94">
        <v>3.6274001764681249E-2</v>
      </c>
      <c r="AA113" s="94">
        <v>0</v>
      </c>
      <c r="AB113" s="94">
        <v>0</v>
      </c>
      <c r="AC113" s="94">
        <v>0</v>
      </c>
      <c r="AD113" s="94">
        <v>0</v>
      </c>
      <c r="AE113" s="94">
        <v>1</v>
      </c>
      <c r="AF113" s="94">
        <v>0</v>
      </c>
      <c r="AG113" s="94">
        <v>0</v>
      </c>
      <c r="AH113" s="94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1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1</v>
      </c>
      <c r="BA113" s="95">
        <v>0</v>
      </c>
    </row>
    <row r="114" spans="1:53" x14ac:dyDescent="0.25">
      <c r="A114" s="92" t="s">
        <v>135</v>
      </c>
      <c r="B114" s="92">
        <v>2020</v>
      </c>
      <c r="C114" s="92">
        <v>168</v>
      </c>
      <c r="D114" s="93">
        <v>0</v>
      </c>
      <c r="E114" s="94">
        <v>0.16433225182118757</v>
      </c>
      <c r="F114" s="94">
        <v>7440.2</v>
      </c>
      <c r="G114" s="93">
        <v>0</v>
      </c>
      <c r="H114" s="93">
        <v>2.2177092013655549E-3</v>
      </c>
      <c r="I114" s="93">
        <v>0</v>
      </c>
      <c r="J114" s="93">
        <v>0</v>
      </c>
      <c r="K114" s="93">
        <v>0</v>
      </c>
      <c r="L114" s="93">
        <v>0</v>
      </c>
      <c r="M114" s="93">
        <v>0</v>
      </c>
      <c r="N114" s="93">
        <v>1.0866643369801889</v>
      </c>
      <c r="O114" s="93">
        <v>0</v>
      </c>
      <c r="P114" s="93">
        <v>0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4">
        <v>0.16433225182118757</v>
      </c>
      <c r="W114" s="94">
        <v>0</v>
      </c>
      <c r="X114" s="94">
        <v>0</v>
      </c>
      <c r="Y114" s="94">
        <v>1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0</v>
      </c>
      <c r="AJ114" s="94">
        <v>0</v>
      </c>
      <c r="AK114" s="94">
        <v>0</v>
      </c>
      <c r="AL114" s="94">
        <v>0</v>
      </c>
      <c r="AM114" s="94">
        <v>0</v>
      </c>
      <c r="AN114" s="94">
        <v>2.0429558345205772E-3</v>
      </c>
      <c r="AO114" s="94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0.99795704416547937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5">
        <v>0</v>
      </c>
    </row>
    <row r="115" spans="1:53" x14ac:dyDescent="0.25">
      <c r="A115" s="89" t="s">
        <v>280</v>
      </c>
      <c r="B115" s="89">
        <v>2020</v>
      </c>
      <c r="C115" s="89">
        <v>339</v>
      </c>
      <c r="D115" s="90">
        <v>0.5</v>
      </c>
      <c r="E115" s="91">
        <v>6.4534295868240674</v>
      </c>
      <c r="F115" s="91">
        <v>18907.2</v>
      </c>
      <c r="G115" s="90">
        <v>0</v>
      </c>
      <c r="H115" s="90">
        <v>0</v>
      </c>
      <c r="I115" s="90">
        <v>0.11343697638994669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1.243969704662774</v>
      </c>
      <c r="S115" s="90">
        <v>0</v>
      </c>
      <c r="T115" s="90">
        <v>0.22372429550647374</v>
      </c>
      <c r="U115" s="90">
        <v>0</v>
      </c>
      <c r="V115" s="91">
        <v>6.4534295868240674</v>
      </c>
      <c r="W115" s="91">
        <v>0</v>
      </c>
      <c r="X115" s="91">
        <v>0.69421172886519422</v>
      </c>
      <c r="Y115" s="91">
        <v>0.11100533130236102</v>
      </c>
      <c r="Z115" s="91">
        <v>0.19478293983244477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1</v>
      </c>
      <c r="AM115" s="91">
        <v>0</v>
      </c>
      <c r="AN115" s="91">
        <v>0</v>
      </c>
      <c r="AO115" s="91">
        <v>1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1</v>
      </c>
      <c r="BA115" s="96">
        <v>0</v>
      </c>
    </row>
    <row r="116" spans="1:53" x14ac:dyDescent="0.25">
      <c r="A116" s="92" t="s">
        <v>303</v>
      </c>
      <c r="B116" s="92">
        <v>2020</v>
      </c>
      <c r="C116" s="92">
        <v>369</v>
      </c>
      <c r="D116" s="93">
        <v>0</v>
      </c>
      <c r="E116" s="94">
        <v>0</v>
      </c>
      <c r="F116" s="94">
        <v>29574</v>
      </c>
      <c r="G116" s="93">
        <v>0</v>
      </c>
      <c r="H116" s="93">
        <v>0</v>
      </c>
      <c r="I116" s="93">
        <v>0</v>
      </c>
      <c r="J116" s="93">
        <v>0</v>
      </c>
      <c r="K116" s="93">
        <v>1.0221681206465139</v>
      </c>
      <c r="L116" s="93">
        <v>0</v>
      </c>
      <c r="M116" s="93">
        <v>0</v>
      </c>
      <c r="N116" s="93">
        <v>0</v>
      </c>
      <c r="O116" s="93">
        <v>0</v>
      </c>
      <c r="P116" s="93">
        <v>0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4">
        <v>0</v>
      </c>
      <c r="W116" s="94">
        <v>0</v>
      </c>
      <c r="X116" s="94">
        <v>0</v>
      </c>
      <c r="Y116" s="94">
        <v>1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1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5">
        <v>0</v>
      </c>
    </row>
    <row r="117" spans="1:53" x14ac:dyDescent="0.25">
      <c r="A117" s="92" t="s">
        <v>368</v>
      </c>
      <c r="B117" s="92">
        <v>2020</v>
      </c>
      <c r="C117" s="92">
        <v>471</v>
      </c>
      <c r="D117" s="93">
        <v>0</v>
      </c>
      <c r="E117" s="94">
        <v>1.2086776859504131</v>
      </c>
      <c r="F117" s="94">
        <v>16552.800000000003</v>
      </c>
      <c r="G117" s="93">
        <v>0</v>
      </c>
      <c r="H117" s="93">
        <v>1.6311439756415833E-2</v>
      </c>
      <c r="I117" s="93">
        <v>0</v>
      </c>
      <c r="J117" s="93">
        <v>0</v>
      </c>
      <c r="K117" s="93">
        <v>0</v>
      </c>
      <c r="L117" s="93">
        <v>1.3566284858150885</v>
      </c>
      <c r="M117" s="93">
        <v>0</v>
      </c>
      <c r="N117" s="93">
        <v>0</v>
      </c>
      <c r="O117" s="93">
        <v>0</v>
      </c>
      <c r="P117" s="93">
        <v>0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4">
        <v>1.2086776859504131</v>
      </c>
      <c r="W117" s="94">
        <v>0</v>
      </c>
      <c r="X117" s="94">
        <v>0</v>
      </c>
      <c r="Y117" s="94">
        <v>1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4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1.4756201881950383E-2</v>
      </c>
      <c r="AO117" s="94">
        <v>0</v>
      </c>
      <c r="AP117" s="94">
        <v>0</v>
      </c>
      <c r="AQ117" s="94">
        <v>0</v>
      </c>
      <c r="AR117" s="94">
        <v>0.98524379811804963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5">
        <v>0</v>
      </c>
    </row>
    <row r="118" spans="1:53" x14ac:dyDescent="0.25">
      <c r="A118" s="89" t="s">
        <v>118</v>
      </c>
      <c r="B118" s="89">
        <v>2020</v>
      </c>
      <c r="C118" s="89">
        <v>146</v>
      </c>
      <c r="D118" s="90">
        <v>3.7260873738655255E-2</v>
      </c>
      <c r="E118" s="91">
        <v>28.023964035629806</v>
      </c>
      <c r="F118" s="91">
        <v>154817.6256</v>
      </c>
      <c r="G118" s="90">
        <v>0</v>
      </c>
      <c r="H118" s="90">
        <v>0</v>
      </c>
      <c r="I118" s="90">
        <v>0.49259912173720877</v>
      </c>
      <c r="J118" s="90">
        <v>0</v>
      </c>
      <c r="K118" s="90">
        <v>0</v>
      </c>
      <c r="L118" s="90">
        <v>0</v>
      </c>
      <c r="M118" s="90">
        <v>0</v>
      </c>
      <c r="N118" s="90">
        <v>0.2475380296750915</v>
      </c>
      <c r="O118" s="90">
        <v>0</v>
      </c>
      <c r="P118" s="90">
        <v>0</v>
      </c>
      <c r="Q118" s="90">
        <v>0</v>
      </c>
      <c r="R118" s="90">
        <v>0</v>
      </c>
      <c r="S118" s="90">
        <v>6.2689606318313161E-3</v>
      </c>
      <c r="T118" s="90">
        <v>0.14049563100908327</v>
      </c>
      <c r="U118" s="90">
        <v>3.5734303368621101E-2</v>
      </c>
      <c r="V118" s="91">
        <v>24.018157541411103</v>
      </c>
      <c r="W118" s="91">
        <v>4.0058064942187057</v>
      </c>
      <c r="X118" s="91">
        <v>4.8961867039511039E-2</v>
      </c>
      <c r="Y118" s="91">
        <v>0.65601135275388178</v>
      </c>
      <c r="Z118" s="91">
        <v>0.29502678020660722</v>
      </c>
      <c r="AA118" s="91">
        <v>0</v>
      </c>
      <c r="AB118" s="91">
        <v>0</v>
      </c>
      <c r="AC118" s="91">
        <v>1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0.64245685300779465</v>
      </c>
      <c r="AP118" s="91">
        <v>0</v>
      </c>
      <c r="AQ118" s="91">
        <v>0</v>
      </c>
      <c r="AR118" s="91">
        <v>0</v>
      </c>
      <c r="AS118" s="91">
        <v>0</v>
      </c>
      <c r="AT118" s="91">
        <v>0.35754314699220541</v>
      </c>
      <c r="AU118" s="91">
        <v>0</v>
      </c>
      <c r="AV118" s="91">
        <v>0</v>
      </c>
      <c r="AW118" s="91">
        <v>0</v>
      </c>
      <c r="AX118" s="91">
        <v>0</v>
      </c>
      <c r="AY118" s="91">
        <v>2.1248785033823585E-2</v>
      </c>
      <c r="AZ118" s="91">
        <v>0.47621314550053456</v>
      </c>
      <c r="BA118" s="96">
        <v>0.50253806946564195</v>
      </c>
    </row>
    <row r="119" spans="1:53" x14ac:dyDescent="0.25">
      <c r="A119" s="89" t="s">
        <v>103</v>
      </c>
      <c r="B119" s="89">
        <v>2020</v>
      </c>
      <c r="C119" s="89">
        <v>130</v>
      </c>
      <c r="D119" s="90">
        <v>2.2655676865317392E-4</v>
      </c>
      <c r="E119" s="91">
        <v>0.48799506969317735</v>
      </c>
      <c r="F119" s="91">
        <v>33369.120000000003</v>
      </c>
      <c r="G119" s="90">
        <v>0</v>
      </c>
      <c r="H119" s="90">
        <v>0</v>
      </c>
      <c r="I119" s="90">
        <v>8.5778707979113616E-3</v>
      </c>
      <c r="J119" s="90">
        <v>0</v>
      </c>
      <c r="K119" s="90">
        <v>0</v>
      </c>
      <c r="L119" s="90">
        <v>0</v>
      </c>
      <c r="M119" s="90">
        <v>0</v>
      </c>
      <c r="N119" s="90">
        <v>0.74224312777801749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0.25029128727398264</v>
      </c>
      <c r="U119" s="90">
        <v>0</v>
      </c>
      <c r="V119" s="91">
        <v>0.45945555171967373</v>
      </c>
      <c r="W119" s="91">
        <v>2.8539517973503646E-2</v>
      </c>
      <c r="X119" s="91">
        <v>2.2655676865317392E-4</v>
      </c>
      <c r="Y119" s="91">
        <v>0.74948215595736412</v>
      </c>
      <c r="Z119" s="91">
        <v>0.25029128727398275</v>
      </c>
      <c r="AA119" s="91">
        <v>0</v>
      </c>
      <c r="AB119" s="91">
        <v>0</v>
      </c>
      <c r="AC119" s="91">
        <v>1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9.6587065106303327E-3</v>
      </c>
      <c r="AP119" s="91">
        <v>0</v>
      </c>
      <c r="AQ119" s="91">
        <v>0</v>
      </c>
      <c r="AR119" s="91">
        <v>0</v>
      </c>
      <c r="AS119" s="91">
        <v>0</v>
      </c>
      <c r="AT119" s="91">
        <v>0.99034129348936972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1</v>
      </c>
      <c r="BA119" s="96">
        <v>0</v>
      </c>
    </row>
    <row r="120" spans="1:53" x14ac:dyDescent="0.25">
      <c r="A120" s="89" t="s">
        <v>325</v>
      </c>
      <c r="B120" s="89">
        <v>2020</v>
      </c>
      <c r="C120" s="89">
        <v>396</v>
      </c>
      <c r="D120" s="90">
        <v>0</v>
      </c>
      <c r="E120" s="91">
        <v>0.95178759969993176</v>
      </c>
      <c r="F120" s="91">
        <v>19051.667999999998</v>
      </c>
      <c r="G120" s="90">
        <v>0</v>
      </c>
      <c r="H120" s="90">
        <v>0</v>
      </c>
      <c r="I120" s="90">
        <v>1.6730314637017608E-2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1.0350532037404809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1">
        <v>0.95178759969993176</v>
      </c>
      <c r="W120" s="91">
        <v>0</v>
      </c>
      <c r="X120" s="91">
        <v>0</v>
      </c>
      <c r="Y120" s="91">
        <v>1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1.4395420562682176E-2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0.98560457943731772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6">
        <v>0</v>
      </c>
    </row>
    <row r="121" spans="1:53" x14ac:dyDescent="0.25">
      <c r="A121" s="92" t="s">
        <v>9</v>
      </c>
      <c r="B121" s="92">
        <v>2020</v>
      </c>
      <c r="C121" s="92">
        <v>16</v>
      </c>
      <c r="D121" s="93">
        <v>0.16877513281869147</v>
      </c>
      <c r="E121" s="94">
        <v>50.898727877971957</v>
      </c>
      <c r="F121" s="94">
        <v>164348.856</v>
      </c>
      <c r="G121" s="93">
        <v>0</v>
      </c>
      <c r="H121" s="93">
        <v>0</v>
      </c>
      <c r="I121" s="93">
        <v>0.89468672662984638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0</v>
      </c>
      <c r="Q121" s="93">
        <v>0</v>
      </c>
      <c r="R121" s="93">
        <v>0</v>
      </c>
      <c r="S121" s="93">
        <v>0</v>
      </c>
      <c r="T121" s="93">
        <v>0.24536377667271375</v>
      </c>
      <c r="U121" s="93">
        <v>3.009695424956289E-2</v>
      </c>
      <c r="V121" s="94">
        <v>33.719853147891698</v>
      </c>
      <c r="W121" s="94">
        <v>17.178874730080263</v>
      </c>
      <c r="X121" s="94">
        <v>0.19174651267423484</v>
      </c>
      <c r="Y121" s="94">
        <v>0.53279275640348844</v>
      </c>
      <c r="Z121" s="94">
        <v>0.27546073092227674</v>
      </c>
      <c r="AA121" s="94">
        <v>0</v>
      </c>
      <c r="AB121" s="94">
        <v>0</v>
      </c>
      <c r="AC121" s="94">
        <v>1</v>
      </c>
      <c r="AD121" s="94">
        <v>0</v>
      </c>
      <c r="AE121" s="94">
        <v>0</v>
      </c>
      <c r="AF121" s="94">
        <v>0</v>
      </c>
      <c r="AG121" s="94">
        <v>0</v>
      </c>
      <c r="AH121" s="94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1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0.89073958328363345</v>
      </c>
      <c r="BA121" s="95">
        <v>0.10926041671636665</v>
      </c>
    </row>
    <row r="122" spans="1:53" x14ac:dyDescent="0.25">
      <c r="A122" s="89" t="s">
        <v>348</v>
      </c>
      <c r="B122" s="89">
        <v>2020</v>
      </c>
      <c r="C122" s="89">
        <v>431</v>
      </c>
      <c r="D122" s="90">
        <v>0</v>
      </c>
      <c r="E122" s="91">
        <v>0</v>
      </c>
      <c r="F122" s="91">
        <v>16058.268000000002</v>
      </c>
      <c r="G122" s="90">
        <v>0</v>
      </c>
      <c r="H122" s="90">
        <v>0</v>
      </c>
      <c r="I122" s="90">
        <v>0</v>
      </c>
      <c r="J122" s="90">
        <v>0</v>
      </c>
      <c r="K122" s="90">
        <v>0</v>
      </c>
      <c r="L122" s="90">
        <v>0.87225571275806324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1">
        <v>0</v>
      </c>
      <c r="W122" s="91">
        <v>0</v>
      </c>
      <c r="X122" s="91">
        <v>0</v>
      </c>
      <c r="Y122" s="91">
        <v>1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1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6">
        <v>0</v>
      </c>
    </row>
    <row r="123" spans="1:53" x14ac:dyDescent="0.25">
      <c r="A123" s="92" t="s">
        <v>131</v>
      </c>
      <c r="B123" s="92">
        <v>2020</v>
      </c>
      <c r="C123" s="92">
        <v>163</v>
      </c>
      <c r="D123" s="93">
        <v>0.2263217382490518</v>
      </c>
      <c r="E123" s="94">
        <v>8.1795134772919287</v>
      </c>
      <c r="F123" s="94">
        <v>2921298.3</v>
      </c>
      <c r="G123" s="93">
        <v>0</v>
      </c>
      <c r="H123" s="93">
        <v>1.6286583263338771E-3</v>
      </c>
      <c r="I123" s="93">
        <v>0.14165499291873071</v>
      </c>
      <c r="J123" s="93">
        <v>0</v>
      </c>
      <c r="K123" s="93">
        <v>0</v>
      </c>
      <c r="L123" s="93">
        <v>0.80860738665407772</v>
      </c>
      <c r="M123" s="93">
        <v>0</v>
      </c>
      <c r="N123" s="93">
        <v>0.22212237606820229</v>
      </c>
      <c r="O123" s="93">
        <v>0</v>
      </c>
      <c r="P123" s="93">
        <v>0</v>
      </c>
      <c r="Q123" s="93">
        <v>0</v>
      </c>
      <c r="R123" s="93">
        <v>8.9236320029351338E-3</v>
      </c>
      <c r="S123" s="93">
        <v>1.1136555277494256E-3</v>
      </c>
      <c r="T123" s="93">
        <v>2.9086382585441547E-3</v>
      </c>
      <c r="U123" s="93">
        <v>5.0790431090176587E-3</v>
      </c>
      <c r="V123" s="94">
        <v>6.6234965459686164</v>
      </c>
      <c r="W123" s="94">
        <v>1.5560169313233128</v>
      </c>
      <c r="X123" s="94">
        <v>0.87972357527280676</v>
      </c>
      <c r="Y123" s="94">
        <v>0.10808287218267373</v>
      </c>
      <c r="Z123" s="94">
        <v>1.2193552544519509E-2</v>
      </c>
      <c r="AA123" s="94">
        <v>0</v>
      </c>
      <c r="AB123" s="94">
        <v>0</v>
      </c>
      <c r="AC123" s="94">
        <v>4.0258059324938048E-2</v>
      </c>
      <c r="AD123" s="94">
        <v>0</v>
      </c>
      <c r="AE123" s="94">
        <v>0</v>
      </c>
      <c r="AF123" s="94">
        <v>0.75424546985409613</v>
      </c>
      <c r="AG123" s="94">
        <v>0</v>
      </c>
      <c r="AH123" s="94">
        <v>0.20179711588774524</v>
      </c>
      <c r="AI123" s="94">
        <v>0</v>
      </c>
      <c r="AJ123" s="94">
        <v>0</v>
      </c>
      <c r="AK123" s="94">
        <v>0</v>
      </c>
      <c r="AL123" s="94">
        <v>3.6993549332205887E-3</v>
      </c>
      <c r="AM123" s="94">
        <v>0</v>
      </c>
      <c r="AN123" s="94">
        <v>1.2106023389668952E-2</v>
      </c>
      <c r="AO123" s="94">
        <v>0.87172860505541117</v>
      </c>
      <c r="AP123" s="94">
        <v>0</v>
      </c>
      <c r="AQ123" s="94">
        <v>0</v>
      </c>
      <c r="AR123" s="94">
        <v>0</v>
      </c>
      <c r="AS123" s="94">
        <v>0</v>
      </c>
      <c r="AT123" s="94">
        <v>4.5752832056311178E-2</v>
      </c>
      <c r="AU123" s="94">
        <v>0</v>
      </c>
      <c r="AV123" s="94">
        <v>0</v>
      </c>
      <c r="AW123" s="94">
        <v>0</v>
      </c>
      <c r="AX123" s="94">
        <v>0</v>
      </c>
      <c r="AY123" s="94">
        <v>9.0945612114582589E-2</v>
      </c>
      <c r="AZ123" s="94">
        <v>0.23761956122930106</v>
      </c>
      <c r="BA123" s="95">
        <v>0.67143482665611631</v>
      </c>
    </row>
    <row r="124" spans="1:53" x14ac:dyDescent="0.25">
      <c r="A124" s="92" t="s">
        <v>11</v>
      </c>
      <c r="B124" s="92">
        <v>2020</v>
      </c>
      <c r="C124" s="92">
        <v>18</v>
      </c>
      <c r="D124" s="93">
        <v>0.13414521091320186</v>
      </c>
      <c r="E124" s="94">
        <v>34.50957653679049</v>
      </c>
      <c r="F124" s="94">
        <v>1496745.8519999997</v>
      </c>
      <c r="G124" s="93">
        <v>0</v>
      </c>
      <c r="H124" s="93">
        <v>0</v>
      </c>
      <c r="I124" s="93">
        <v>0.60660180236931782</v>
      </c>
      <c r="J124" s="93">
        <v>0</v>
      </c>
      <c r="K124" s="93">
        <v>0</v>
      </c>
      <c r="L124" s="93">
        <v>0.56944479174544604</v>
      </c>
      <c r="M124" s="93">
        <v>0</v>
      </c>
      <c r="N124" s="93">
        <v>1.4860572334494102E-2</v>
      </c>
      <c r="O124" s="93">
        <v>0</v>
      </c>
      <c r="P124" s="93">
        <v>0</v>
      </c>
      <c r="Q124" s="93">
        <v>0</v>
      </c>
      <c r="R124" s="93">
        <v>1.0079168069743882E-2</v>
      </c>
      <c r="S124" s="93">
        <v>2.4877169327207866E-2</v>
      </c>
      <c r="T124" s="93">
        <v>4.2921114439139945E-3</v>
      </c>
      <c r="U124" s="93">
        <v>0</v>
      </c>
      <c r="V124" s="94">
        <v>24.489620734584491</v>
      </c>
      <c r="W124" s="94">
        <v>10.019955802206001</v>
      </c>
      <c r="X124" s="94">
        <v>0.48816511775238774</v>
      </c>
      <c r="Y124" s="94">
        <v>0.4829275216810503</v>
      </c>
      <c r="Z124" s="94">
        <v>2.8907360566561902E-2</v>
      </c>
      <c r="AA124" s="94">
        <v>0</v>
      </c>
      <c r="AB124" s="94">
        <v>0</v>
      </c>
      <c r="AC124" s="94">
        <v>0.20453546388344676</v>
      </c>
      <c r="AD124" s="94">
        <v>0</v>
      </c>
      <c r="AE124" s="94">
        <v>0</v>
      </c>
      <c r="AF124" s="94">
        <v>0.79546453611655321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0.71795234284422715</v>
      </c>
      <c r="AP124" s="94">
        <v>0</v>
      </c>
      <c r="AQ124" s="94">
        <v>0</v>
      </c>
      <c r="AR124" s="94">
        <v>0.23920676639670729</v>
      </c>
      <c r="AS124" s="94">
        <v>0</v>
      </c>
      <c r="AT124" s="94">
        <v>2.6294056440634248E-2</v>
      </c>
      <c r="AU124" s="94">
        <v>0</v>
      </c>
      <c r="AV124" s="94">
        <v>0</v>
      </c>
      <c r="AW124" s="94">
        <v>0</v>
      </c>
      <c r="AX124" s="94">
        <v>1.654683431843141E-2</v>
      </c>
      <c r="AY124" s="94">
        <v>0.85285508142651001</v>
      </c>
      <c r="AZ124" s="94">
        <v>0.14714491857349002</v>
      </c>
      <c r="BA124" s="95">
        <v>0</v>
      </c>
    </row>
    <row r="125" spans="1:53" x14ac:dyDescent="0.25">
      <c r="A125" s="92" t="s">
        <v>248</v>
      </c>
      <c r="B125" s="92">
        <v>2020</v>
      </c>
      <c r="C125" s="92">
        <v>296</v>
      </c>
      <c r="D125" s="93">
        <v>0.19031055900621119</v>
      </c>
      <c r="E125" s="94">
        <v>71.686982993788831</v>
      </c>
      <c r="F125" s="94">
        <v>3187.7999999999997</v>
      </c>
      <c r="G125" s="93">
        <v>0</v>
      </c>
      <c r="H125" s="93">
        <v>0</v>
      </c>
      <c r="I125" s="93">
        <v>1.2600981366459629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0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4">
        <v>44.005677437605875</v>
      </c>
      <c r="W125" s="94">
        <v>27.681305556182949</v>
      </c>
      <c r="X125" s="94">
        <v>0.35686053077357427</v>
      </c>
      <c r="Y125" s="94">
        <v>0.64313946922642573</v>
      </c>
      <c r="Z125" s="94">
        <v>0</v>
      </c>
      <c r="AA125" s="94">
        <v>0</v>
      </c>
      <c r="AB125" s="94">
        <v>0</v>
      </c>
      <c r="AC125" s="94">
        <v>1</v>
      </c>
      <c r="AD125" s="94">
        <v>0</v>
      </c>
      <c r="AE125" s="94">
        <v>0</v>
      </c>
      <c r="AF125" s="94">
        <v>0</v>
      </c>
      <c r="AG125" s="94">
        <v>0</v>
      </c>
      <c r="AH125" s="94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1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5">
        <v>0</v>
      </c>
    </row>
    <row r="126" spans="1:53" x14ac:dyDescent="0.25">
      <c r="A126" s="89" t="s">
        <v>237</v>
      </c>
      <c r="B126" s="89">
        <v>2020</v>
      </c>
      <c r="C126" s="89">
        <v>284</v>
      </c>
      <c r="D126" s="90">
        <v>0.17253579580825901</v>
      </c>
      <c r="E126" s="91">
        <v>28.543399985059143</v>
      </c>
      <c r="F126" s="91">
        <v>173483.99999999997</v>
      </c>
      <c r="G126" s="90">
        <v>0</v>
      </c>
      <c r="H126" s="90">
        <v>0</v>
      </c>
      <c r="I126" s="90">
        <v>0.5017296534550737</v>
      </c>
      <c r="J126" s="90">
        <v>0</v>
      </c>
      <c r="K126" s="90">
        <v>0.21288130317493259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0.25451338451960992</v>
      </c>
      <c r="U126" s="90">
        <v>0.20825897489105627</v>
      </c>
      <c r="V126" s="91">
        <v>11.037310474994813</v>
      </c>
      <c r="W126" s="91">
        <v>17.506089510064331</v>
      </c>
      <c r="X126" s="91">
        <v>0.22213055584201299</v>
      </c>
      <c r="Y126" s="91">
        <v>0.31607713725894604</v>
      </c>
      <c r="Z126" s="91">
        <v>0.46179230689904094</v>
      </c>
      <c r="AA126" s="91">
        <v>0</v>
      </c>
      <c r="AB126" s="91">
        <v>0</v>
      </c>
      <c r="AC126" s="91">
        <v>1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0.38557911908646003</v>
      </c>
      <c r="AP126" s="91">
        <v>0</v>
      </c>
      <c r="AQ126" s="91">
        <v>0.61442088091353997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0.55012334604171342</v>
      </c>
      <c r="BA126" s="96">
        <v>0.44987665395828658</v>
      </c>
    </row>
    <row r="127" spans="1:53" x14ac:dyDescent="0.25">
      <c r="A127" s="92" t="s">
        <v>250</v>
      </c>
      <c r="B127" s="92">
        <v>2020</v>
      </c>
      <c r="C127" s="92">
        <v>298</v>
      </c>
      <c r="D127" s="93">
        <v>0.15890628063355774</v>
      </c>
      <c r="E127" s="94">
        <v>30.043488605281819</v>
      </c>
      <c r="F127" s="94">
        <v>1249365.1679999998</v>
      </c>
      <c r="G127" s="93">
        <v>0</v>
      </c>
      <c r="H127" s="93">
        <v>2.0586331889797015E-3</v>
      </c>
      <c r="I127" s="93">
        <v>1.6921278535276089E-3</v>
      </c>
      <c r="J127" s="93">
        <v>0.31548088108696182</v>
      </c>
      <c r="K127" s="93">
        <v>1.044530481099502E-5</v>
      </c>
      <c r="L127" s="93">
        <v>0.20230445475329598</v>
      </c>
      <c r="M127" s="93">
        <v>0</v>
      </c>
      <c r="N127" s="93">
        <v>4.5420209361879703E-2</v>
      </c>
      <c r="O127" s="93">
        <v>5.4444202337486661E-2</v>
      </c>
      <c r="P127" s="93">
        <v>0.38558774355073111</v>
      </c>
      <c r="Q127" s="93">
        <v>0</v>
      </c>
      <c r="R127" s="93">
        <v>0.12642671337864608</v>
      </c>
      <c r="S127" s="93">
        <v>0</v>
      </c>
      <c r="T127" s="93">
        <v>0</v>
      </c>
      <c r="U127" s="93">
        <v>0</v>
      </c>
      <c r="V127" s="94">
        <v>18.912749526985568</v>
      </c>
      <c r="W127" s="94">
        <v>11.130739078296248</v>
      </c>
      <c r="X127" s="94">
        <v>0.4491764306037706</v>
      </c>
      <c r="Y127" s="94">
        <v>0.55069225762767149</v>
      </c>
      <c r="Z127" s="94">
        <v>1.3131176855785132E-4</v>
      </c>
      <c r="AA127" s="94">
        <v>0</v>
      </c>
      <c r="AB127" s="94">
        <v>3.0887580423011271E-3</v>
      </c>
      <c r="AC127" s="94">
        <v>0</v>
      </c>
      <c r="AD127" s="94">
        <v>0.37976608193559885</v>
      </c>
      <c r="AE127" s="94">
        <v>1.280316593430621E-5</v>
      </c>
      <c r="AF127" s="94">
        <v>0</v>
      </c>
      <c r="AG127" s="94">
        <v>0</v>
      </c>
      <c r="AH127" s="94">
        <v>0</v>
      </c>
      <c r="AI127" s="94">
        <v>2.278511746428134E-2</v>
      </c>
      <c r="AJ127" s="94">
        <v>0.46415854458795419</v>
      </c>
      <c r="AK127" s="94">
        <v>0</v>
      </c>
      <c r="AL127" s="94">
        <v>0.13018869480393036</v>
      </c>
      <c r="AM127" s="94">
        <v>0</v>
      </c>
      <c r="AN127" s="94">
        <v>7.5656887422440727E-4</v>
      </c>
      <c r="AO127" s="94">
        <v>3.0391214789366643E-3</v>
      </c>
      <c r="AP127" s="94">
        <v>0.21762910710118316</v>
      </c>
      <c r="AQ127" s="94">
        <v>6.9562052295615564E-6</v>
      </c>
      <c r="AR127" s="94">
        <v>0.36499282112533499</v>
      </c>
      <c r="AS127" s="94">
        <v>0</v>
      </c>
      <c r="AT127" s="94">
        <v>7.6217542179611131E-2</v>
      </c>
      <c r="AU127" s="94">
        <v>7.1366752134033942E-2</v>
      </c>
      <c r="AV127" s="94">
        <v>0.2659911309014461</v>
      </c>
      <c r="AW127" s="94">
        <v>0</v>
      </c>
      <c r="AX127" s="94">
        <v>0</v>
      </c>
      <c r="AY127" s="94">
        <v>0</v>
      </c>
      <c r="AZ127" s="94">
        <v>0</v>
      </c>
      <c r="BA127" s="95">
        <v>0</v>
      </c>
    </row>
    <row r="128" spans="1:53" x14ac:dyDescent="0.25">
      <c r="A128" s="92" t="s">
        <v>252</v>
      </c>
      <c r="B128" s="92">
        <v>2020</v>
      </c>
      <c r="C128" s="92">
        <v>300</v>
      </c>
      <c r="D128" s="93">
        <v>0</v>
      </c>
      <c r="E128" s="94">
        <v>0.49732747620465806</v>
      </c>
      <c r="F128" s="94">
        <v>247800.6</v>
      </c>
      <c r="G128" s="93">
        <v>0</v>
      </c>
      <c r="H128" s="93">
        <v>6.4171353903097897E-3</v>
      </c>
      <c r="I128" s="93">
        <v>0</v>
      </c>
      <c r="J128" s="93">
        <v>0</v>
      </c>
      <c r="K128" s="93">
        <v>0</v>
      </c>
      <c r="L128" s="93">
        <v>0.77949778975514994</v>
      </c>
      <c r="M128" s="93">
        <v>0</v>
      </c>
      <c r="N128" s="93">
        <v>0</v>
      </c>
      <c r="O128" s="93">
        <v>0</v>
      </c>
      <c r="P128" s="93">
        <v>0</v>
      </c>
      <c r="Q128" s="93">
        <v>0</v>
      </c>
      <c r="R128" s="93">
        <v>0</v>
      </c>
      <c r="S128" s="93">
        <v>0.11372369558427219</v>
      </c>
      <c r="T128" s="93">
        <v>0</v>
      </c>
      <c r="U128" s="93">
        <v>0</v>
      </c>
      <c r="V128" s="94">
        <v>0.49732747620465806</v>
      </c>
      <c r="W128" s="94">
        <v>0</v>
      </c>
      <c r="X128" s="94">
        <v>0</v>
      </c>
      <c r="Y128" s="94">
        <v>0.8862763044157278</v>
      </c>
      <c r="Z128" s="94">
        <v>0.1137236955842722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6.1551827294260347E-3</v>
      </c>
      <c r="AO128" s="94">
        <v>0</v>
      </c>
      <c r="AP128" s="94">
        <v>0</v>
      </c>
      <c r="AQ128" s="94">
        <v>0</v>
      </c>
      <c r="AR128" s="94">
        <v>0.99384481727057394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1</v>
      </c>
      <c r="AZ128" s="94">
        <v>0</v>
      </c>
      <c r="BA128" s="95">
        <v>0</v>
      </c>
    </row>
    <row r="129" spans="1:53" x14ac:dyDescent="0.25">
      <c r="A129" s="89" t="s">
        <v>128</v>
      </c>
      <c r="B129" s="89">
        <v>2020</v>
      </c>
      <c r="C129" s="89">
        <v>160</v>
      </c>
      <c r="D129" s="90">
        <v>0</v>
      </c>
      <c r="E129" s="91">
        <v>0.98290326159307739</v>
      </c>
      <c r="F129" s="91">
        <v>13521</v>
      </c>
      <c r="G129" s="90">
        <v>0</v>
      </c>
      <c r="H129" s="90">
        <v>1.3264551438503068E-2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1.0651948820353523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1">
        <v>0.98290326159307739</v>
      </c>
      <c r="W129" s="91">
        <v>0</v>
      </c>
      <c r="X129" s="91">
        <v>0</v>
      </c>
      <c r="Y129" s="91">
        <v>1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0</v>
      </c>
      <c r="AF129" s="91">
        <v>0</v>
      </c>
      <c r="AG129" s="91">
        <v>0</v>
      </c>
      <c r="AH129" s="91">
        <v>0</v>
      </c>
      <c r="AI129" s="91">
        <v>0</v>
      </c>
      <c r="AJ129" s="91">
        <v>0</v>
      </c>
      <c r="AK129" s="91">
        <v>0</v>
      </c>
      <c r="AL129" s="91">
        <v>0</v>
      </c>
      <c r="AM129" s="91">
        <v>0</v>
      </c>
      <c r="AN129" s="91">
        <v>1.2055321351971007E-2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0.98794467864802893</v>
      </c>
      <c r="AU129" s="91">
        <v>0</v>
      </c>
      <c r="AV129" s="91">
        <v>0</v>
      </c>
      <c r="AW129" s="91">
        <v>0</v>
      </c>
      <c r="AX129" s="91">
        <v>0</v>
      </c>
      <c r="AY129" s="91">
        <v>0</v>
      </c>
      <c r="AZ129" s="91">
        <v>0</v>
      </c>
      <c r="BA129" s="96">
        <v>0</v>
      </c>
    </row>
    <row r="130" spans="1:53" x14ac:dyDescent="0.25">
      <c r="A130" s="89" t="s">
        <v>32</v>
      </c>
      <c r="B130" s="89">
        <v>2020</v>
      </c>
      <c r="C130" s="89">
        <v>43</v>
      </c>
      <c r="D130" s="90">
        <v>0</v>
      </c>
      <c r="E130" s="91">
        <v>0</v>
      </c>
      <c r="F130" s="91">
        <v>59731.200000000004</v>
      </c>
      <c r="G130" s="90">
        <v>0</v>
      </c>
      <c r="H130" s="90">
        <v>0</v>
      </c>
      <c r="I130" s="90">
        <v>0</v>
      </c>
      <c r="J130" s="90">
        <v>0</v>
      </c>
      <c r="K130" s="90">
        <v>1.1841550144648021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1">
        <v>0</v>
      </c>
      <c r="W130" s="91">
        <v>0</v>
      </c>
      <c r="X130" s="91">
        <v>0</v>
      </c>
      <c r="Y130" s="91">
        <v>1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0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1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6">
        <v>0</v>
      </c>
    </row>
    <row r="131" spans="1:53" x14ac:dyDescent="0.25">
      <c r="A131" s="92" t="s">
        <v>139</v>
      </c>
      <c r="B131" s="92">
        <v>2020</v>
      </c>
      <c r="C131" s="92">
        <v>172</v>
      </c>
      <c r="D131" s="93">
        <v>0.25106570359540448</v>
      </c>
      <c r="E131" s="94">
        <v>36.966508272192407</v>
      </c>
      <c r="F131" s="94">
        <v>1883032.9639999999</v>
      </c>
      <c r="G131" s="93">
        <v>0</v>
      </c>
      <c r="H131" s="93">
        <v>7.7561931093204169E-4</v>
      </c>
      <c r="I131" s="93">
        <v>2.3764757418234979E-2</v>
      </c>
      <c r="J131" s="93">
        <v>0.37648649468889489</v>
      </c>
      <c r="K131" s="93">
        <v>0.16142229361418658</v>
      </c>
      <c r="L131" s="93">
        <v>0.12028052845069576</v>
      </c>
      <c r="M131" s="93">
        <v>0</v>
      </c>
      <c r="N131" s="93">
        <v>0</v>
      </c>
      <c r="O131" s="93">
        <v>7.2952520017594349E-2</v>
      </c>
      <c r="P131" s="93">
        <v>0.46015016017531601</v>
      </c>
      <c r="Q131" s="93">
        <v>0</v>
      </c>
      <c r="R131" s="93">
        <v>0.17712474559739042</v>
      </c>
      <c r="S131" s="93">
        <v>0</v>
      </c>
      <c r="T131" s="93">
        <v>0</v>
      </c>
      <c r="U131" s="93">
        <v>0</v>
      </c>
      <c r="V131" s="94">
        <v>14.519324838625311</v>
      </c>
      <c r="W131" s="94">
        <v>22.447183433567101</v>
      </c>
      <c r="X131" s="94">
        <v>0.98154263457153257</v>
      </c>
      <c r="Y131" s="94">
        <v>1.8457365428467456E-2</v>
      </c>
      <c r="Z131" s="94">
        <v>0</v>
      </c>
      <c r="AA131" s="94">
        <v>0</v>
      </c>
      <c r="AB131" s="94">
        <v>3.8703949026643396E-5</v>
      </c>
      <c r="AC131" s="94">
        <v>4.0097879179505497E-3</v>
      </c>
      <c r="AD131" s="94">
        <v>0.27938744919099884</v>
      </c>
      <c r="AE131" s="94">
        <v>0.11979012127034029</v>
      </c>
      <c r="AF131" s="94">
        <v>8.9259164685188061E-2</v>
      </c>
      <c r="AG131" s="94">
        <v>0</v>
      </c>
      <c r="AH131" s="94">
        <v>0</v>
      </c>
      <c r="AI131" s="94">
        <v>5.4137449197516105E-2</v>
      </c>
      <c r="AJ131" s="94">
        <v>0.34147354901122079</v>
      </c>
      <c r="AK131" s="94">
        <v>0</v>
      </c>
      <c r="AL131" s="94">
        <v>0.11190377477775887</v>
      </c>
      <c r="AM131" s="94">
        <v>0</v>
      </c>
      <c r="AN131" s="94">
        <v>2.8523616568447114E-2</v>
      </c>
      <c r="AO131" s="94">
        <v>0.97147638343155274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5">
        <v>0</v>
      </c>
    </row>
    <row r="132" spans="1:53" x14ac:dyDescent="0.25">
      <c r="A132" s="92" t="s">
        <v>104</v>
      </c>
      <c r="B132" s="92">
        <v>2020</v>
      </c>
      <c r="C132" s="92">
        <v>131</v>
      </c>
      <c r="D132" s="93">
        <v>4.9290395382144872E-2</v>
      </c>
      <c r="E132" s="94">
        <v>44.121685040145834</v>
      </c>
      <c r="F132" s="94">
        <v>82947.599999999991</v>
      </c>
      <c r="G132" s="93">
        <v>0</v>
      </c>
      <c r="H132" s="93">
        <v>0</v>
      </c>
      <c r="I132" s="93">
        <v>0.77556134716375169</v>
      </c>
      <c r="J132" s="93">
        <v>0</v>
      </c>
      <c r="K132" s="93">
        <v>0</v>
      </c>
      <c r="L132" s="93">
        <v>0</v>
      </c>
      <c r="M132" s="93">
        <v>0</v>
      </c>
      <c r="N132" s="93">
        <v>0</v>
      </c>
      <c r="O132" s="93">
        <v>0</v>
      </c>
      <c r="P132" s="93">
        <v>0</v>
      </c>
      <c r="Q132" s="93">
        <v>0</v>
      </c>
      <c r="R132" s="93">
        <v>0</v>
      </c>
      <c r="S132" s="93">
        <v>0</v>
      </c>
      <c r="T132" s="93">
        <v>0.26753516677999128</v>
      </c>
      <c r="U132" s="93">
        <v>0</v>
      </c>
      <c r="V132" s="94">
        <v>38.854746570027345</v>
      </c>
      <c r="W132" s="94">
        <v>5.2669384701184851</v>
      </c>
      <c r="X132" s="94">
        <v>5.8938414131331107E-2</v>
      </c>
      <c r="Y132" s="94">
        <v>0.67331279024347901</v>
      </c>
      <c r="Z132" s="94">
        <v>0.26774879562518983</v>
      </c>
      <c r="AA132" s="94">
        <v>0</v>
      </c>
      <c r="AB132" s="94">
        <v>0</v>
      </c>
      <c r="AC132" s="94">
        <v>1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1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1</v>
      </c>
      <c r="BA132" s="95">
        <v>0</v>
      </c>
    </row>
    <row r="133" spans="1:53" x14ac:dyDescent="0.25">
      <c r="A133" s="92" t="s">
        <v>49</v>
      </c>
      <c r="B133" s="92">
        <v>2020</v>
      </c>
      <c r="C133" s="92">
        <v>61</v>
      </c>
      <c r="D133" s="93">
        <v>0</v>
      </c>
      <c r="E133" s="94">
        <v>0</v>
      </c>
      <c r="F133" s="94">
        <v>21229.199999999997</v>
      </c>
      <c r="G133" s="93">
        <v>0</v>
      </c>
      <c r="H133" s="93">
        <v>0</v>
      </c>
      <c r="I133" s="93">
        <v>0</v>
      </c>
      <c r="J133" s="93">
        <v>0</v>
      </c>
      <c r="K133" s="93">
        <v>1.0648305164584628</v>
      </c>
      <c r="L133" s="93">
        <v>0</v>
      </c>
      <c r="M133" s="93">
        <v>0</v>
      </c>
      <c r="N133" s="93">
        <v>0</v>
      </c>
      <c r="O133" s="93">
        <v>0</v>
      </c>
      <c r="P133" s="93">
        <v>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4">
        <v>0</v>
      </c>
      <c r="W133" s="94">
        <v>0</v>
      </c>
      <c r="X133" s="94">
        <v>0</v>
      </c>
      <c r="Y133" s="94">
        <v>1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4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1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5">
        <v>0</v>
      </c>
    </row>
    <row r="134" spans="1:53" x14ac:dyDescent="0.25">
      <c r="A134" s="92" t="s">
        <v>332</v>
      </c>
      <c r="B134" s="92">
        <v>2020</v>
      </c>
      <c r="C134" s="92">
        <v>406</v>
      </c>
      <c r="D134" s="93">
        <v>0</v>
      </c>
      <c r="E134" s="94">
        <v>0.20039818405066562</v>
      </c>
      <c r="F134" s="94">
        <v>9284.4</v>
      </c>
      <c r="G134" s="93">
        <v>0</v>
      </c>
      <c r="H134" s="93">
        <v>2.7044289345568911E-3</v>
      </c>
      <c r="I134" s="93">
        <v>0</v>
      </c>
      <c r="J134" s="93">
        <v>0</v>
      </c>
      <c r="K134" s="93">
        <v>1.265025203567274</v>
      </c>
      <c r="L134" s="93">
        <v>0</v>
      </c>
      <c r="M134" s="93">
        <v>0</v>
      </c>
      <c r="N134" s="93">
        <v>0</v>
      </c>
      <c r="O134" s="93">
        <v>0</v>
      </c>
      <c r="P134" s="93">
        <v>0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4">
        <v>0.20039818405066562</v>
      </c>
      <c r="W134" s="94">
        <v>0</v>
      </c>
      <c r="X134" s="94">
        <v>0</v>
      </c>
      <c r="Y134" s="94">
        <v>1</v>
      </c>
      <c r="Z134" s="94">
        <v>0</v>
      </c>
      <c r="AA134" s="94">
        <v>0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4">
        <v>0</v>
      </c>
      <c r="AI134" s="94">
        <v>0</v>
      </c>
      <c r="AJ134" s="94">
        <v>0</v>
      </c>
      <c r="AK134" s="94">
        <v>0</v>
      </c>
      <c r="AL134" s="94">
        <v>0</v>
      </c>
      <c r="AM134" s="94">
        <v>0</v>
      </c>
      <c r="AN134" s="94">
        <v>2.1332852567465602E-3</v>
      </c>
      <c r="AO134" s="94">
        <v>0</v>
      </c>
      <c r="AP134" s="94">
        <v>0</v>
      </c>
      <c r="AQ134" s="94">
        <v>0.99786671474325339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5">
        <v>0</v>
      </c>
    </row>
    <row r="135" spans="1:53" x14ac:dyDescent="0.25">
      <c r="A135" s="89" t="s">
        <v>120</v>
      </c>
      <c r="B135" s="89">
        <v>2020</v>
      </c>
      <c r="C135" s="89">
        <v>148</v>
      </c>
      <c r="D135" s="90">
        <v>9.7666745402878882E-2</v>
      </c>
      <c r="E135" s="91">
        <v>28.196215712346664</v>
      </c>
      <c r="F135" s="91">
        <v>1508835.5999999999</v>
      </c>
      <c r="G135" s="90">
        <v>0</v>
      </c>
      <c r="H135" s="90">
        <v>0</v>
      </c>
      <c r="I135" s="90">
        <v>6.9705023661954954E-2</v>
      </c>
      <c r="J135" s="90">
        <v>0.25651691277697852</v>
      </c>
      <c r="K135" s="90">
        <v>0</v>
      </c>
      <c r="L135" s="90">
        <v>0.35959517392086993</v>
      </c>
      <c r="M135" s="90">
        <v>0</v>
      </c>
      <c r="N135" s="90">
        <v>0</v>
      </c>
      <c r="O135" s="90">
        <v>5.2358255597892847E-3</v>
      </c>
      <c r="P135" s="90">
        <v>0.31352067117186261</v>
      </c>
      <c r="Q135" s="90">
        <v>0</v>
      </c>
      <c r="R135" s="90">
        <v>2.2137099628349172E-2</v>
      </c>
      <c r="S135" s="90">
        <v>0</v>
      </c>
      <c r="T135" s="90">
        <v>0</v>
      </c>
      <c r="U135" s="90">
        <v>2.4009772834098029E-2</v>
      </c>
      <c r="V135" s="91">
        <v>11.971496806845133</v>
      </c>
      <c r="W135" s="91">
        <v>16.224718905501529</v>
      </c>
      <c r="X135" s="91">
        <v>0.49003427123271409</v>
      </c>
      <c r="Y135" s="91">
        <v>0.38847863395361537</v>
      </c>
      <c r="Z135" s="91">
        <v>0.12148709481367048</v>
      </c>
      <c r="AA135" s="91">
        <v>0</v>
      </c>
      <c r="AB135" s="91">
        <v>0</v>
      </c>
      <c r="AC135" s="91">
        <v>4.6036324109163466E-2</v>
      </c>
      <c r="AD135" s="91">
        <v>0.41553742051114756</v>
      </c>
      <c r="AE135" s="91">
        <v>0</v>
      </c>
      <c r="AF135" s="91">
        <v>0</v>
      </c>
      <c r="AG135" s="91">
        <v>0</v>
      </c>
      <c r="AH135" s="91">
        <v>0</v>
      </c>
      <c r="AI135" s="91">
        <v>8.4816296274887754E-3</v>
      </c>
      <c r="AJ135" s="91">
        <v>0.50787906951362483</v>
      </c>
      <c r="AK135" s="91">
        <v>0</v>
      </c>
      <c r="AL135" s="91">
        <v>2.2065556238575226E-2</v>
      </c>
      <c r="AM135" s="91">
        <v>0</v>
      </c>
      <c r="AN135" s="91">
        <v>0</v>
      </c>
      <c r="AO135" s="91">
        <v>6.2511509071288954E-2</v>
      </c>
      <c r="AP135" s="91">
        <v>0</v>
      </c>
      <c r="AQ135" s="91">
        <v>0</v>
      </c>
      <c r="AR135" s="91">
        <v>0.9362959008576851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1.1925900710259164E-3</v>
      </c>
      <c r="AY135" s="91">
        <v>0</v>
      </c>
      <c r="AZ135" s="91">
        <v>0</v>
      </c>
      <c r="BA135" s="96">
        <v>1</v>
      </c>
    </row>
    <row r="136" spans="1:53" x14ac:dyDescent="0.25">
      <c r="A136" s="89" t="s">
        <v>323</v>
      </c>
      <c r="B136" s="89">
        <v>2020</v>
      </c>
      <c r="C136" s="89">
        <v>394</v>
      </c>
      <c r="D136" s="90">
        <v>0.25489271345552078</v>
      </c>
      <c r="E136" s="91">
        <v>76.635327412628513</v>
      </c>
      <c r="F136" s="91">
        <v>16106.400000000001</v>
      </c>
      <c r="G136" s="90">
        <v>0</v>
      </c>
      <c r="H136" s="90">
        <v>0</v>
      </c>
      <c r="I136" s="90">
        <v>1.3470790545373268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1">
        <v>46.593169908717037</v>
      </c>
      <c r="W136" s="91">
        <v>30.042157503911486</v>
      </c>
      <c r="X136" s="91">
        <v>0.43786320965578901</v>
      </c>
      <c r="Y136" s="91">
        <v>0.56213679034421093</v>
      </c>
      <c r="Z136" s="91">
        <v>0</v>
      </c>
      <c r="AA136" s="91">
        <v>0</v>
      </c>
      <c r="AB136" s="91">
        <v>0</v>
      </c>
      <c r="AC136" s="91">
        <v>1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1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6">
        <v>0</v>
      </c>
    </row>
    <row r="137" spans="1:53" x14ac:dyDescent="0.25">
      <c r="A137" s="92" t="s">
        <v>341</v>
      </c>
      <c r="B137" s="92">
        <v>2020</v>
      </c>
      <c r="C137" s="92">
        <v>420</v>
      </c>
      <c r="D137" s="93">
        <v>2.8673356923255407E-2</v>
      </c>
      <c r="E137" s="94">
        <v>4.6796851360287715</v>
      </c>
      <c r="F137" s="94">
        <v>62060.4</v>
      </c>
      <c r="G137" s="93">
        <v>0</v>
      </c>
      <c r="H137" s="93">
        <v>0</v>
      </c>
      <c r="I137" s="93">
        <v>8.2258483670746563E-2</v>
      </c>
      <c r="J137" s="93">
        <v>0</v>
      </c>
      <c r="K137" s="93">
        <v>1.2324686917905781</v>
      </c>
      <c r="L137" s="93">
        <v>0</v>
      </c>
      <c r="M137" s="93">
        <v>0</v>
      </c>
      <c r="N137" s="93">
        <v>0</v>
      </c>
      <c r="O137" s="93">
        <v>0</v>
      </c>
      <c r="P137" s="93">
        <v>0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4">
        <v>1.5154573298915248</v>
      </c>
      <c r="W137" s="94">
        <v>3.1642278061372462</v>
      </c>
      <c r="X137" s="94">
        <v>4.2580793957390374E-2</v>
      </c>
      <c r="Y137" s="94">
        <v>0.95741920604260955</v>
      </c>
      <c r="Z137" s="94">
        <v>0</v>
      </c>
      <c r="AA137" s="94">
        <v>0</v>
      </c>
      <c r="AB137" s="94">
        <v>0</v>
      </c>
      <c r="AC137" s="94">
        <v>1</v>
      </c>
      <c r="AD137" s="94">
        <v>0</v>
      </c>
      <c r="AE137" s="94">
        <v>0</v>
      </c>
      <c r="AF137" s="94">
        <v>0</v>
      </c>
      <c r="AG137" s="94">
        <v>0</v>
      </c>
      <c r="AH137" s="94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1.8066847335140019E-3</v>
      </c>
      <c r="AP137" s="94">
        <v>0</v>
      </c>
      <c r="AQ137" s="94">
        <v>0.99819331526648603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5">
        <v>0</v>
      </c>
    </row>
    <row r="138" spans="1:53" x14ac:dyDescent="0.25">
      <c r="A138" s="92" t="s">
        <v>115</v>
      </c>
      <c r="B138" s="92">
        <v>2020</v>
      </c>
      <c r="C138" s="92">
        <v>143</v>
      </c>
      <c r="D138" s="93">
        <v>0</v>
      </c>
      <c r="E138" s="94">
        <v>0</v>
      </c>
      <c r="F138" s="94">
        <v>52718.400000000001</v>
      </c>
      <c r="G138" s="93">
        <v>0</v>
      </c>
      <c r="H138" s="93">
        <v>0</v>
      </c>
      <c r="I138" s="93">
        <v>0</v>
      </c>
      <c r="J138" s="93">
        <v>0</v>
      </c>
      <c r="K138" s="93">
        <v>0</v>
      </c>
      <c r="L138" s="93">
        <v>0.93743740325958302</v>
      </c>
      <c r="M138" s="93">
        <v>0</v>
      </c>
      <c r="N138" s="93">
        <v>0</v>
      </c>
      <c r="O138" s="93">
        <v>0</v>
      </c>
      <c r="P138" s="93">
        <v>0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4">
        <v>0</v>
      </c>
      <c r="W138" s="94">
        <v>0</v>
      </c>
      <c r="X138" s="94">
        <v>0</v>
      </c>
      <c r="Y138" s="94">
        <v>1</v>
      </c>
      <c r="Z138" s="94">
        <v>0</v>
      </c>
      <c r="AA138" s="94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1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5">
        <v>0</v>
      </c>
    </row>
    <row r="139" spans="1:53" x14ac:dyDescent="0.25">
      <c r="A139" s="89" t="s">
        <v>327</v>
      </c>
      <c r="B139" s="89">
        <v>2020</v>
      </c>
      <c r="C139" s="89">
        <v>398</v>
      </c>
      <c r="D139" s="90">
        <v>0</v>
      </c>
      <c r="E139" s="91">
        <v>0.1584357571781084</v>
      </c>
      <c r="F139" s="91">
        <v>10095.696</v>
      </c>
      <c r="G139" s="90">
        <v>0</v>
      </c>
      <c r="H139" s="90">
        <v>0</v>
      </c>
      <c r="I139" s="90">
        <v>2.7849491506083384E-3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1.0770381754759653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1">
        <v>0.15799960240482677</v>
      </c>
      <c r="W139" s="91">
        <v>4.3615477328160434E-4</v>
      </c>
      <c r="X139" s="91">
        <v>3.527982724174196E-7</v>
      </c>
      <c r="Y139" s="91">
        <v>0.99999964720172752</v>
      </c>
      <c r="Z139" s="91">
        <v>0</v>
      </c>
      <c r="AA139" s="91">
        <v>0</v>
      </c>
      <c r="AB139" s="91">
        <v>0</v>
      </c>
      <c r="AC139" s="91">
        <v>1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1.9509751347689876E-3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0.99804902486523106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6">
        <v>0</v>
      </c>
    </row>
    <row r="140" spans="1:53" x14ac:dyDescent="0.25">
      <c r="A140" s="89" t="s">
        <v>317</v>
      </c>
      <c r="B140" s="89">
        <v>2020</v>
      </c>
      <c r="C140" s="89">
        <v>383</v>
      </c>
      <c r="D140" s="90">
        <v>0.65645434729958829</v>
      </c>
      <c r="E140" s="91">
        <v>108.36404857713734</v>
      </c>
      <c r="F140" s="91">
        <v>5945.76</v>
      </c>
      <c r="G140" s="90">
        <v>0</v>
      </c>
      <c r="H140" s="90">
        <v>0</v>
      </c>
      <c r="I140" s="90">
        <v>1.9047995882780338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1">
        <v>28.445</v>
      </c>
      <c r="W140" s="91">
        <v>79.919048577137346</v>
      </c>
      <c r="X140" s="91">
        <v>1</v>
      </c>
      <c r="Y140" s="91">
        <v>0</v>
      </c>
      <c r="Z140" s="91">
        <v>0</v>
      </c>
      <c r="AA140" s="91">
        <v>0</v>
      </c>
      <c r="AB140" s="91">
        <v>0</v>
      </c>
      <c r="AC140" s="91">
        <v>1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6">
        <v>0</v>
      </c>
    </row>
    <row r="141" spans="1:53" x14ac:dyDescent="0.25">
      <c r="A141" s="89" t="s">
        <v>12</v>
      </c>
      <c r="B141" s="89">
        <v>2020</v>
      </c>
      <c r="C141" s="89">
        <v>19</v>
      </c>
      <c r="D141" s="90">
        <v>0</v>
      </c>
      <c r="E141" s="91">
        <v>24.672291156706603</v>
      </c>
      <c r="F141" s="91">
        <v>150541.20000000001</v>
      </c>
      <c r="G141" s="90">
        <v>0</v>
      </c>
      <c r="H141" s="90">
        <v>0</v>
      </c>
      <c r="I141" s="90">
        <v>0.43368414759547558</v>
      </c>
      <c r="J141" s="90">
        <v>0</v>
      </c>
      <c r="K141" s="90">
        <v>0</v>
      </c>
      <c r="L141" s="90">
        <v>0.14845039098931057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0.21452599022726004</v>
      </c>
      <c r="U141" s="90">
        <v>4.2279455723748714E-2</v>
      </c>
      <c r="V141" s="91">
        <v>24.672291156706603</v>
      </c>
      <c r="W141" s="91">
        <v>0</v>
      </c>
      <c r="X141" s="91">
        <v>0</v>
      </c>
      <c r="Y141" s="91">
        <v>0.63522012578616349</v>
      </c>
      <c r="Z141" s="91">
        <v>0.36477987421383651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0.77781124120016554</v>
      </c>
      <c r="AP141" s="91">
        <v>0</v>
      </c>
      <c r="AQ141" s="91">
        <v>0</v>
      </c>
      <c r="AR141" s="91">
        <v>0.22218875879983435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0.58804248066081033</v>
      </c>
      <c r="BA141" s="96">
        <v>0.41195751933918967</v>
      </c>
    </row>
    <row r="142" spans="1:53" x14ac:dyDescent="0.25">
      <c r="A142" s="89" t="s">
        <v>337</v>
      </c>
      <c r="B142" s="89">
        <v>2020</v>
      </c>
      <c r="C142" s="89">
        <v>413</v>
      </c>
      <c r="D142" s="90">
        <v>1.7946238638561207E-2</v>
      </c>
      <c r="E142" s="91">
        <v>2.7362428737188167</v>
      </c>
      <c r="F142" s="91">
        <v>18615.600000000002</v>
      </c>
      <c r="G142" s="90">
        <v>0</v>
      </c>
      <c r="H142" s="90">
        <v>0</v>
      </c>
      <c r="I142" s="90">
        <v>4.8097079868497393E-2</v>
      </c>
      <c r="J142" s="90">
        <v>0</v>
      </c>
      <c r="K142" s="90">
        <v>1.1629224951116266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1">
        <v>0.73491626377876607</v>
      </c>
      <c r="W142" s="91">
        <v>2.0013266099400502</v>
      </c>
      <c r="X142" s="91">
        <v>2.5818420747497389E-2</v>
      </c>
      <c r="Y142" s="91">
        <v>0.97418157925250259</v>
      </c>
      <c r="Z142" s="91">
        <v>0</v>
      </c>
      <c r="AA142" s="91">
        <v>0</v>
      </c>
      <c r="AB142" s="91">
        <v>0</v>
      </c>
      <c r="AC142" s="91">
        <v>1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1</v>
      </c>
      <c r="AR142" s="91">
        <v>0</v>
      </c>
      <c r="AS142" s="91">
        <v>0</v>
      </c>
      <c r="AT142" s="91">
        <v>0</v>
      </c>
      <c r="AU142" s="91">
        <v>0</v>
      </c>
      <c r="AV142" s="91">
        <v>0</v>
      </c>
      <c r="AW142" s="91">
        <v>0</v>
      </c>
      <c r="AX142" s="91">
        <v>0</v>
      </c>
      <c r="AY142" s="91">
        <v>0</v>
      </c>
      <c r="AZ142" s="91">
        <v>0</v>
      </c>
      <c r="BA142" s="96">
        <v>0</v>
      </c>
    </row>
    <row r="143" spans="1:53" x14ac:dyDescent="0.25">
      <c r="A143" s="89" t="s">
        <v>215</v>
      </c>
      <c r="B143" s="89">
        <v>2020</v>
      </c>
      <c r="C143" s="89">
        <v>260</v>
      </c>
      <c r="D143" s="90">
        <v>0</v>
      </c>
      <c r="E143" s="91">
        <v>0</v>
      </c>
      <c r="F143" s="91">
        <v>156037.50000000003</v>
      </c>
      <c r="G143" s="90">
        <v>0</v>
      </c>
      <c r="H143" s="90">
        <v>0</v>
      </c>
      <c r="I143" s="90">
        <v>0</v>
      </c>
      <c r="J143" s="90">
        <v>0</v>
      </c>
      <c r="K143" s="90">
        <v>0</v>
      </c>
      <c r="L143" s="90">
        <v>0.95207241848914503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1">
        <v>0</v>
      </c>
      <c r="W143" s="91">
        <v>0</v>
      </c>
      <c r="X143" s="91">
        <v>0</v>
      </c>
      <c r="Y143" s="91">
        <v>1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1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6">
        <v>0</v>
      </c>
    </row>
    <row r="144" spans="1:53" x14ac:dyDescent="0.25">
      <c r="A144" s="89" t="s">
        <v>239</v>
      </c>
      <c r="B144" s="89">
        <v>2020</v>
      </c>
      <c r="C144" s="89">
        <v>287</v>
      </c>
      <c r="D144" s="90">
        <v>1.6365403304178815E-2</v>
      </c>
      <c r="E144" s="91">
        <v>2.6303857220602529</v>
      </c>
      <c r="F144" s="91">
        <v>27782.999999999996</v>
      </c>
      <c r="G144" s="90">
        <v>0</v>
      </c>
      <c r="H144" s="90">
        <v>0</v>
      </c>
      <c r="I144" s="90">
        <v>4.6236345966958213E-2</v>
      </c>
      <c r="J144" s="90">
        <v>0</v>
      </c>
      <c r="K144" s="90">
        <v>0</v>
      </c>
      <c r="L144" s="90">
        <v>1.002483533095778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1">
        <v>0.85775450599287351</v>
      </c>
      <c r="W144" s="91">
        <v>1.7726312160673794</v>
      </c>
      <c r="X144" s="91">
        <v>2.3712342079689024E-2</v>
      </c>
      <c r="Y144" s="91">
        <v>0.97628765792031102</v>
      </c>
      <c r="Z144" s="91">
        <v>0</v>
      </c>
      <c r="AA144" s="91">
        <v>0</v>
      </c>
      <c r="AB144" s="91">
        <v>0</v>
      </c>
      <c r="AC144" s="91">
        <v>1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3.3844316145729652E-3</v>
      </c>
      <c r="AP144" s="91">
        <v>0</v>
      </c>
      <c r="AQ144" s="91">
        <v>0</v>
      </c>
      <c r="AR144" s="91">
        <v>0.99661556838542709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6">
        <v>0</v>
      </c>
    </row>
    <row r="145" spans="1:53" x14ac:dyDescent="0.25">
      <c r="A145" s="92" t="s">
        <v>15</v>
      </c>
      <c r="B145" s="92">
        <v>2020</v>
      </c>
      <c r="C145" s="92">
        <v>22</v>
      </c>
      <c r="D145" s="93">
        <v>1.0136525931614323E-2</v>
      </c>
      <c r="E145" s="94">
        <v>9.9278031115924978</v>
      </c>
      <c r="F145" s="94">
        <v>109134.432</v>
      </c>
      <c r="G145" s="93">
        <v>0</v>
      </c>
      <c r="H145" s="93">
        <v>0</v>
      </c>
      <c r="I145" s="93">
        <v>0.17450875569682719</v>
      </c>
      <c r="J145" s="93">
        <v>0</v>
      </c>
      <c r="K145" s="93">
        <v>0</v>
      </c>
      <c r="L145" s="93">
        <v>0.84422485471862807</v>
      </c>
      <c r="M145" s="93">
        <v>0</v>
      </c>
      <c r="N145" s="93">
        <v>0</v>
      </c>
      <c r="O145" s="93">
        <v>0</v>
      </c>
      <c r="P145" s="93">
        <v>0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4">
        <v>8.7770570518704876</v>
      </c>
      <c r="W145" s="94">
        <v>1.1507460597220134</v>
      </c>
      <c r="X145" s="94">
        <v>1.2195894325999698E-2</v>
      </c>
      <c r="Y145" s="94">
        <v>0.98780410567400023</v>
      </c>
      <c r="Z145" s="94">
        <v>0</v>
      </c>
      <c r="AA145" s="94">
        <v>0</v>
      </c>
      <c r="AB145" s="94">
        <v>0</v>
      </c>
      <c r="AC145" s="94">
        <v>1</v>
      </c>
      <c r="AD145" s="94">
        <v>0</v>
      </c>
      <c r="AE145" s="94">
        <v>0</v>
      </c>
      <c r="AF145" s="94">
        <v>0</v>
      </c>
      <c r="AG145" s="94">
        <v>0</v>
      </c>
      <c r="AH145" s="94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0.14534452703921136</v>
      </c>
      <c r="AP145" s="94">
        <v>0</v>
      </c>
      <c r="AQ145" s="94">
        <v>0</v>
      </c>
      <c r="AR145" s="94">
        <v>0.8546554729607887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5">
        <v>0</v>
      </c>
    </row>
    <row r="146" spans="1:53" x14ac:dyDescent="0.25">
      <c r="A146" s="92" t="s">
        <v>330</v>
      </c>
      <c r="B146" s="92">
        <v>2020</v>
      </c>
      <c r="C146" s="92">
        <v>402</v>
      </c>
      <c r="D146" s="93">
        <v>0.63274336283185839</v>
      </c>
      <c r="E146" s="94">
        <v>108.88561401179942</v>
      </c>
      <c r="F146" s="94">
        <v>488.15999999999997</v>
      </c>
      <c r="G146" s="93">
        <v>0</v>
      </c>
      <c r="H146" s="93">
        <v>0</v>
      </c>
      <c r="I146" s="93">
        <v>1.913967551622419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0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4">
        <v>34.72849210914454</v>
      </c>
      <c r="W146" s="94">
        <v>74.157121902654865</v>
      </c>
      <c r="X146" s="94">
        <v>0.87094395280235992</v>
      </c>
      <c r="Y146" s="94">
        <v>0.12905604719764013</v>
      </c>
      <c r="Z146" s="94">
        <v>0</v>
      </c>
      <c r="AA146" s="94">
        <v>0</v>
      </c>
      <c r="AB146" s="94">
        <v>0</v>
      </c>
      <c r="AC146" s="94">
        <v>1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1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0</v>
      </c>
      <c r="AZ146" s="94">
        <v>0</v>
      </c>
      <c r="BA146" s="95">
        <v>0</v>
      </c>
    </row>
    <row r="147" spans="1:53" x14ac:dyDescent="0.25">
      <c r="A147" s="92" t="s">
        <v>149</v>
      </c>
      <c r="B147" s="92">
        <v>2020</v>
      </c>
      <c r="C147" s="92">
        <v>186</v>
      </c>
      <c r="D147" s="93">
        <v>0</v>
      </c>
      <c r="E147" s="94">
        <v>0</v>
      </c>
      <c r="F147" s="94">
        <v>52344</v>
      </c>
      <c r="G147" s="93">
        <v>0</v>
      </c>
      <c r="H147" s="93">
        <v>0</v>
      </c>
      <c r="I147" s="93">
        <v>0</v>
      </c>
      <c r="J147" s="93">
        <v>0</v>
      </c>
      <c r="K147" s="93">
        <v>1.115533776555097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4">
        <v>0</v>
      </c>
      <c r="W147" s="94">
        <v>0</v>
      </c>
      <c r="X147" s="94">
        <v>0</v>
      </c>
      <c r="Y147" s="94">
        <v>1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4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1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5">
        <v>0</v>
      </c>
    </row>
    <row r="148" spans="1:53" x14ac:dyDescent="0.25">
      <c r="A148" s="89" t="s">
        <v>138</v>
      </c>
      <c r="B148" s="89">
        <v>2020</v>
      </c>
      <c r="C148" s="89">
        <v>171</v>
      </c>
      <c r="D148" s="90">
        <v>2.6638378123526638E-2</v>
      </c>
      <c r="E148" s="91">
        <v>6.3693941479386034</v>
      </c>
      <c r="F148" s="91">
        <v>137440.79999999999</v>
      </c>
      <c r="G148" s="90">
        <v>0</v>
      </c>
      <c r="H148" s="90">
        <v>0</v>
      </c>
      <c r="I148" s="90">
        <v>0.11195981979150296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0.14047357116664047</v>
      </c>
      <c r="U148" s="90">
        <v>0.65791817276965803</v>
      </c>
      <c r="V148" s="91">
        <v>3.2929591403426057</v>
      </c>
      <c r="W148" s="91">
        <v>3.0764350075959976</v>
      </c>
      <c r="X148" s="91">
        <v>3.2254697286012525E-2</v>
      </c>
      <c r="Y148" s="91">
        <v>4.3736951983298536E-2</v>
      </c>
      <c r="Z148" s="91">
        <v>0.92400835073068899</v>
      </c>
      <c r="AA148" s="91">
        <v>0</v>
      </c>
      <c r="AB148" s="91">
        <v>0</v>
      </c>
      <c r="AC148" s="91">
        <v>1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1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0.14804627686723756</v>
      </c>
      <c r="BA148" s="96">
        <v>0.85195372313276241</v>
      </c>
    </row>
    <row r="149" spans="1:53" x14ac:dyDescent="0.25">
      <c r="A149" s="89" t="s">
        <v>20</v>
      </c>
      <c r="B149" s="89">
        <v>2020</v>
      </c>
      <c r="C149" s="89">
        <v>29</v>
      </c>
      <c r="D149" s="90">
        <v>0</v>
      </c>
      <c r="E149" s="91">
        <v>0.55550221534860378</v>
      </c>
      <c r="F149" s="91">
        <v>86126.400000000009</v>
      </c>
      <c r="G149" s="90">
        <v>0</v>
      </c>
      <c r="H149" s="90">
        <v>7.4966560775789996E-3</v>
      </c>
      <c r="I149" s="90">
        <v>0</v>
      </c>
      <c r="J149" s="90">
        <v>0</v>
      </c>
      <c r="K149" s="90">
        <v>0.79010036411599693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0.25878244069182038</v>
      </c>
      <c r="U149" s="90">
        <v>0</v>
      </c>
      <c r="V149" s="91">
        <v>0.55550221534860378</v>
      </c>
      <c r="W149" s="91">
        <v>0</v>
      </c>
      <c r="X149" s="91">
        <v>0</v>
      </c>
      <c r="Y149" s="91">
        <v>0.74122220364487534</v>
      </c>
      <c r="Z149" s="91">
        <v>0.25877779635512466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9.1919021034229959E-3</v>
      </c>
      <c r="AO149" s="91">
        <v>0</v>
      </c>
      <c r="AP149" s="91">
        <v>0</v>
      </c>
      <c r="AQ149" s="91">
        <v>0.99080809789657709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1</v>
      </c>
      <c r="BA149" s="96">
        <v>0</v>
      </c>
    </row>
    <row r="150" spans="1:53" x14ac:dyDescent="0.25">
      <c r="A150" s="89" t="s">
        <v>344</v>
      </c>
      <c r="B150" s="89">
        <v>2020</v>
      </c>
      <c r="C150" s="89">
        <v>423</v>
      </c>
      <c r="D150" s="90">
        <v>2.8007889546351084E-2</v>
      </c>
      <c r="E150" s="91">
        <v>68.431432514792903</v>
      </c>
      <c r="F150" s="91">
        <v>10951.2</v>
      </c>
      <c r="G150" s="90">
        <v>0</v>
      </c>
      <c r="H150" s="90">
        <v>0</v>
      </c>
      <c r="I150" s="90">
        <v>1.2028727810650888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1">
        <v>65.022015936883633</v>
      </c>
      <c r="W150" s="91">
        <v>3.4094165779092704</v>
      </c>
      <c r="X150" s="91">
        <v>3.5174227481919791E-2</v>
      </c>
      <c r="Y150" s="91">
        <v>0.96482577251808033</v>
      </c>
      <c r="Z150" s="91">
        <v>0</v>
      </c>
      <c r="AA150" s="91">
        <v>0</v>
      </c>
      <c r="AB150" s="91">
        <v>0</v>
      </c>
      <c r="AC150" s="91">
        <v>1</v>
      </c>
      <c r="AD150" s="91">
        <v>0</v>
      </c>
      <c r="AE150" s="91">
        <v>0</v>
      </c>
      <c r="AF150" s="91">
        <v>0</v>
      </c>
      <c r="AG150" s="91">
        <v>0</v>
      </c>
      <c r="AH150" s="91">
        <v>0</v>
      </c>
      <c r="AI150" s="91">
        <v>0</v>
      </c>
      <c r="AJ150" s="91">
        <v>0</v>
      </c>
      <c r="AK150" s="91">
        <v>0</v>
      </c>
      <c r="AL150" s="91">
        <v>0</v>
      </c>
      <c r="AM150" s="91">
        <v>0</v>
      </c>
      <c r="AN150" s="91">
        <v>0</v>
      </c>
      <c r="AO150" s="91">
        <v>1</v>
      </c>
      <c r="AP150" s="91">
        <v>0</v>
      </c>
      <c r="AQ150" s="91">
        <v>0</v>
      </c>
      <c r="AR150" s="91">
        <v>0</v>
      </c>
      <c r="AS150" s="91">
        <v>0</v>
      </c>
      <c r="AT150" s="91">
        <v>0</v>
      </c>
      <c r="AU150" s="91">
        <v>0</v>
      </c>
      <c r="AV150" s="91">
        <v>0</v>
      </c>
      <c r="AW150" s="91">
        <v>0</v>
      </c>
      <c r="AX150" s="91">
        <v>0</v>
      </c>
      <c r="AY150" s="91">
        <v>0</v>
      </c>
      <c r="AZ150" s="91">
        <v>0</v>
      </c>
      <c r="BA150" s="96">
        <v>0</v>
      </c>
    </row>
    <row r="151" spans="1:53" x14ac:dyDescent="0.25">
      <c r="A151" s="89" t="s">
        <v>132</v>
      </c>
      <c r="B151" s="89">
        <v>2020</v>
      </c>
      <c r="C151" s="89">
        <v>164</v>
      </c>
      <c r="D151" s="90">
        <v>0</v>
      </c>
      <c r="E151" s="91">
        <v>3.9923801369863008</v>
      </c>
      <c r="F151" s="91">
        <v>8322.0000000000018</v>
      </c>
      <c r="G151" s="90">
        <v>0</v>
      </c>
      <c r="H151" s="90">
        <v>5.3878274453256422E-2</v>
      </c>
      <c r="I151" s="90">
        <v>0</v>
      </c>
      <c r="J151" s="90">
        <v>0</v>
      </c>
      <c r="K151" s="90">
        <v>0</v>
      </c>
      <c r="L151" s="90">
        <v>1.117519826964672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1">
        <v>3.9923801369863008</v>
      </c>
      <c r="W151" s="91">
        <v>0</v>
      </c>
      <c r="X151" s="91">
        <v>0</v>
      </c>
      <c r="Y151" s="91">
        <v>0.99999999999999978</v>
      </c>
      <c r="Z151" s="91">
        <v>0</v>
      </c>
      <c r="AA151" s="91">
        <v>0</v>
      </c>
      <c r="AB151" s="91">
        <v>0</v>
      </c>
      <c r="AC151" s="91">
        <v>0</v>
      </c>
      <c r="AD151" s="91">
        <v>0</v>
      </c>
      <c r="AE151" s="91">
        <v>0</v>
      </c>
      <c r="AF151" s="91">
        <v>0</v>
      </c>
      <c r="AG151" s="91">
        <v>0</v>
      </c>
      <c r="AH151" s="91">
        <v>0</v>
      </c>
      <c r="AI151" s="91">
        <v>0</v>
      </c>
      <c r="AJ151" s="91">
        <v>0</v>
      </c>
      <c r="AK151" s="91">
        <v>0</v>
      </c>
      <c r="AL151" s="91">
        <v>0</v>
      </c>
      <c r="AM151" s="91">
        <v>0</v>
      </c>
      <c r="AN151" s="91">
        <v>4.8185532323960591E-2</v>
      </c>
      <c r="AO151" s="91">
        <v>0</v>
      </c>
      <c r="AP151" s="91">
        <v>0</v>
      </c>
      <c r="AQ151" s="91">
        <v>0</v>
      </c>
      <c r="AR151" s="91">
        <v>0.95181446767603939</v>
      </c>
      <c r="AS151" s="91">
        <v>0</v>
      </c>
      <c r="AT151" s="91">
        <v>0</v>
      </c>
      <c r="AU151" s="91">
        <v>0</v>
      </c>
      <c r="AV151" s="91">
        <v>0</v>
      </c>
      <c r="AW151" s="91">
        <v>0</v>
      </c>
      <c r="AX151" s="91">
        <v>0</v>
      </c>
      <c r="AY151" s="91">
        <v>0</v>
      </c>
      <c r="AZ151" s="91">
        <v>0</v>
      </c>
      <c r="BA151" s="96">
        <v>0</v>
      </c>
    </row>
    <row r="152" spans="1:53" x14ac:dyDescent="0.25">
      <c r="A152" s="92" t="s">
        <v>355</v>
      </c>
      <c r="B152" s="92">
        <v>2020</v>
      </c>
      <c r="C152" s="92">
        <v>442</v>
      </c>
      <c r="D152" s="93">
        <v>5.7789492647128536E-2</v>
      </c>
      <c r="E152" s="94">
        <v>67.140065629711103</v>
      </c>
      <c r="F152" s="94">
        <v>37968.839999999997</v>
      </c>
      <c r="G152" s="93">
        <v>0</v>
      </c>
      <c r="H152" s="93">
        <v>0</v>
      </c>
      <c r="I152" s="93">
        <v>1.1801734158852364</v>
      </c>
      <c r="J152" s="93">
        <v>0</v>
      </c>
      <c r="K152" s="93">
        <v>0</v>
      </c>
      <c r="L152" s="93">
        <v>0</v>
      </c>
      <c r="M152" s="93">
        <v>0</v>
      </c>
      <c r="N152" s="93">
        <v>0</v>
      </c>
      <c r="O152" s="93">
        <v>0</v>
      </c>
      <c r="P152" s="93">
        <v>0</v>
      </c>
      <c r="Q152" s="93">
        <v>0</v>
      </c>
      <c r="R152" s="93">
        <v>0</v>
      </c>
      <c r="S152" s="93">
        <v>0</v>
      </c>
      <c r="T152" s="93">
        <v>0</v>
      </c>
      <c r="U152" s="93">
        <v>0</v>
      </c>
      <c r="V152" s="94">
        <v>57.731577590571639</v>
      </c>
      <c r="W152" s="94">
        <v>9.4084880391394616</v>
      </c>
      <c r="X152" s="94">
        <v>0.10049488992965355</v>
      </c>
      <c r="Y152" s="94">
        <v>0.89950511007034639</v>
      </c>
      <c r="Z152" s="94">
        <v>0</v>
      </c>
      <c r="AA152" s="94">
        <v>0</v>
      </c>
      <c r="AB152" s="94">
        <v>0</v>
      </c>
      <c r="AC152" s="94">
        <v>1</v>
      </c>
      <c r="AD152" s="94">
        <v>0</v>
      </c>
      <c r="AE152" s="94">
        <v>0</v>
      </c>
      <c r="AF152" s="94">
        <v>0</v>
      </c>
      <c r="AG152" s="94">
        <v>0</v>
      </c>
      <c r="AH152" s="94">
        <v>0</v>
      </c>
      <c r="AI152" s="94">
        <v>0</v>
      </c>
      <c r="AJ152" s="94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1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5">
        <v>0</v>
      </c>
    </row>
    <row r="153" spans="1:53" x14ac:dyDescent="0.25">
      <c r="A153" s="89" t="s">
        <v>211</v>
      </c>
      <c r="B153" s="89">
        <v>2020</v>
      </c>
      <c r="C153" s="89">
        <v>255</v>
      </c>
      <c r="D153" s="90">
        <v>0</v>
      </c>
      <c r="E153" s="91">
        <v>0</v>
      </c>
      <c r="F153" s="91">
        <v>49798.44</v>
      </c>
      <c r="G153" s="90">
        <v>0</v>
      </c>
      <c r="H153" s="90">
        <v>0</v>
      </c>
      <c r="I153" s="90">
        <v>0</v>
      </c>
      <c r="J153" s="90">
        <v>0</v>
      </c>
      <c r="K153" s="90">
        <v>0</v>
      </c>
      <c r="L153" s="90">
        <v>1.0457980241951355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1">
        <v>0</v>
      </c>
      <c r="W153" s="91">
        <v>0</v>
      </c>
      <c r="X153" s="91">
        <v>0</v>
      </c>
      <c r="Y153" s="91">
        <v>1</v>
      </c>
      <c r="Z153" s="91">
        <v>0</v>
      </c>
      <c r="AA153" s="91">
        <v>0</v>
      </c>
      <c r="AB153" s="91">
        <v>0</v>
      </c>
      <c r="AC153" s="91">
        <v>0</v>
      </c>
      <c r="AD153" s="91">
        <v>0</v>
      </c>
      <c r="AE153" s="91">
        <v>0</v>
      </c>
      <c r="AF153" s="91">
        <v>0</v>
      </c>
      <c r="AG153" s="91">
        <v>0</v>
      </c>
      <c r="AH153" s="91">
        <v>0</v>
      </c>
      <c r="AI153" s="91">
        <v>0</v>
      </c>
      <c r="AJ153" s="91">
        <v>0</v>
      </c>
      <c r="AK153" s="91">
        <v>0</v>
      </c>
      <c r="AL153" s="91">
        <v>0</v>
      </c>
      <c r="AM153" s="91">
        <v>0</v>
      </c>
      <c r="AN153" s="91">
        <v>0</v>
      </c>
      <c r="AO153" s="91">
        <v>0</v>
      </c>
      <c r="AP153" s="91">
        <v>0</v>
      </c>
      <c r="AQ153" s="91">
        <v>0</v>
      </c>
      <c r="AR153" s="91">
        <v>1</v>
      </c>
      <c r="AS153" s="91">
        <v>0</v>
      </c>
      <c r="AT153" s="91">
        <v>0</v>
      </c>
      <c r="AU153" s="91">
        <v>0</v>
      </c>
      <c r="AV153" s="91">
        <v>0</v>
      </c>
      <c r="AW153" s="91">
        <v>0</v>
      </c>
      <c r="AX153" s="91">
        <v>0</v>
      </c>
      <c r="AY153" s="91">
        <v>0</v>
      </c>
      <c r="AZ153" s="91">
        <v>0</v>
      </c>
      <c r="BA153" s="96">
        <v>0</v>
      </c>
    </row>
    <row r="154" spans="1:53" x14ac:dyDescent="0.25">
      <c r="A154" s="92" t="s">
        <v>21</v>
      </c>
      <c r="B154" s="92">
        <v>2020</v>
      </c>
      <c r="C154" s="92">
        <v>30</v>
      </c>
      <c r="D154" s="93">
        <v>0</v>
      </c>
      <c r="E154" s="94">
        <v>0</v>
      </c>
      <c r="F154" s="94">
        <v>147600</v>
      </c>
      <c r="G154" s="93">
        <v>0</v>
      </c>
      <c r="H154" s="93">
        <v>0</v>
      </c>
      <c r="I154" s="93">
        <v>0</v>
      </c>
      <c r="J154" s="93">
        <v>0</v>
      </c>
      <c r="K154" s="93">
        <v>0.44846785907859077</v>
      </c>
      <c r="L154" s="93">
        <v>0.34302450677506774</v>
      </c>
      <c r="M154" s="93">
        <v>0</v>
      </c>
      <c r="N154" s="93">
        <v>0</v>
      </c>
      <c r="O154" s="93">
        <v>0</v>
      </c>
      <c r="P154" s="93">
        <v>0</v>
      </c>
      <c r="Q154" s="93">
        <v>0</v>
      </c>
      <c r="R154" s="93">
        <v>0</v>
      </c>
      <c r="S154" s="93">
        <v>0</v>
      </c>
      <c r="T154" s="93">
        <v>0.25113414634146342</v>
      </c>
      <c r="U154" s="93">
        <v>0</v>
      </c>
      <c r="V154" s="94">
        <v>0</v>
      </c>
      <c r="W154" s="94">
        <v>0</v>
      </c>
      <c r="X154" s="94">
        <v>0</v>
      </c>
      <c r="Y154" s="94">
        <v>0.75539559799973865</v>
      </c>
      <c r="Z154" s="94">
        <v>0.24460440200026135</v>
      </c>
      <c r="AA154" s="94">
        <v>0</v>
      </c>
      <c r="AB154" s="94">
        <v>0</v>
      </c>
      <c r="AC154" s="94">
        <v>0</v>
      </c>
      <c r="AD154" s="94">
        <v>0</v>
      </c>
      <c r="AE154" s="94">
        <v>0</v>
      </c>
      <c r="AF154" s="94">
        <v>0</v>
      </c>
      <c r="AG154" s="94">
        <v>0</v>
      </c>
      <c r="AH154" s="94">
        <v>0</v>
      </c>
      <c r="AI154" s="94">
        <v>0</v>
      </c>
      <c r="AJ154" s="94">
        <v>0</v>
      </c>
      <c r="AK154" s="94">
        <v>0</v>
      </c>
      <c r="AL154" s="94">
        <v>0</v>
      </c>
      <c r="AM154" s="94">
        <v>0</v>
      </c>
      <c r="AN154" s="94">
        <v>0</v>
      </c>
      <c r="AO154" s="94">
        <v>0</v>
      </c>
      <c r="AP154" s="94">
        <v>0</v>
      </c>
      <c r="AQ154" s="94">
        <v>0.56575885275803506</v>
      </c>
      <c r="AR154" s="94">
        <v>0.43424114724196489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1</v>
      </c>
      <c r="BA154" s="95">
        <v>0</v>
      </c>
    </row>
    <row r="155" spans="1:53" x14ac:dyDescent="0.25">
      <c r="A155" s="92" t="s">
        <v>272</v>
      </c>
      <c r="B155" s="92">
        <v>2020</v>
      </c>
      <c r="C155" s="92">
        <v>327</v>
      </c>
      <c r="D155" s="93">
        <v>8.8080959520239879E-2</v>
      </c>
      <c r="E155" s="94">
        <v>35.580247951440946</v>
      </c>
      <c r="F155" s="94">
        <v>86443.200000000012</v>
      </c>
      <c r="G155" s="93">
        <v>0</v>
      </c>
      <c r="H155" s="93">
        <v>0</v>
      </c>
      <c r="I155" s="93">
        <v>0.62542183075129099</v>
      </c>
      <c r="J155" s="93">
        <v>0</v>
      </c>
      <c r="K155" s="93">
        <v>0.28638342865604233</v>
      </c>
      <c r="L155" s="93">
        <v>0</v>
      </c>
      <c r="M155" s="93">
        <v>0</v>
      </c>
      <c r="N155" s="93">
        <v>0</v>
      </c>
      <c r="O155" s="93">
        <v>9.2719843781812784E-3</v>
      </c>
      <c r="P155" s="93">
        <v>0</v>
      </c>
      <c r="Q155" s="93">
        <v>0</v>
      </c>
      <c r="R155" s="93">
        <v>0</v>
      </c>
      <c r="S155" s="93">
        <v>0</v>
      </c>
      <c r="T155" s="93">
        <v>0</v>
      </c>
      <c r="U155" s="93">
        <v>0.19365317341329333</v>
      </c>
      <c r="V155" s="94">
        <v>25.809357282192234</v>
      </c>
      <c r="W155" s="94">
        <v>9.7708906692487076</v>
      </c>
      <c r="X155" s="94">
        <v>0.11581709145427285</v>
      </c>
      <c r="Y155" s="94">
        <v>0.69244544394469432</v>
      </c>
      <c r="Z155" s="94">
        <v>0.1917374646010328</v>
      </c>
      <c r="AA155" s="94">
        <v>0</v>
      </c>
      <c r="AB155" s="94">
        <v>0</v>
      </c>
      <c r="AC155" s="94">
        <v>1</v>
      </c>
      <c r="AD155" s="94">
        <v>0</v>
      </c>
      <c r="AE155" s="94">
        <v>0</v>
      </c>
      <c r="AF155" s="94">
        <v>0</v>
      </c>
      <c r="AG155" s="94">
        <v>0</v>
      </c>
      <c r="AH155" s="94">
        <v>0</v>
      </c>
      <c r="AI155" s="94">
        <v>0</v>
      </c>
      <c r="AJ155" s="94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0.57328441691225118</v>
      </c>
      <c r="AP155" s="94">
        <v>0</v>
      </c>
      <c r="AQ155" s="94">
        <v>0.41333344954345913</v>
      </c>
      <c r="AR155" s="94">
        <v>0</v>
      </c>
      <c r="AS155" s="94">
        <v>0</v>
      </c>
      <c r="AT155" s="94">
        <v>0</v>
      </c>
      <c r="AU155" s="94">
        <v>1.3382133544289743E-2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5">
        <v>1</v>
      </c>
    </row>
    <row r="156" spans="1:53" x14ac:dyDescent="0.25">
      <c r="A156" s="92" t="s">
        <v>121</v>
      </c>
      <c r="B156" s="92">
        <v>2020</v>
      </c>
      <c r="C156" s="92">
        <v>149</v>
      </c>
      <c r="D156" s="93">
        <v>0.15853817900613462</v>
      </c>
      <c r="E156" s="94">
        <v>41.716303811066098</v>
      </c>
      <c r="F156" s="94">
        <v>113775.40799999998</v>
      </c>
      <c r="G156" s="93">
        <v>0</v>
      </c>
      <c r="H156" s="93">
        <v>0</v>
      </c>
      <c r="I156" s="93">
        <v>0.73328008105231324</v>
      </c>
      <c r="J156" s="93">
        <v>0</v>
      </c>
      <c r="K156" s="93">
        <v>0</v>
      </c>
      <c r="L156" s="93">
        <v>0.18571983499281322</v>
      </c>
      <c r="M156" s="93">
        <v>0</v>
      </c>
      <c r="N156" s="93">
        <v>0</v>
      </c>
      <c r="O156" s="93">
        <v>0</v>
      </c>
      <c r="P156" s="93">
        <v>0</v>
      </c>
      <c r="Q156" s="93">
        <v>0</v>
      </c>
      <c r="R156" s="93">
        <v>0</v>
      </c>
      <c r="S156" s="93">
        <v>0</v>
      </c>
      <c r="T156" s="93">
        <v>0.26797003443837358</v>
      </c>
      <c r="U156" s="93">
        <v>0</v>
      </c>
      <c r="V156" s="94">
        <v>26.49451418114889</v>
      </c>
      <c r="W156" s="94">
        <v>15.221789629917215</v>
      </c>
      <c r="X156" s="94">
        <v>0.21140578440547109</v>
      </c>
      <c r="Y156" s="94">
        <v>0.52071068056303937</v>
      </c>
      <c r="Z156" s="94">
        <v>0.26788353503148954</v>
      </c>
      <c r="AA156" s="94">
        <v>0</v>
      </c>
      <c r="AB156" s="94">
        <v>0</v>
      </c>
      <c r="AC156" s="94">
        <v>1</v>
      </c>
      <c r="AD156" s="94">
        <v>0</v>
      </c>
      <c r="AE156" s="94">
        <v>0</v>
      </c>
      <c r="AF156" s="94">
        <v>0</v>
      </c>
      <c r="AG156" s="94">
        <v>0</v>
      </c>
      <c r="AH156" s="94">
        <v>0</v>
      </c>
      <c r="AI156" s="94">
        <v>0</v>
      </c>
      <c r="AJ156" s="94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0.65970112987486329</v>
      </c>
      <c r="AP156" s="94">
        <v>0</v>
      </c>
      <c r="AQ156" s="94">
        <v>0</v>
      </c>
      <c r="AR156" s="94">
        <v>0.34029887012513671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1</v>
      </c>
      <c r="BA156" s="95">
        <v>0</v>
      </c>
    </row>
    <row r="157" spans="1:53" x14ac:dyDescent="0.25">
      <c r="A157" s="89" t="s">
        <v>231</v>
      </c>
      <c r="B157" s="89">
        <v>2020</v>
      </c>
      <c r="C157" s="89">
        <v>278</v>
      </c>
      <c r="D157" s="90">
        <v>0.15713722397476343</v>
      </c>
      <c r="E157" s="91">
        <v>43.159460537263406</v>
      </c>
      <c r="F157" s="91">
        <v>36518.400000000001</v>
      </c>
      <c r="G157" s="90">
        <v>0</v>
      </c>
      <c r="H157" s="90">
        <v>0</v>
      </c>
      <c r="I157" s="90">
        <v>0.75864757492113555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0.25226735015772872</v>
      </c>
      <c r="U157" s="90">
        <v>0.14639195583596215</v>
      </c>
      <c r="V157" s="91">
        <v>26.637149759463721</v>
      </c>
      <c r="W157" s="91">
        <v>16.522310777799685</v>
      </c>
      <c r="X157" s="91">
        <v>0.24221214511041006</v>
      </c>
      <c r="Y157" s="91">
        <v>0.36100157728706622</v>
      </c>
      <c r="Z157" s="91">
        <v>0.39678627760252377</v>
      </c>
      <c r="AA157" s="91">
        <v>0</v>
      </c>
      <c r="AB157" s="91">
        <v>0</v>
      </c>
      <c r="AC157" s="91">
        <v>1</v>
      </c>
      <c r="AD157" s="91">
        <v>0</v>
      </c>
      <c r="AE157" s="91">
        <v>0</v>
      </c>
      <c r="AF157" s="91">
        <v>0</v>
      </c>
      <c r="AG157" s="91">
        <v>0</v>
      </c>
      <c r="AH157" s="91">
        <v>0</v>
      </c>
      <c r="AI157" s="91">
        <v>0</v>
      </c>
      <c r="AJ157" s="91">
        <v>0</v>
      </c>
      <c r="AK157" s="91">
        <v>0</v>
      </c>
      <c r="AL157" s="91">
        <v>0</v>
      </c>
      <c r="AM157" s="91">
        <v>0</v>
      </c>
      <c r="AN157" s="91">
        <v>0</v>
      </c>
      <c r="AO157" s="91">
        <v>1</v>
      </c>
      <c r="AP157" s="91">
        <v>0</v>
      </c>
      <c r="AQ157" s="91">
        <v>0</v>
      </c>
      <c r="AR157" s="91">
        <v>0</v>
      </c>
      <c r="AS157" s="91">
        <v>0</v>
      </c>
      <c r="AT157" s="91">
        <v>0</v>
      </c>
      <c r="AU157" s="91">
        <v>0</v>
      </c>
      <c r="AV157" s="91">
        <v>0</v>
      </c>
      <c r="AW157" s="91">
        <v>0</v>
      </c>
      <c r="AX157" s="91">
        <v>0</v>
      </c>
      <c r="AY157" s="91">
        <v>0</v>
      </c>
      <c r="AZ157" s="91">
        <v>0.63577639751552795</v>
      </c>
      <c r="BA157" s="96">
        <v>0.364223602484472</v>
      </c>
    </row>
    <row r="158" spans="1:53" x14ac:dyDescent="0.25">
      <c r="A158" s="89" t="s">
        <v>257</v>
      </c>
      <c r="B158" s="89">
        <v>2020</v>
      </c>
      <c r="C158" s="89">
        <v>309</v>
      </c>
      <c r="D158" s="90">
        <v>0.27889695353774752</v>
      </c>
      <c r="E158" s="91">
        <v>42.814226368932999</v>
      </c>
      <c r="F158" s="91">
        <v>145821.59999999998</v>
      </c>
      <c r="G158" s="90">
        <v>0</v>
      </c>
      <c r="H158" s="90">
        <v>0</v>
      </c>
      <c r="I158" s="90">
        <v>0.75257912408038319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0.19021873302720585</v>
      </c>
      <c r="U158" s="90">
        <v>0.38579469708191377</v>
      </c>
      <c r="V158" s="91">
        <v>13.810777129067299</v>
      </c>
      <c r="W158" s="91">
        <v>29.003449239865699</v>
      </c>
      <c r="X158" s="91">
        <v>0.37816711590296498</v>
      </c>
      <c r="Y158" s="91">
        <v>5.2805684881156584E-2</v>
      </c>
      <c r="Z158" s="91">
        <v>0.56902719921587852</v>
      </c>
      <c r="AA158" s="91">
        <v>0</v>
      </c>
      <c r="AB158" s="91">
        <v>0</v>
      </c>
      <c r="AC158" s="91">
        <v>1</v>
      </c>
      <c r="AD158" s="91">
        <v>0</v>
      </c>
      <c r="AE158" s="91">
        <v>0</v>
      </c>
      <c r="AF158" s="91">
        <v>0</v>
      </c>
      <c r="AG158" s="91">
        <v>0</v>
      </c>
      <c r="AH158" s="91">
        <v>0</v>
      </c>
      <c r="AI158" s="91">
        <v>0</v>
      </c>
      <c r="AJ158" s="91">
        <v>0</v>
      </c>
      <c r="AK158" s="91">
        <v>0</v>
      </c>
      <c r="AL158" s="91">
        <v>0</v>
      </c>
      <c r="AM158" s="91">
        <v>0</v>
      </c>
      <c r="AN158" s="91">
        <v>0</v>
      </c>
      <c r="AO158" s="91">
        <v>1</v>
      </c>
      <c r="AP158" s="91">
        <v>0</v>
      </c>
      <c r="AQ158" s="91">
        <v>0</v>
      </c>
      <c r="AR158" s="91">
        <v>0</v>
      </c>
      <c r="AS158" s="91">
        <v>0</v>
      </c>
      <c r="AT158" s="91">
        <v>0</v>
      </c>
      <c r="AU158" s="91">
        <v>0</v>
      </c>
      <c r="AV158" s="91">
        <v>0</v>
      </c>
      <c r="AW158" s="91">
        <v>0</v>
      </c>
      <c r="AX158" s="91">
        <v>0</v>
      </c>
      <c r="AY158" s="91">
        <v>0</v>
      </c>
      <c r="AZ158" s="91">
        <v>0.33179743346826285</v>
      </c>
      <c r="BA158" s="96">
        <v>0.66820256653173715</v>
      </c>
    </row>
    <row r="159" spans="1:53" x14ac:dyDescent="0.25">
      <c r="A159" s="89" t="s">
        <v>28</v>
      </c>
      <c r="B159" s="89">
        <v>2020</v>
      </c>
      <c r="C159" s="89">
        <v>39</v>
      </c>
      <c r="D159" s="90">
        <v>2.618213845262494E-3</v>
      </c>
      <c r="E159" s="91">
        <v>52.689786713476614</v>
      </c>
      <c r="F159" s="91">
        <v>89923.900000000009</v>
      </c>
      <c r="G159" s="90">
        <v>0</v>
      </c>
      <c r="H159" s="90">
        <v>0</v>
      </c>
      <c r="I159" s="90">
        <v>0.92616956782345972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0.16970349373192223</v>
      </c>
      <c r="U159" s="90">
        <v>0</v>
      </c>
      <c r="V159" s="91">
        <v>52.340504348454637</v>
      </c>
      <c r="W159" s="91">
        <v>0.34928236502197968</v>
      </c>
      <c r="X159" s="91">
        <v>3.2249926932022888E-3</v>
      </c>
      <c r="Y159" s="91">
        <v>0.82718617720568055</v>
      </c>
      <c r="Z159" s="91">
        <v>0.16958883010111714</v>
      </c>
      <c r="AA159" s="91">
        <v>0</v>
      </c>
      <c r="AB159" s="91">
        <v>0</v>
      </c>
      <c r="AC159" s="91">
        <v>1</v>
      </c>
      <c r="AD159" s="91">
        <v>0</v>
      </c>
      <c r="AE159" s="91">
        <v>0</v>
      </c>
      <c r="AF159" s="91">
        <v>0</v>
      </c>
      <c r="AG159" s="91">
        <v>0</v>
      </c>
      <c r="AH159" s="91">
        <v>0</v>
      </c>
      <c r="AI159" s="91">
        <v>0</v>
      </c>
      <c r="AJ159" s="91">
        <v>0</v>
      </c>
      <c r="AK159" s="91">
        <v>0</v>
      </c>
      <c r="AL159" s="91">
        <v>0</v>
      </c>
      <c r="AM159" s="91">
        <v>0</v>
      </c>
      <c r="AN159" s="91">
        <v>0</v>
      </c>
      <c r="AO159" s="91">
        <v>1</v>
      </c>
      <c r="AP159" s="91">
        <v>0</v>
      </c>
      <c r="AQ159" s="91">
        <v>0</v>
      </c>
      <c r="AR159" s="91">
        <v>0</v>
      </c>
      <c r="AS159" s="91">
        <v>0</v>
      </c>
      <c r="AT159" s="91">
        <v>0</v>
      </c>
      <c r="AU159" s="91">
        <v>0</v>
      </c>
      <c r="AV159" s="91">
        <v>0</v>
      </c>
      <c r="AW159" s="91">
        <v>0</v>
      </c>
      <c r="AX159" s="91">
        <v>0</v>
      </c>
      <c r="AY159" s="91">
        <v>0</v>
      </c>
      <c r="AZ159" s="91">
        <v>1</v>
      </c>
      <c r="BA159" s="96">
        <v>0</v>
      </c>
    </row>
    <row r="160" spans="1:53" x14ac:dyDescent="0.25">
      <c r="A160" s="92" t="s">
        <v>316</v>
      </c>
      <c r="B160" s="92">
        <v>2020</v>
      </c>
      <c r="C160" s="92">
        <v>382</v>
      </c>
      <c r="D160" s="93">
        <v>3.2384385118211248E-2</v>
      </c>
      <c r="E160" s="94">
        <v>40.703584855785202</v>
      </c>
      <c r="F160" s="94">
        <v>135535.31999999998</v>
      </c>
      <c r="G160" s="93">
        <v>0</v>
      </c>
      <c r="H160" s="93">
        <v>0</v>
      </c>
      <c r="I160" s="93">
        <v>0.71547872834918613</v>
      </c>
      <c r="J160" s="93">
        <v>0</v>
      </c>
      <c r="K160" s="93">
        <v>0</v>
      </c>
      <c r="L160" s="93">
        <v>0</v>
      </c>
      <c r="M160" s="93">
        <v>0</v>
      </c>
      <c r="N160" s="93">
        <v>0</v>
      </c>
      <c r="O160" s="93">
        <v>0</v>
      </c>
      <c r="P160" s="93">
        <v>0</v>
      </c>
      <c r="Q160" s="93">
        <v>0</v>
      </c>
      <c r="R160" s="93">
        <v>0</v>
      </c>
      <c r="S160" s="93">
        <v>0</v>
      </c>
      <c r="T160" s="93">
        <v>0.17984684730150047</v>
      </c>
      <c r="U160" s="93">
        <v>1.8858552884960175E-2</v>
      </c>
      <c r="V160" s="94">
        <v>36.969791676206626</v>
      </c>
      <c r="W160" s="94">
        <v>3.7337931795785773</v>
      </c>
      <c r="X160" s="94">
        <v>3.96578947368421E-2</v>
      </c>
      <c r="Y160" s="94">
        <v>0.67507894736842089</v>
      </c>
      <c r="Z160" s="94">
        <v>0.285263157894737</v>
      </c>
      <c r="AA160" s="94">
        <v>0</v>
      </c>
      <c r="AB160" s="94">
        <v>0</v>
      </c>
      <c r="AC160" s="94">
        <v>1</v>
      </c>
      <c r="AD160" s="94">
        <v>0</v>
      </c>
      <c r="AE160" s="94">
        <v>0</v>
      </c>
      <c r="AF160" s="94">
        <v>0</v>
      </c>
      <c r="AG160" s="94">
        <v>0</v>
      </c>
      <c r="AH160" s="94">
        <v>0</v>
      </c>
      <c r="AI160" s="94">
        <v>0</v>
      </c>
      <c r="AJ160" s="94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1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0.62431908411042381</v>
      </c>
      <c r="BA160" s="95">
        <v>0.37568091588957625</v>
      </c>
    </row>
    <row r="161" spans="1:53" x14ac:dyDescent="0.25">
      <c r="A161" s="89" t="s">
        <v>22</v>
      </c>
      <c r="B161" s="89">
        <v>2020</v>
      </c>
      <c r="C161" s="89">
        <v>31</v>
      </c>
      <c r="D161" s="90">
        <v>4.5984162346991271E-2</v>
      </c>
      <c r="E161" s="91">
        <v>0.65420190511964738</v>
      </c>
      <c r="F161" s="91">
        <v>1601204.42</v>
      </c>
      <c r="G161" s="90">
        <v>0</v>
      </c>
      <c r="H161" s="90">
        <v>8.8286356966214216E-3</v>
      </c>
      <c r="I161" s="90">
        <v>0</v>
      </c>
      <c r="J161" s="90">
        <v>0</v>
      </c>
      <c r="K161" s="90">
        <v>0</v>
      </c>
      <c r="L161" s="90">
        <v>1.0660328771762946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9.8194083176462874E-2</v>
      </c>
      <c r="V161" s="91">
        <v>0.61384230129214523</v>
      </c>
      <c r="W161" s="91">
        <v>4.035960382750213E-2</v>
      </c>
      <c r="X161" s="91">
        <v>0.86485773511398645</v>
      </c>
      <c r="Y161" s="91">
        <v>6.1525601479865697E-3</v>
      </c>
      <c r="Z161" s="91">
        <v>0.12898970473802698</v>
      </c>
      <c r="AA161" s="91">
        <v>0</v>
      </c>
      <c r="AB161" s="91">
        <v>8.6105254636385765E-4</v>
      </c>
      <c r="AC161" s="91">
        <v>0</v>
      </c>
      <c r="AD161" s="91">
        <v>0</v>
      </c>
      <c r="AE161" s="91">
        <v>0</v>
      </c>
      <c r="AF161" s="91">
        <v>0.99913894745363607</v>
      </c>
      <c r="AG161" s="91">
        <v>0</v>
      </c>
      <c r="AH161" s="91">
        <v>0</v>
      </c>
      <c r="AI161" s="91">
        <v>0</v>
      </c>
      <c r="AJ161" s="91">
        <v>0</v>
      </c>
      <c r="AK161" s="91">
        <v>0</v>
      </c>
      <c r="AL161" s="91">
        <v>0</v>
      </c>
      <c r="AM161" s="91">
        <v>0</v>
      </c>
      <c r="AN161" s="91">
        <v>1</v>
      </c>
      <c r="AO161" s="91">
        <v>0</v>
      </c>
      <c r="AP161" s="91">
        <v>0</v>
      </c>
      <c r="AQ161" s="91">
        <v>0</v>
      </c>
      <c r="AR161" s="91">
        <v>0</v>
      </c>
      <c r="AS161" s="91">
        <v>0</v>
      </c>
      <c r="AT161" s="91">
        <v>0</v>
      </c>
      <c r="AU161" s="91">
        <v>0</v>
      </c>
      <c r="AV161" s="91">
        <v>0</v>
      </c>
      <c r="AW161" s="91">
        <v>0</v>
      </c>
      <c r="AX161" s="91">
        <v>0</v>
      </c>
      <c r="AY161" s="91">
        <v>0</v>
      </c>
      <c r="AZ161" s="91">
        <v>0</v>
      </c>
      <c r="BA161" s="96">
        <v>1</v>
      </c>
    </row>
    <row r="162" spans="1:53" x14ac:dyDescent="0.25">
      <c r="A162" s="89" t="s">
        <v>288</v>
      </c>
      <c r="B162" s="89">
        <v>2020</v>
      </c>
      <c r="C162" s="89">
        <v>353</v>
      </c>
      <c r="D162" s="90">
        <v>0.10920826336946014</v>
      </c>
      <c r="E162" s="91">
        <v>70.032565521803292</v>
      </c>
      <c r="F162" s="91">
        <v>14150.16</v>
      </c>
      <c r="G162" s="90">
        <v>0</v>
      </c>
      <c r="H162" s="90">
        <v>0</v>
      </c>
      <c r="I162" s="90">
        <v>1.2310171475092861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0.24249096830000511</v>
      </c>
      <c r="S162" s="90">
        <v>0</v>
      </c>
      <c r="T162" s="90">
        <v>0</v>
      </c>
      <c r="U162" s="90">
        <v>0</v>
      </c>
      <c r="V162" s="91">
        <v>68.570151233908305</v>
      </c>
      <c r="W162" s="91">
        <v>1.4624142878949777</v>
      </c>
      <c r="X162" s="91">
        <v>0.10559883969579203</v>
      </c>
      <c r="Y162" s="91">
        <v>0.89440116030420802</v>
      </c>
      <c r="Z162" s="91">
        <v>0</v>
      </c>
      <c r="AA162" s="91">
        <v>0</v>
      </c>
      <c r="AB162" s="91">
        <v>0</v>
      </c>
      <c r="AC162" s="91">
        <v>0.18181017784821274</v>
      </c>
      <c r="AD162" s="91">
        <v>0</v>
      </c>
      <c r="AE162" s="91">
        <v>0</v>
      </c>
      <c r="AF162" s="91">
        <v>0</v>
      </c>
      <c r="AG162" s="91">
        <v>0</v>
      </c>
      <c r="AH162" s="91">
        <v>0</v>
      </c>
      <c r="AI162" s="91">
        <v>0</v>
      </c>
      <c r="AJ162" s="91">
        <v>0</v>
      </c>
      <c r="AK162" s="91">
        <v>0</v>
      </c>
      <c r="AL162" s="91">
        <v>0.81818982215178726</v>
      </c>
      <c r="AM162" s="91">
        <v>0</v>
      </c>
      <c r="AN162" s="91">
        <v>0</v>
      </c>
      <c r="AO162" s="91">
        <v>1</v>
      </c>
      <c r="AP162" s="91">
        <v>0</v>
      </c>
      <c r="AQ162" s="91">
        <v>0</v>
      </c>
      <c r="AR162" s="91">
        <v>0</v>
      </c>
      <c r="AS162" s="91">
        <v>0</v>
      </c>
      <c r="AT162" s="91">
        <v>0</v>
      </c>
      <c r="AU162" s="91">
        <v>0</v>
      </c>
      <c r="AV162" s="91">
        <v>0</v>
      </c>
      <c r="AW162" s="91">
        <v>0</v>
      </c>
      <c r="AX162" s="91">
        <v>0</v>
      </c>
      <c r="AY162" s="91">
        <v>0</v>
      </c>
      <c r="AZ162" s="91">
        <v>0</v>
      </c>
      <c r="BA162" s="96">
        <v>0</v>
      </c>
    </row>
    <row r="163" spans="1:53" x14ac:dyDescent="0.25">
      <c r="A163" s="89" t="s">
        <v>197</v>
      </c>
      <c r="B163" s="89">
        <v>2020</v>
      </c>
      <c r="C163" s="89">
        <v>241</v>
      </c>
      <c r="D163" s="90">
        <v>5.7679617424458436E-2</v>
      </c>
      <c r="E163" s="91">
        <v>21.026420623314621</v>
      </c>
      <c r="F163" s="91">
        <v>88377.840000000011</v>
      </c>
      <c r="G163" s="90">
        <v>0</v>
      </c>
      <c r="H163" s="90">
        <v>0</v>
      </c>
      <c r="I163" s="90">
        <v>0.36959783131155954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0.24953766690835619</v>
      </c>
      <c r="U163" s="90">
        <v>0.13434136883182479</v>
      </c>
      <c r="V163" s="91">
        <v>14.753450777615745</v>
      </c>
      <c r="W163" s="91">
        <v>6.2729698456988769</v>
      </c>
      <c r="X163" s="91">
        <v>8.6372783041540724E-2</v>
      </c>
      <c r="Y163" s="91">
        <v>0.23499555997295249</v>
      </c>
      <c r="Z163" s="91">
        <v>0.67863165698550676</v>
      </c>
      <c r="AA163" s="91">
        <v>0</v>
      </c>
      <c r="AB163" s="91">
        <v>0</v>
      </c>
      <c r="AC163" s="91">
        <v>1</v>
      </c>
      <c r="AD163" s="91">
        <v>0</v>
      </c>
      <c r="AE163" s="91">
        <v>0</v>
      </c>
      <c r="AF163" s="91">
        <v>0</v>
      </c>
      <c r="AG163" s="91">
        <v>0</v>
      </c>
      <c r="AH163" s="91">
        <v>0</v>
      </c>
      <c r="AI163" s="91">
        <v>0</v>
      </c>
      <c r="AJ163" s="91">
        <v>0</v>
      </c>
      <c r="AK163" s="91">
        <v>0</v>
      </c>
      <c r="AL163" s="91">
        <v>0</v>
      </c>
      <c r="AM163" s="91">
        <v>0</v>
      </c>
      <c r="AN163" s="91">
        <v>0</v>
      </c>
      <c r="AO163" s="91">
        <v>1</v>
      </c>
      <c r="AP163" s="91">
        <v>0</v>
      </c>
      <c r="AQ163" s="91">
        <v>0</v>
      </c>
      <c r="AR163" s="91">
        <v>0</v>
      </c>
      <c r="AS163" s="91">
        <v>0</v>
      </c>
      <c r="AT163" s="91">
        <v>0</v>
      </c>
      <c r="AU163" s="91">
        <v>0</v>
      </c>
      <c r="AV163" s="91">
        <v>0</v>
      </c>
      <c r="AW163" s="91">
        <v>0</v>
      </c>
      <c r="AX163" s="91">
        <v>0</v>
      </c>
      <c r="AY163" s="91">
        <v>0</v>
      </c>
      <c r="AZ163" s="91">
        <v>0.36770708283313325</v>
      </c>
      <c r="BA163" s="96">
        <v>0.63229291716686686</v>
      </c>
    </row>
    <row r="164" spans="1:53" x14ac:dyDescent="0.25">
      <c r="A164" s="92" t="s">
        <v>158</v>
      </c>
      <c r="B164" s="92">
        <v>2020</v>
      </c>
      <c r="C164" s="92">
        <v>196</v>
      </c>
      <c r="D164" s="93">
        <v>0</v>
      </c>
      <c r="E164" s="94">
        <v>0</v>
      </c>
      <c r="F164" s="94">
        <v>109954.79999999999</v>
      </c>
      <c r="G164" s="93">
        <v>0</v>
      </c>
      <c r="H164" s="93">
        <v>0</v>
      </c>
      <c r="I164" s="93">
        <v>0</v>
      </c>
      <c r="J164" s="93">
        <v>0</v>
      </c>
      <c r="K164" s="93">
        <v>0</v>
      </c>
      <c r="L164" s="93">
        <v>1.0695167468814459</v>
      </c>
      <c r="M164" s="93">
        <v>0</v>
      </c>
      <c r="N164" s="93">
        <v>0</v>
      </c>
      <c r="O164" s="93">
        <v>0</v>
      </c>
      <c r="P164" s="93">
        <v>0</v>
      </c>
      <c r="Q164" s="93">
        <v>0</v>
      </c>
      <c r="R164" s="93">
        <v>0</v>
      </c>
      <c r="S164" s="93">
        <v>0</v>
      </c>
      <c r="T164" s="93">
        <v>0</v>
      </c>
      <c r="U164" s="93">
        <v>0</v>
      </c>
      <c r="V164" s="94">
        <v>0</v>
      </c>
      <c r="W164" s="94">
        <v>0</v>
      </c>
      <c r="X164" s="94">
        <v>0</v>
      </c>
      <c r="Y164" s="94">
        <v>1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4">
        <v>0</v>
      </c>
      <c r="AI164" s="94">
        <v>0</v>
      </c>
      <c r="AJ164" s="94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1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0</v>
      </c>
      <c r="AZ164" s="94">
        <v>0</v>
      </c>
      <c r="BA164" s="95">
        <v>0</v>
      </c>
    </row>
    <row r="165" spans="1:53" x14ac:dyDescent="0.25">
      <c r="A165" s="92" t="s">
        <v>200</v>
      </c>
      <c r="B165" s="92">
        <v>2020</v>
      </c>
      <c r="C165" s="92">
        <v>244</v>
      </c>
      <c r="D165" s="93">
        <v>0</v>
      </c>
      <c r="E165" s="94">
        <v>7.6090133897598533E-3</v>
      </c>
      <c r="F165" s="94">
        <v>190376.67799999999</v>
      </c>
      <c r="G165" s="93">
        <v>0</v>
      </c>
      <c r="H165" s="93">
        <v>0</v>
      </c>
      <c r="I165" s="93">
        <v>1.3374957619546234E-4</v>
      </c>
      <c r="J165" s="93">
        <v>0</v>
      </c>
      <c r="K165" s="93">
        <v>0</v>
      </c>
      <c r="L165" s="93">
        <v>0.94370372404544212</v>
      </c>
      <c r="M165" s="93">
        <v>0</v>
      </c>
      <c r="N165" s="93">
        <v>0</v>
      </c>
      <c r="O165" s="93">
        <v>0</v>
      </c>
      <c r="P165" s="93">
        <v>0</v>
      </c>
      <c r="Q165" s="93">
        <v>0</v>
      </c>
      <c r="R165" s="93">
        <v>0</v>
      </c>
      <c r="S165" s="93">
        <v>0</v>
      </c>
      <c r="T165" s="93">
        <v>0</v>
      </c>
      <c r="U165" s="93">
        <v>0</v>
      </c>
      <c r="V165" s="94">
        <v>7.6090133897598533E-3</v>
      </c>
      <c r="W165" s="94">
        <v>0</v>
      </c>
      <c r="X165" s="94">
        <v>0</v>
      </c>
      <c r="Y165" s="94">
        <v>1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94">
        <v>0</v>
      </c>
      <c r="AI165" s="94">
        <v>0</v>
      </c>
      <c r="AJ165" s="94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1.0987690414473982E-4</v>
      </c>
      <c r="AP165" s="94">
        <v>0</v>
      </c>
      <c r="AQ165" s="94">
        <v>0</v>
      </c>
      <c r="AR165" s="94">
        <v>0.99989012309585534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5">
        <v>0</v>
      </c>
    </row>
    <row r="166" spans="1:53" x14ac:dyDescent="0.25">
      <c r="A166" s="92" t="s">
        <v>206</v>
      </c>
      <c r="B166" s="92">
        <v>2020</v>
      </c>
      <c r="C166" s="92">
        <v>250</v>
      </c>
      <c r="D166" s="93">
        <v>0.70462107208872471</v>
      </c>
      <c r="E166" s="94">
        <v>2.3575664670363525</v>
      </c>
      <c r="F166" s="94">
        <v>29214</v>
      </c>
      <c r="G166" s="93">
        <v>0</v>
      </c>
      <c r="H166" s="93">
        <v>0</v>
      </c>
      <c r="I166" s="93">
        <v>4.144078866296981E-2</v>
      </c>
      <c r="J166" s="93">
        <v>0</v>
      </c>
      <c r="K166" s="93">
        <v>0</v>
      </c>
      <c r="L166" s="93">
        <v>0</v>
      </c>
      <c r="M166" s="93">
        <v>0</v>
      </c>
      <c r="N166" s="93">
        <v>0</v>
      </c>
      <c r="O166" s="93">
        <v>0</v>
      </c>
      <c r="P166" s="93">
        <v>0</v>
      </c>
      <c r="Q166" s="93">
        <v>0</v>
      </c>
      <c r="R166" s="93">
        <v>1.8484281947011705</v>
      </c>
      <c r="S166" s="93">
        <v>0</v>
      </c>
      <c r="T166" s="93">
        <v>0</v>
      </c>
      <c r="U166" s="93">
        <v>0</v>
      </c>
      <c r="V166" s="94">
        <v>2.3575664670363525</v>
      </c>
      <c r="W166" s="94">
        <v>0</v>
      </c>
      <c r="X166" s="94">
        <v>0.9585951940850278</v>
      </c>
      <c r="Y166" s="94">
        <v>4.1404805914972274E-2</v>
      </c>
      <c r="Z166" s="94">
        <v>-7.6327832942979512E-17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94">
        <v>0</v>
      </c>
      <c r="AI166" s="94">
        <v>0</v>
      </c>
      <c r="AJ166" s="94">
        <v>0</v>
      </c>
      <c r="AK166" s="94">
        <v>0</v>
      </c>
      <c r="AL166" s="94">
        <v>1</v>
      </c>
      <c r="AM166" s="94">
        <v>0</v>
      </c>
      <c r="AN166" s="94">
        <v>0</v>
      </c>
      <c r="AO166" s="94">
        <v>1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5">
        <v>0</v>
      </c>
    </row>
    <row r="167" spans="1:53" x14ac:dyDescent="0.25">
      <c r="A167" s="92" t="s">
        <v>53</v>
      </c>
      <c r="B167" s="92">
        <v>2020</v>
      </c>
      <c r="C167" s="92">
        <v>66</v>
      </c>
      <c r="D167" s="93">
        <v>0</v>
      </c>
      <c r="E167" s="94">
        <v>0</v>
      </c>
      <c r="F167" s="94">
        <v>25239.599999999999</v>
      </c>
      <c r="G167" s="93">
        <v>0</v>
      </c>
      <c r="H167" s="93">
        <v>0</v>
      </c>
      <c r="I167" s="93">
        <v>0</v>
      </c>
      <c r="J167" s="93">
        <v>0</v>
      </c>
      <c r="K167" s="93">
        <v>1.0852192586253349</v>
      </c>
      <c r="L167" s="93">
        <v>0</v>
      </c>
      <c r="M167" s="93">
        <v>0</v>
      </c>
      <c r="N167" s="93">
        <v>0</v>
      </c>
      <c r="O167" s="93">
        <v>0</v>
      </c>
      <c r="P167" s="93">
        <v>0</v>
      </c>
      <c r="Q167" s="93">
        <v>0</v>
      </c>
      <c r="R167" s="93">
        <v>0</v>
      </c>
      <c r="S167" s="93">
        <v>0</v>
      </c>
      <c r="T167" s="93">
        <v>0</v>
      </c>
      <c r="U167" s="93">
        <v>0</v>
      </c>
      <c r="V167" s="94">
        <v>0</v>
      </c>
      <c r="W167" s="94">
        <v>0</v>
      </c>
      <c r="X167" s="94">
        <v>0</v>
      </c>
      <c r="Y167" s="94">
        <v>1</v>
      </c>
      <c r="Z167" s="94">
        <v>0</v>
      </c>
      <c r="AA167" s="94">
        <v>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94">
        <v>0</v>
      </c>
      <c r="AI167" s="94">
        <v>0</v>
      </c>
      <c r="AJ167" s="94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1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5">
        <v>0</v>
      </c>
    </row>
    <row r="168" spans="1:53" x14ac:dyDescent="0.25">
      <c r="A168" s="89" t="s">
        <v>284</v>
      </c>
      <c r="B168" s="89">
        <v>2020</v>
      </c>
      <c r="C168" s="89">
        <v>348</v>
      </c>
      <c r="D168" s="90">
        <v>6.9196270923087805E-2</v>
      </c>
      <c r="E168" s="91">
        <v>20.633081686559791</v>
      </c>
      <c r="F168" s="91">
        <v>20388.96</v>
      </c>
      <c r="G168" s="90">
        <v>0</v>
      </c>
      <c r="H168" s="90">
        <v>0</v>
      </c>
      <c r="I168" s="90">
        <v>0.36268380535348549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0.21392047460978883</v>
      </c>
      <c r="V168" s="91">
        <v>13.078281342255812</v>
      </c>
      <c r="W168" s="91">
        <v>7.5548003443039757</v>
      </c>
      <c r="X168" s="91">
        <v>0.11017727240624339</v>
      </c>
      <c r="Y168" s="91">
        <v>0.1786849353767922</v>
      </c>
      <c r="Z168" s="91">
        <v>0.71113779221696438</v>
      </c>
      <c r="AA168" s="91">
        <v>0</v>
      </c>
      <c r="AB168" s="91">
        <v>0</v>
      </c>
      <c r="AC168" s="91">
        <v>1</v>
      </c>
      <c r="AD168" s="91">
        <v>0</v>
      </c>
      <c r="AE168" s="91">
        <v>0</v>
      </c>
      <c r="AF168" s="91">
        <v>0</v>
      </c>
      <c r="AG168" s="91">
        <v>0</v>
      </c>
      <c r="AH168" s="91">
        <v>0</v>
      </c>
      <c r="AI168" s="91">
        <v>0</v>
      </c>
      <c r="AJ168" s="91">
        <v>0</v>
      </c>
      <c r="AK168" s="91">
        <v>0</v>
      </c>
      <c r="AL168" s="91">
        <v>0</v>
      </c>
      <c r="AM168" s="91">
        <v>0</v>
      </c>
      <c r="AN168" s="91">
        <v>0</v>
      </c>
      <c r="AO168" s="91">
        <v>1</v>
      </c>
      <c r="AP168" s="91">
        <v>0</v>
      </c>
      <c r="AQ168" s="91">
        <v>0</v>
      </c>
      <c r="AR168" s="91">
        <v>0</v>
      </c>
      <c r="AS168" s="91">
        <v>0</v>
      </c>
      <c r="AT168" s="91">
        <v>0</v>
      </c>
      <c r="AU168" s="91">
        <v>0</v>
      </c>
      <c r="AV168" s="91">
        <v>0</v>
      </c>
      <c r="AW168" s="91">
        <v>0</v>
      </c>
      <c r="AX168" s="91">
        <v>0</v>
      </c>
      <c r="AY168" s="91">
        <v>0</v>
      </c>
      <c r="AZ168" s="91">
        <v>0</v>
      </c>
      <c r="BA168" s="96">
        <v>1</v>
      </c>
    </row>
    <row r="169" spans="1:53" x14ac:dyDescent="0.25">
      <c r="A169" s="92" t="s">
        <v>170</v>
      </c>
      <c r="B169" s="92">
        <v>2020</v>
      </c>
      <c r="C169" s="92">
        <v>211</v>
      </c>
      <c r="D169" s="93">
        <v>0</v>
      </c>
      <c r="E169" s="94">
        <v>2.6402703241255161E-2</v>
      </c>
      <c r="F169" s="94">
        <v>50335.13</v>
      </c>
      <c r="G169" s="93">
        <v>0</v>
      </c>
      <c r="H169" s="93">
        <v>3.5631178463232336E-4</v>
      </c>
      <c r="I169" s="93">
        <v>0</v>
      </c>
      <c r="J169" s="93">
        <v>0</v>
      </c>
      <c r="K169" s="93">
        <v>1.1079140949869406</v>
      </c>
      <c r="L169" s="93">
        <v>0</v>
      </c>
      <c r="M169" s="93">
        <v>0</v>
      </c>
      <c r="N169" s="93">
        <v>0</v>
      </c>
      <c r="O169" s="93">
        <v>0</v>
      </c>
      <c r="P169" s="93">
        <v>0</v>
      </c>
      <c r="Q169" s="93">
        <v>0</v>
      </c>
      <c r="R169" s="93">
        <v>0</v>
      </c>
      <c r="S169" s="93">
        <v>0</v>
      </c>
      <c r="T169" s="93">
        <v>0</v>
      </c>
      <c r="U169" s="93">
        <v>0</v>
      </c>
      <c r="V169" s="94">
        <v>2.6402703241255161E-2</v>
      </c>
      <c r="W169" s="94">
        <v>0</v>
      </c>
      <c r="X169" s="94">
        <v>0</v>
      </c>
      <c r="Y169" s="94">
        <v>1.0000000000000002</v>
      </c>
      <c r="Z169" s="94">
        <v>0</v>
      </c>
      <c r="AA169" s="94">
        <v>0</v>
      </c>
      <c r="AB169" s="94">
        <v>0</v>
      </c>
      <c r="AC169" s="94">
        <v>0</v>
      </c>
      <c r="AD169" s="94">
        <v>0</v>
      </c>
      <c r="AE169" s="94">
        <v>0</v>
      </c>
      <c r="AF169" s="94">
        <v>0</v>
      </c>
      <c r="AG169" s="94">
        <v>0</v>
      </c>
      <c r="AH169" s="94">
        <v>0</v>
      </c>
      <c r="AI169" s="94">
        <v>0</v>
      </c>
      <c r="AJ169" s="94">
        <v>0</v>
      </c>
      <c r="AK169" s="94">
        <v>0</v>
      </c>
      <c r="AL169" s="94">
        <v>0</v>
      </c>
      <c r="AM169" s="94">
        <v>0</v>
      </c>
      <c r="AN169" s="94">
        <v>3.4570432967197804E-4</v>
      </c>
      <c r="AO169" s="94">
        <v>0</v>
      </c>
      <c r="AP169" s="94">
        <v>0</v>
      </c>
      <c r="AQ169" s="94">
        <v>0.99965429567032804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5">
        <v>0</v>
      </c>
    </row>
    <row r="170" spans="1:53" x14ac:dyDescent="0.25">
      <c r="A170" s="92" t="s">
        <v>260</v>
      </c>
      <c r="B170" s="92">
        <v>2020</v>
      </c>
      <c r="C170" s="92">
        <v>313</v>
      </c>
      <c r="D170" s="93">
        <v>1.1509953867601001E-2</v>
      </c>
      <c r="E170" s="94">
        <v>5.024825917923943</v>
      </c>
      <c r="F170" s="94">
        <v>47438.243999999999</v>
      </c>
      <c r="G170" s="93">
        <v>0</v>
      </c>
      <c r="H170" s="93">
        <v>0</v>
      </c>
      <c r="I170" s="93">
        <v>8.8325292985128201E-2</v>
      </c>
      <c r="J170" s="93">
        <v>0</v>
      </c>
      <c r="K170" s="93">
        <v>0</v>
      </c>
      <c r="L170" s="93">
        <v>0.9414935259829601</v>
      </c>
      <c r="M170" s="93">
        <v>0</v>
      </c>
      <c r="N170" s="93">
        <v>0</v>
      </c>
      <c r="O170" s="93">
        <v>0</v>
      </c>
      <c r="P170" s="93">
        <v>0</v>
      </c>
      <c r="Q170" s="93">
        <v>0</v>
      </c>
      <c r="R170" s="93">
        <v>0</v>
      </c>
      <c r="S170" s="93">
        <v>0</v>
      </c>
      <c r="T170" s="93">
        <v>0</v>
      </c>
      <c r="U170" s="93">
        <v>3.2856528163226283E-2</v>
      </c>
      <c r="V170" s="94">
        <v>3.4856003996269345</v>
      </c>
      <c r="W170" s="94">
        <v>1.5392255182970094</v>
      </c>
      <c r="X170" s="94">
        <v>1.5210259469132121E-2</v>
      </c>
      <c r="Y170" s="94">
        <v>0.88521691485882159</v>
      </c>
      <c r="Z170" s="94">
        <v>9.9572825672046283E-2</v>
      </c>
      <c r="AA170" s="94">
        <v>0</v>
      </c>
      <c r="AB170" s="94">
        <v>0</v>
      </c>
      <c r="AC170" s="94">
        <v>1</v>
      </c>
      <c r="AD170" s="94">
        <v>0</v>
      </c>
      <c r="AE170" s="94">
        <v>0</v>
      </c>
      <c r="AF170" s="94">
        <v>0</v>
      </c>
      <c r="AG170" s="94">
        <v>0</v>
      </c>
      <c r="AH170" s="94">
        <v>0</v>
      </c>
      <c r="AI170" s="94">
        <v>0</v>
      </c>
      <c r="AJ170" s="94">
        <v>0</v>
      </c>
      <c r="AK170" s="94">
        <v>0</v>
      </c>
      <c r="AL170" s="94">
        <v>0</v>
      </c>
      <c r="AM170" s="94">
        <v>0</v>
      </c>
      <c r="AN170" s="94">
        <v>0</v>
      </c>
      <c r="AO170" s="94">
        <v>5.9046221268161538E-2</v>
      </c>
      <c r="AP170" s="94">
        <v>0</v>
      </c>
      <c r="AQ170" s="94">
        <v>0</v>
      </c>
      <c r="AR170" s="94">
        <v>0.94095377873183839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5">
        <v>1</v>
      </c>
    </row>
    <row r="171" spans="1:53" x14ac:dyDescent="0.25">
      <c r="A171" s="92" t="s">
        <v>23</v>
      </c>
      <c r="B171" s="92">
        <v>2020</v>
      </c>
      <c r="C171" s="92">
        <v>32</v>
      </c>
      <c r="D171" s="93">
        <v>9.9456305529770582E-4</v>
      </c>
      <c r="E171" s="94">
        <v>3.8239183833377539</v>
      </c>
      <c r="F171" s="94">
        <v>217180.80000000002</v>
      </c>
      <c r="G171" s="93">
        <v>0</v>
      </c>
      <c r="H171" s="93">
        <v>0</v>
      </c>
      <c r="I171" s="93">
        <v>6.7216002519559753E-2</v>
      </c>
      <c r="J171" s="93">
        <v>0</v>
      </c>
      <c r="K171" s="93">
        <v>0.70643675684038365</v>
      </c>
      <c r="L171" s="93">
        <v>0.19804927507403972</v>
      </c>
      <c r="M171" s="93">
        <v>0</v>
      </c>
      <c r="N171" s="93">
        <v>0</v>
      </c>
      <c r="O171" s="93">
        <v>0</v>
      </c>
      <c r="P171" s="93">
        <v>0</v>
      </c>
      <c r="Q171" s="93">
        <v>0</v>
      </c>
      <c r="R171" s="93">
        <v>0</v>
      </c>
      <c r="S171" s="93">
        <v>0</v>
      </c>
      <c r="T171" s="93">
        <v>9.6223975600053038E-2</v>
      </c>
      <c r="U171" s="93">
        <v>0</v>
      </c>
      <c r="V171" s="94">
        <v>3.6933273166688774</v>
      </c>
      <c r="W171" s="94">
        <v>0.13059106666887682</v>
      </c>
      <c r="X171" s="94">
        <v>1.5913008884763291E-3</v>
      </c>
      <c r="Y171" s="94">
        <v>0.90218472351147072</v>
      </c>
      <c r="Z171" s="94">
        <v>9.6223975600052913E-2</v>
      </c>
      <c r="AA171" s="94">
        <v>0</v>
      </c>
      <c r="AB171" s="94">
        <v>0</v>
      </c>
      <c r="AC171" s="94">
        <v>1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6.6786705127969581E-2</v>
      </c>
      <c r="AP171" s="94">
        <v>0</v>
      </c>
      <c r="AQ171" s="94">
        <v>0.69533503591967216</v>
      </c>
      <c r="AR171" s="94">
        <v>0.23787825895235823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1</v>
      </c>
      <c r="BA171" s="95">
        <v>0</v>
      </c>
    </row>
    <row r="172" spans="1:53" x14ac:dyDescent="0.25">
      <c r="A172" s="92" t="s">
        <v>69</v>
      </c>
      <c r="B172" s="92">
        <v>2020</v>
      </c>
      <c r="C172" s="92">
        <v>86</v>
      </c>
      <c r="D172" s="93">
        <v>0</v>
      </c>
      <c r="E172" s="94">
        <v>0</v>
      </c>
      <c r="F172" s="94">
        <v>55508.4</v>
      </c>
      <c r="G172" s="93">
        <v>0</v>
      </c>
      <c r="H172" s="93">
        <v>0</v>
      </c>
      <c r="I172" s="93">
        <v>0</v>
      </c>
      <c r="J172" s="93">
        <v>0</v>
      </c>
      <c r="K172" s="93">
        <v>0.85388878079714059</v>
      </c>
      <c r="L172" s="93">
        <v>0</v>
      </c>
      <c r="M172" s="93">
        <v>0</v>
      </c>
      <c r="N172" s="93">
        <v>0</v>
      </c>
      <c r="O172" s="93">
        <v>0</v>
      </c>
      <c r="P172" s="93">
        <v>0</v>
      </c>
      <c r="Q172" s="93">
        <v>0</v>
      </c>
      <c r="R172" s="93">
        <v>0</v>
      </c>
      <c r="S172" s="93">
        <v>0</v>
      </c>
      <c r="T172" s="93">
        <v>0.18574486023736947</v>
      </c>
      <c r="U172" s="93">
        <v>0</v>
      </c>
      <c r="V172" s="94">
        <v>0</v>
      </c>
      <c r="W172" s="94">
        <v>0</v>
      </c>
      <c r="X172" s="94">
        <v>0</v>
      </c>
      <c r="Y172" s="94">
        <v>0.8212680978532203</v>
      </c>
      <c r="Z172" s="94">
        <v>0.1787319021467797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94">
        <v>0</v>
      </c>
      <c r="AI172" s="94">
        <v>0</v>
      </c>
      <c r="AJ172" s="94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1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0</v>
      </c>
      <c r="AZ172" s="94">
        <v>1</v>
      </c>
      <c r="BA172" s="95">
        <v>0</v>
      </c>
    </row>
    <row r="173" spans="1:53" x14ac:dyDescent="0.25">
      <c r="A173" s="92" t="s">
        <v>13</v>
      </c>
      <c r="B173" s="92">
        <v>2020</v>
      </c>
      <c r="C173" s="92">
        <v>20</v>
      </c>
      <c r="D173" s="93">
        <v>0</v>
      </c>
      <c r="E173" s="94">
        <v>568.36745058793497</v>
      </c>
      <c r="F173" s="94">
        <v>11362.820000000002</v>
      </c>
      <c r="G173" s="93">
        <v>0</v>
      </c>
      <c r="H173" s="93">
        <v>0.16759381033933476</v>
      </c>
      <c r="I173" s="93">
        <v>9.7723457416380786</v>
      </c>
      <c r="J173" s="93">
        <v>0</v>
      </c>
      <c r="K173" s="93">
        <v>0</v>
      </c>
      <c r="L173" s="93">
        <v>0</v>
      </c>
      <c r="M173" s="93">
        <v>0</v>
      </c>
      <c r="N173" s="93">
        <v>0</v>
      </c>
      <c r="O173" s="93">
        <v>0</v>
      </c>
      <c r="P173" s="93">
        <v>0</v>
      </c>
      <c r="Q173" s="93">
        <v>0</v>
      </c>
      <c r="R173" s="93">
        <v>0</v>
      </c>
      <c r="S173" s="93">
        <v>0</v>
      </c>
      <c r="T173" s="93">
        <v>0</v>
      </c>
      <c r="U173" s="93">
        <v>0</v>
      </c>
      <c r="V173" s="94">
        <v>568.36745058793497</v>
      </c>
      <c r="W173" s="94">
        <v>0</v>
      </c>
      <c r="X173" s="94">
        <v>0</v>
      </c>
      <c r="Y173" s="94">
        <v>0.99999999999999978</v>
      </c>
      <c r="Z173" s="94">
        <v>0</v>
      </c>
      <c r="AA173" s="94">
        <v>0</v>
      </c>
      <c r="AB173" s="94">
        <v>0</v>
      </c>
      <c r="AC173" s="94">
        <v>0</v>
      </c>
      <c r="AD173" s="94">
        <v>0</v>
      </c>
      <c r="AE173" s="94">
        <v>0</v>
      </c>
      <c r="AF173" s="94">
        <v>0</v>
      </c>
      <c r="AG173" s="94">
        <v>0</v>
      </c>
      <c r="AH173" s="94">
        <v>0</v>
      </c>
      <c r="AI173" s="94">
        <v>0</v>
      </c>
      <c r="AJ173" s="94">
        <v>0</v>
      </c>
      <c r="AK173" s="94">
        <v>0</v>
      </c>
      <c r="AL173" s="94">
        <v>0</v>
      </c>
      <c r="AM173" s="94">
        <v>0</v>
      </c>
      <c r="AN173" s="94">
        <v>1.6859940281821653E-2</v>
      </c>
      <c r="AO173" s="94">
        <v>0.98314005971817819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5">
        <v>0</v>
      </c>
    </row>
    <row r="174" spans="1:53" x14ac:dyDescent="0.25">
      <c r="A174" s="92" t="s">
        <v>198</v>
      </c>
      <c r="B174" s="92">
        <v>2020</v>
      </c>
      <c r="C174" s="92">
        <v>242</v>
      </c>
      <c r="D174" s="93">
        <v>0.21992597162245528</v>
      </c>
      <c r="E174" s="94">
        <v>76.639586357186914</v>
      </c>
      <c r="F174" s="94">
        <v>11671.2</v>
      </c>
      <c r="G174" s="93">
        <v>0</v>
      </c>
      <c r="H174" s="93">
        <v>0</v>
      </c>
      <c r="I174" s="93">
        <v>1.3471539173349782</v>
      </c>
      <c r="J174" s="93">
        <v>0</v>
      </c>
      <c r="K174" s="93">
        <v>0</v>
      </c>
      <c r="L174" s="93">
        <v>0</v>
      </c>
      <c r="M174" s="93">
        <v>0</v>
      </c>
      <c r="N174" s="93">
        <v>0</v>
      </c>
      <c r="O174" s="93">
        <v>0</v>
      </c>
      <c r="P174" s="93">
        <v>0</v>
      </c>
      <c r="Q174" s="93">
        <v>0</v>
      </c>
      <c r="R174" s="93">
        <v>0</v>
      </c>
      <c r="S174" s="93">
        <v>0</v>
      </c>
      <c r="T174" s="93">
        <v>0</v>
      </c>
      <c r="U174" s="93">
        <v>0</v>
      </c>
      <c r="V174" s="94">
        <v>52.333851517581735</v>
      </c>
      <c r="W174" s="94">
        <v>24.305734839605179</v>
      </c>
      <c r="X174" s="94">
        <v>0.3090684762492289</v>
      </c>
      <c r="Y174" s="94">
        <v>0.69093152375077105</v>
      </c>
      <c r="Z174" s="94">
        <v>0</v>
      </c>
      <c r="AA174" s="94">
        <v>0</v>
      </c>
      <c r="AB174" s="94">
        <v>0</v>
      </c>
      <c r="AC174" s="94">
        <v>1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1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5">
        <v>0</v>
      </c>
    </row>
    <row r="175" spans="1:53" x14ac:dyDescent="0.25">
      <c r="A175" s="92" t="s">
        <v>166</v>
      </c>
      <c r="B175" s="92">
        <v>2020</v>
      </c>
      <c r="C175" s="92">
        <v>207</v>
      </c>
      <c r="D175" s="93">
        <v>0.13484012224604297</v>
      </c>
      <c r="E175" s="94">
        <v>59.676896377320617</v>
      </c>
      <c r="F175" s="94">
        <v>78922.799999999988</v>
      </c>
      <c r="G175" s="93">
        <v>0</v>
      </c>
      <c r="H175" s="93">
        <v>0</v>
      </c>
      <c r="I175" s="93">
        <v>1.0489874560963373</v>
      </c>
      <c r="J175" s="93">
        <v>0</v>
      </c>
      <c r="K175" s="93">
        <v>0</v>
      </c>
      <c r="L175" s="93">
        <v>0</v>
      </c>
      <c r="M175" s="93">
        <v>0</v>
      </c>
      <c r="N175" s="93">
        <v>0</v>
      </c>
      <c r="O175" s="93">
        <v>0</v>
      </c>
      <c r="P175" s="93">
        <v>0</v>
      </c>
      <c r="Q175" s="93">
        <v>0</v>
      </c>
      <c r="R175" s="93">
        <v>0</v>
      </c>
      <c r="S175" s="93">
        <v>0</v>
      </c>
      <c r="T175" s="93">
        <v>0.16735848195958583</v>
      </c>
      <c r="U175" s="93">
        <v>0</v>
      </c>
      <c r="V175" s="94">
        <v>44.088444719244634</v>
      </c>
      <c r="W175" s="94">
        <v>15.588451658075993</v>
      </c>
      <c r="X175" s="94">
        <v>0.19039365050403687</v>
      </c>
      <c r="Y175" s="94">
        <v>0.6422478675363773</v>
      </c>
      <c r="Z175" s="94">
        <v>0.1673584819595858</v>
      </c>
      <c r="AA175" s="94">
        <v>0</v>
      </c>
      <c r="AB175" s="94">
        <v>0</v>
      </c>
      <c r="AC175" s="94">
        <v>1</v>
      </c>
      <c r="AD175" s="94">
        <v>0</v>
      </c>
      <c r="AE175" s="94">
        <v>0</v>
      </c>
      <c r="AF175" s="94">
        <v>0</v>
      </c>
      <c r="AG175" s="94">
        <v>0</v>
      </c>
      <c r="AH175" s="94">
        <v>0</v>
      </c>
      <c r="AI175" s="94">
        <v>0</v>
      </c>
      <c r="AJ175" s="94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1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0</v>
      </c>
      <c r="AZ175" s="94">
        <v>1</v>
      </c>
      <c r="BA175" s="95">
        <v>0</v>
      </c>
    </row>
    <row r="176" spans="1:53" x14ac:dyDescent="0.25">
      <c r="A176" s="89" t="s">
        <v>167</v>
      </c>
      <c r="B176" s="89">
        <v>2020</v>
      </c>
      <c r="C176" s="89">
        <v>208</v>
      </c>
      <c r="D176" s="90">
        <v>0.61056282036100351</v>
      </c>
      <c r="E176" s="91">
        <v>65.143645431630944</v>
      </c>
      <c r="F176" s="91">
        <v>31921.019999999997</v>
      </c>
      <c r="G176" s="90">
        <v>0</v>
      </c>
      <c r="H176" s="90">
        <v>0</v>
      </c>
      <c r="I176" s="90">
        <v>1.1450807774939522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1.1931025321246</v>
      </c>
      <c r="S176" s="90">
        <v>0</v>
      </c>
      <c r="T176" s="90">
        <v>0</v>
      </c>
      <c r="U176" s="90">
        <v>0</v>
      </c>
      <c r="V176" s="91">
        <v>44.832062181471656</v>
      </c>
      <c r="W176" s="91">
        <v>20.311583250159295</v>
      </c>
      <c r="X176" s="91">
        <v>0.63964031248599651</v>
      </c>
      <c r="Y176" s="91">
        <v>0.36035968751400366</v>
      </c>
      <c r="Z176" s="91">
        <v>0</v>
      </c>
      <c r="AA176" s="91">
        <v>0</v>
      </c>
      <c r="AB176" s="91">
        <v>0</v>
      </c>
      <c r="AC176" s="91">
        <v>0.21729484844238944</v>
      </c>
      <c r="AD176" s="91">
        <v>0</v>
      </c>
      <c r="AE176" s="91">
        <v>0</v>
      </c>
      <c r="AF176" s="91">
        <v>0</v>
      </c>
      <c r="AG176" s="91">
        <v>0</v>
      </c>
      <c r="AH176" s="91">
        <v>0</v>
      </c>
      <c r="AI176" s="91">
        <v>0</v>
      </c>
      <c r="AJ176" s="91">
        <v>0</v>
      </c>
      <c r="AK176" s="91">
        <v>0</v>
      </c>
      <c r="AL176" s="91">
        <v>0.78270515155761067</v>
      </c>
      <c r="AM176" s="91">
        <v>0</v>
      </c>
      <c r="AN176" s="91">
        <v>0</v>
      </c>
      <c r="AO176" s="91">
        <v>1</v>
      </c>
      <c r="AP176" s="91">
        <v>0</v>
      </c>
      <c r="AQ176" s="91">
        <v>0</v>
      </c>
      <c r="AR176" s="91">
        <v>0</v>
      </c>
      <c r="AS176" s="91">
        <v>0</v>
      </c>
      <c r="AT176" s="91">
        <v>0</v>
      </c>
      <c r="AU176" s="91">
        <v>0</v>
      </c>
      <c r="AV176" s="91">
        <v>0</v>
      </c>
      <c r="AW176" s="91">
        <v>0</v>
      </c>
      <c r="AX176" s="91">
        <v>0</v>
      </c>
      <c r="AY176" s="91">
        <v>0</v>
      </c>
      <c r="AZ176" s="91">
        <v>0</v>
      </c>
      <c r="BA176" s="96">
        <v>0</v>
      </c>
    </row>
    <row r="177" spans="1:53" x14ac:dyDescent="0.25">
      <c r="A177" s="92" t="s">
        <v>145</v>
      </c>
      <c r="B177" s="92">
        <v>2020</v>
      </c>
      <c r="C177" s="92">
        <v>181</v>
      </c>
      <c r="D177" s="93">
        <v>1.2658935734294529E-3</v>
      </c>
      <c r="E177" s="94">
        <v>4.7428410274073576</v>
      </c>
      <c r="F177" s="94">
        <v>141623.28000000003</v>
      </c>
      <c r="G177" s="93">
        <v>0</v>
      </c>
      <c r="H177" s="93">
        <v>0</v>
      </c>
      <c r="I177" s="93">
        <v>8.3368624141454697E-2</v>
      </c>
      <c r="J177" s="93">
        <v>0</v>
      </c>
      <c r="K177" s="93">
        <v>0</v>
      </c>
      <c r="L177" s="93">
        <v>0.70881143269665825</v>
      </c>
      <c r="M177" s="93">
        <v>0</v>
      </c>
      <c r="N177" s="93">
        <v>0</v>
      </c>
      <c r="O177" s="93">
        <v>0</v>
      </c>
      <c r="P177" s="93">
        <v>0</v>
      </c>
      <c r="Q177" s="93">
        <v>0</v>
      </c>
      <c r="R177" s="93">
        <v>0</v>
      </c>
      <c r="S177" s="93">
        <v>0</v>
      </c>
      <c r="T177" s="93">
        <v>9.9110824152639304E-2</v>
      </c>
      <c r="U177" s="93">
        <v>0</v>
      </c>
      <c r="V177" s="94">
        <v>4.5940933113538955</v>
      </c>
      <c r="W177" s="94">
        <v>0.14874771605346238</v>
      </c>
      <c r="X177" s="94">
        <v>1.5709281694365502E-3</v>
      </c>
      <c r="Y177" s="94">
        <v>0.89931824767792401</v>
      </c>
      <c r="Z177" s="94">
        <v>9.9110824152639387E-2</v>
      </c>
      <c r="AA177" s="94">
        <v>0</v>
      </c>
      <c r="AB177" s="94">
        <v>0</v>
      </c>
      <c r="AC177" s="94">
        <v>1</v>
      </c>
      <c r="AD177" s="94">
        <v>0</v>
      </c>
      <c r="AE177" s="94">
        <v>0</v>
      </c>
      <c r="AF177" s="94">
        <v>0</v>
      </c>
      <c r="AG177" s="94">
        <v>0</v>
      </c>
      <c r="AH177" s="94">
        <v>0</v>
      </c>
      <c r="AI177" s="94">
        <v>0</v>
      </c>
      <c r="AJ177" s="94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9.3077814522739472E-2</v>
      </c>
      <c r="AP177" s="94">
        <v>0</v>
      </c>
      <c r="AQ177" s="94">
        <v>0</v>
      </c>
      <c r="AR177" s="94">
        <v>0.90692218547726056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1</v>
      </c>
      <c r="BA177" s="95">
        <v>0</v>
      </c>
    </row>
    <row r="178" spans="1:53" x14ac:dyDescent="0.25">
      <c r="A178" s="92" t="s">
        <v>141</v>
      </c>
      <c r="B178" s="92">
        <v>2020</v>
      </c>
      <c r="C178" s="92">
        <v>176</v>
      </c>
      <c r="D178" s="93">
        <v>0.25975673284437345</v>
      </c>
      <c r="E178" s="94">
        <v>0.94283754616039739</v>
      </c>
      <c r="F178" s="94">
        <v>435373.20000000007</v>
      </c>
      <c r="G178" s="93">
        <v>0</v>
      </c>
      <c r="H178" s="93">
        <v>0</v>
      </c>
      <c r="I178" s="93">
        <v>1.6572992549839995E-2</v>
      </c>
      <c r="J178" s="93">
        <v>0</v>
      </c>
      <c r="K178" s="93">
        <v>0</v>
      </c>
      <c r="L178" s="93">
        <v>0.57529792830610604</v>
      </c>
      <c r="M178" s="93">
        <v>0</v>
      </c>
      <c r="N178" s="93">
        <v>0</v>
      </c>
      <c r="O178" s="93">
        <v>0</v>
      </c>
      <c r="P178" s="93">
        <v>0</v>
      </c>
      <c r="Q178" s="93">
        <v>3.3088853425061525E-3</v>
      </c>
      <c r="R178" s="93">
        <v>0.59881238670639336</v>
      </c>
      <c r="S178" s="93">
        <v>0</v>
      </c>
      <c r="T178" s="93">
        <v>0</v>
      </c>
      <c r="U178" s="93">
        <v>0</v>
      </c>
      <c r="V178" s="94">
        <v>0.41315987935867426</v>
      </c>
      <c r="W178" s="94">
        <v>0.52967766680172312</v>
      </c>
      <c r="X178" s="94">
        <v>0.35033116415985172</v>
      </c>
      <c r="Y178" s="94">
        <v>0.64966883584014812</v>
      </c>
      <c r="Z178" s="94">
        <v>0</v>
      </c>
      <c r="AA178" s="94">
        <v>0</v>
      </c>
      <c r="AB178" s="94">
        <v>0</v>
      </c>
      <c r="AC178" s="94">
        <v>1.5483383685800609E-2</v>
      </c>
      <c r="AD178" s="94">
        <v>0</v>
      </c>
      <c r="AE178" s="94">
        <v>0</v>
      </c>
      <c r="AF178" s="94">
        <v>0</v>
      </c>
      <c r="AG178" s="94">
        <v>0</v>
      </c>
      <c r="AH178" s="94">
        <v>0</v>
      </c>
      <c r="AI178" s="94">
        <v>0</v>
      </c>
      <c r="AJ178" s="94">
        <v>0</v>
      </c>
      <c r="AK178" s="94">
        <v>0</v>
      </c>
      <c r="AL178" s="94">
        <v>0.98451661631419929</v>
      </c>
      <c r="AM178" s="94">
        <v>0</v>
      </c>
      <c r="AN178" s="94">
        <v>0</v>
      </c>
      <c r="AO178" s="94">
        <v>6.3256500655474819E-3</v>
      </c>
      <c r="AP178" s="94">
        <v>0</v>
      </c>
      <c r="AQ178" s="94">
        <v>0</v>
      </c>
      <c r="AR178" s="94">
        <v>0.98804872150593759</v>
      </c>
      <c r="AS178" s="94">
        <v>0</v>
      </c>
      <c r="AT178" s="94">
        <v>0</v>
      </c>
      <c r="AU178" s="94">
        <v>0</v>
      </c>
      <c r="AV178" s="94">
        <v>0</v>
      </c>
      <c r="AW178" s="94">
        <v>4.3655894818567121E-3</v>
      </c>
      <c r="AX178" s="94">
        <v>1.2600389466583513E-3</v>
      </c>
      <c r="AY178" s="94">
        <v>0</v>
      </c>
      <c r="AZ178" s="94">
        <v>0</v>
      </c>
      <c r="BA178" s="95">
        <v>0</v>
      </c>
    </row>
    <row r="179" spans="1:53" x14ac:dyDescent="0.25">
      <c r="A179" s="89" t="s">
        <v>263</v>
      </c>
      <c r="B179" s="89">
        <v>2020</v>
      </c>
      <c r="C179" s="89">
        <v>316</v>
      </c>
      <c r="D179" s="90">
        <v>0.18602728400165361</v>
      </c>
      <c r="E179" s="91">
        <v>30.967291878875571</v>
      </c>
      <c r="F179" s="91">
        <v>17416.8</v>
      </c>
      <c r="G179" s="90">
        <v>0</v>
      </c>
      <c r="H179" s="90">
        <v>0</v>
      </c>
      <c r="I179" s="90">
        <v>0.5443362959900786</v>
      </c>
      <c r="J179" s="90">
        <v>0</v>
      </c>
      <c r="K179" s="90">
        <v>0</v>
      </c>
      <c r="L179" s="90">
        <v>0</v>
      </c>
      <c r="M179" s="90">
        <v>0</v>
      </c>
      <c r="N179" s="90">
        <v>0.83644670662808329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9.5080611823067391E-3</v>
      </c>
      <c r="V179" s="91">
        <v>9.9286808019842905</v>
      </c>
      <c r="W179" s="91">
        <v>21.038611076891279</v>
      </c>
      <c r="X179" s="91">
        <v>0.20421841119653067</v>
      </c>
      <c r="Y179" s="91">
        <v>0.76897299428346155</v>
      </c>
      <c r="Z179" s="91">
        <v>2.6808594520007833E-2</v>
      </c>
      <c r="AA179" s="91">
        <v>0</v>
      </c>
      <c r="AB179" s="91">
        <v>0</v>
      </c>
      <c r="AC179" s="91">
        <v>1</v>
      </c>
      <c r="AD179" s="91">
        <v>0</v>
      </c>
      <c r="AE179" s="91">
        <v>0</v>
      </c>
      <c r="AF179" s="91">
        <v>0</v>
      </c>
      <c r="AG179" s="91">
        <v>0</v>
      </c>
      <c r="AH179" s="91">
        <v>0</v>
      </c>
      <c r="AI179" s="91">
        <v>0</v>
      </c>
      <c r="AJ179" s="91">
        <v>0</v>
      </c>
      <c r="AK179" s="91">
        <v>0</v>
      </c>
      <c r="AL179" s="91">
        <v>0</v>
      </c>
      <c r="AM179" s="91">
        <v>0</v>
      </c>
      <c r="AN179" s="91">
        <v>0</v>
      </c>
      <c r="AO179" s="91">
        <v>7.5877980005126897E-2</v>
      </c>
      <c r="AP179" s="91">
        <v>0</v>
      </c>
      <c r="AQ179" s="91">
        <v>0</v>
      </c>
      <c r="AR179" s="91">
        <v>0</v>
      </c>
      <c r="AS179" s="91">
        <v>0</v>
      </c>
      <c r="AT179" s="91">
        <v>0.92412201999487309</v>
      </c>
      <c r="AU179" s="91">
        <v>0</v>
      </c>
      <c r="AV179" s="91">
        <v>0</v>
      </c>
      <c r="AW179" s="91">
        <v>0</v>
      </c>
      <c r="AX179" s="91">
        <v>0</v>
      </c>
      <c r="AY179" s="91">
        <v>0</v>
      </c>
      <c r="AZ179" s="91">
        <v>0</v>
      </c>
      <c r="BA179" s="96">
        <v>1</v>
      </c>
    </row>
    <row r="180" spans="1:53" x14ac:dyDescent="0.25">
      <c r="A180" s="92" t="s">
        <v>301</v>
      </c>
      <c r="B180" s="92">
        <v>2020</v>
      </c>
      <c r="C180" s="92">
        <v>367</v>
      </c>
      <c r="D180" s="93">
        <v>0</v>
      </c>
      <c r="E180" s="94">
        <v>9.1117384507795454E-2</v>
      </c>
      <c r="F180" s="94">
        <v>29170.799999999999</v>
      </c>
      <c r="G180" s="93">
        <v>0</v>
      </c>
      <c r="H180" s="93">
        <v>1.2296543118460927E-3</v>
      </c>
      <c r="I180" s="93">
        <v>0</v>
      </c>
      <c r="J180" s="93">
        <v>0</v>
      </c>
      <c r="K180" s="93">
        <v>0.8077426741810303</v>
      </c>
      <c r="L180" s="93">
        <v>0.35874916011902314</v>
      </c>
      <c r="M180" s="93">
        <v>0</v>
      </c>
      <c r="N180" s="93">
        <v>0</v>
      </c>
      <c r="O180" s="93">
        <v>0</v>
      </c>
      <c r="P180" s="93">
        <v>0</v>
      </c>
      <c r="Q180" s="93">
        <v>0</v>
      </c>
      <c r="R180" s="93">
        <v>0</v>
      </c>
      <c r="S180" s="93">
        <v>0</v>
      </c>
      <c r="T180" s="93">
        <v>0</v>
      </c>
      <c r="U180" s="93">
        <v>0</v>
      </c>
      <c r="V180" s="94">
        <v>9.1117384507795454E-2</v>
      </c>
      <c r="W180" s="94">
        <v>0</v>
      </c>
      <c r="X180" s="94">
        <v>0</v>
      </c>
      <c r="Y180" s="94">
        <v>1.0000000000000002</v>
      </c>
      <c r="Z180" s="94">
        <v>0</v>
      </c>
      <c r="AA180" s="94">
        <v>0</v>
      </c>
      <c r="AB180" s="94">
        <v>0</v>
      </c>
      <c r="AC180" s="94">
        <v>0</v>
      </c>
      <c r="AD180" s="94">
        <v>0</v>
      </c>
      <c r="AE180" s="94">
        <v>0</v>
      </c>
      <c r="AF180" s="94">
        <v>0</v>
      </c>
      <c r="AG180" s="94">
        <v>0</v>
      </c>
      <c r="AH180" s="94">
        <v>0</v>
      </c>
      <c r="AI180" s="94">
        <v>0</v>
      </c>
      <c r="AJ180" s="94">
        <v>0</v>
      </c>
      <c r="AK180" s="94">
        <v>0</v>
      </c>
      <c r="AL180" s="94">
        <v>0</v>
      </c>
      <c r="AM180" s="94">
        <v>0</v>
      </c>
      <c r="AN180" s="94">
        <v>1.0217983651226157E-3</v>
      </c>
      <c r="AO180" s="94">
        <v>0</v>
      </c>
      <c r="AP180" s="94">
        <v>0</v>
      </c>
      <c r="AQ180" s="94">
        <v>0.68846503178928253</v>
      </c>
      <c r="AR180" s="94">
        <v>0.31051316984559491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5">
        <v>0</v>
      </c>
    </row>
    <row r="181" spans="1:53" x14ac:dyDescent="0.25">
      <c r="A181" s="92" t="s">
        <v>222</v>
      </c>
      <c r="B181" s="92">
        <v>2020</v>
      </c>
      <c r="C181" s="92">
        <v>269</v>
      </c>
      <c r="D181" s="93">
        <v>0.18521554963448794</v>
      </c>
      <c r="E181" s="94">
        <v>59.394427072487524</v>
      </c>
      <c r="F181" s="94">
        <v>52693.200000000004</v>
      </c>
      <c r="G181" s="93">
        <v>0</v>
      </c>
      <c r="H181" s="93">
        <v>0</v>
      </c>
      <c r="I181" s="93">
        <v>1.0440222723235635</v>
      </c>
      <c r="J181" s="93">
        <v>0</v>
      </c>
      <c r="K181" s="93">
        <v>0</v>
      </c>
      <c r="L181" s="93">
        <v>0</v>
      </c>
      <c r="M181" s="93">
        <v>0</v>
      </c>
      <c r="N181" s="93">
        <v>0</v>
      </c>
      <c r="O181" s="93">
        <v>0</v>
      </c>
      <c r="P181" s="93">
        <v>0</v>
      </c>
      <c r="Q181" s="93">
        <v>0</v>
      </c>
      <c r="R181" s="93">
        <v>0</v>
      </c>
      <c r="S181" s="93">
        <v>0</v>
      </c>
      <c r="T181" s="93">
        <v>0.23597731775637082</v>
      </c>
      <c r="U181" s="93">
        <v>0</v>
      </c>
      <c r="V181" s="94">
        <v>40.007281312427409</v>
      </c>
      <c r="W181" s="94">
        <v>19.387145760060122</v>
      </c>
      <c r="X181" s="94">
        <v>0.24766003962560634</v>
      </c>
      <c r="Y181" s="94">
        <v>0.51636264261802278</v>
      </c>
      <c r="Z181" s="94">
        <v>0.23597731775637087</v>
      </c>
      <c r="AA181" s="94">
        <v>0</v>
      </c>
      <c r="AB181" s="94">
        <v>0</v>
      </c>
      <c r="AC181" s="94">
        <v>1</v>
      </c>
      <c r="AD181" s="94">
        <v>0</v>
      </c>
      <c r="AE181" s="94">
        <v>0</v>
      </c>
      <c r="AF181" s="94">
        <v>0</v>
      </c>
      <c r="AG181" s="94">
        <v>0</v>
      </c>
      <c r="AH181" s="94">
        <v>0</v>
      </c>
      <c r="AI181" s="94">
        <v>0</v>
      </c>
      <c r="AJ181" s="94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1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1</v>
      </c>
      <c r="BA181" s="95">
        <v>0</v>
      </c>
    </row>
    <row r="182" spans="1:53" x14ac:dyDescent="0.25">
      <c r="A182" s="89" t="s">
        <v>253</v>
      </c>
      <c r="B182" s="89">
        <v>2020</v>
      </c>
      <c r="C182" s="89">
        <v>301</v>
      </c>
      <c r="D182" s="90">
        <v>1.7885650091645478E-3</v>
      </c>
      <c r="E182" s="91">
        <v>0.26933612354401942</v>
      </c>
      <c r="F182" s="91">
        <v>243547.2</v>
      </c>
      <c r="G182" s="90">
        <v>0</v>
      </c>
      <c r="H182" s="90">
        <v>0</v>
      </c>
      <c r="I182" s="90">
        <v>4.7343315792585591E-3</v>
      </c>
      <c r="J182" s="90">
        <v>0</v>
      </c>
      <c r="K182" s="90">
        <v>0.57280272571394786</v>
      </c>
      <c r="L182" s="90">
        <v>0</v>
      </c>
      <c r="M182" s="90">
        <v>0</v>
      </c>
      <c r="N182" s="90">
        <v>0.1576491127797815</v>
      </c>
      <c r="O182" s="90">
        <v>0</v>
      </c>
      <c r="P182" s="90">
        <v>0</v>
      </c>
      <c r="Q182" s="90">
        <v>0</v>
      </c>
      <c r="R182" s="90">
        <v>0</v>
      </c>
      <c r="S182" s="90">
        <v>0.23722875894282505</v>
      </c>
      <c r="T182" s="90">
        <v>9.9420564063146685E-2</v>
      </c>
      <c r="U182" s="90">
        <v>0</v>
      </c>
      <c r="V182" s="91">
        <v>7.0237941967717141E-2</v>
      </c>
      <c r="W182" s="91">
        <v>0.19909818157630227</v>
      </c>
      <c r="X182" s="91">
        <v>1.8541319620482366E-3</v>
      </c>
      <c r="Y182" s="91">
        <v>0.66824074744694728</v>
      </c>
      <c r="Z182" s="91">
        <v>0.32990512059100452</v>
      </c>
      <c r="AA182" s="91">
        <v>0</v>
      </c>
      <c r="AB182" s="91">
        <v>0</v>
      </c>
      <c r="AC182" s="91">
        <v>1</v>
      </c>
      <c r="AD182" s="91">
        <v>0</v>
      </c>
      <c r="AE182" s="91">
        <v>0</v>
      </c>
      <c r="AF182" s="91">
        <v>0</v>
      </c>
      <c r="AG182" s="91">
        <v>0</v>
      </c>
      <c r="AH182" s="91">
        <v>0</v>
      </c>
      <c r="AI182" s="91">
        <v>0</v>
      </c>
      <c r="AJ182" s="91">
        <v>0</v>
      </c>
      <c r="AK182" s="91">
        <v>0</v>
      </c>
      <c r="AL182" s="91">
        <v>0</v>
      </c>
      <c r="AM182" s="91">
        <v>0</v>
      </c>
      <c r="AN182" s="91">
        <v>0</v>
      </c>
      <c r="AO182" s="91">
        <v>4.5521546865516348E-4</v>
      </c>
      <c r="AP182" s="91">
        <v>0</v>
      </c>
      <c r="AQ182" s="91">
        <v>0.78897511488771355</v>
      </c>
      <c r="AR182" s="91">
        <v>0</v>
      </c>
      <c r="AS182" s="91">
        <v>0</v>
      </c>
      <c r="AT182" s="91">
        <v>0.2105696696436313</v>
      </c>
      <c r="AU182" s="91">
        <v>0</v>
      </c>
      <c r="AV182" s="91">
        <v>0</v>
      </c>
      <c r="AW182" s="91">
        <v>0</v>
      </c>
      <c r="AX182" s="91">
        <v>0</v>
      </c>
      <c r="AY182" s="91">
        <v>0.70467618002195387</v>
      </c>
      <c r="AZ182" s="91">
        <v>0.29532381997804608</v>
      </c>
      <c r="BA182" s="96">
        <v>0</v>
      </c>
    </row>
    <row r="183" spans="1:53" x14ac:dyDescent="0.25">
      <c r="A183" s="92" t="s">
        <v>83</v>
      </c>
      <c r="B183" s="92">
        <v>2020</v>
      </c>
      <c r="C183" s="92">
        <v>104</v>
      </c>
      <c r="D183" s="93">
        <v>6.0419803927594579E-2</v>
      </c>
      <c r="E183" s="94">
        <v>92.071923625802881</v>
      </c>
      <c r="F183" s="94">
        <v>117140.4</v>
      </c>
      <c r="G183" s="93">
        <v>0</v>
      </c>
      <c r="H183" s="93">
        <v>0</v>
      </c>
      <c r="I183" s="93">
        <v>1.6184201727158178</v>
      </c>
      <c r="J183" s="93">
        <v>0</v>
      </c>
      <c r="K183" s="93">
        <v>0</v>
      </c>
      <c r="L183" s="93">
        <v>0</v>
      </c>
      <c r="M183" s="93">
        <v>0</v>
      </c>
      <c r="N183" s="93">
        <v>0.51226989151479763</v>
      </c>
      <c r="O183" s="93">
        <v>0</v>
      </c>
      <c r="P183" s="93">
        <v>0</v>
      </c>
      <c r="Q183" s="93">
        <v>0</v>
      </c>
      <c r="R183" s="93">
        <v>0</v>
      </c>
      <c r="S183" s="93">
        <v>0</v>
      </c>
      <c r="T183" s="93">
        <v>0.23688496880666277</v>
      </c>
      <c r="U183" s="93">
        <v>1.9788561418605365E-2</v>
      </c>
      <c r="V183" s="94">
        <v>9.7903355806877919</v>
      </c>
      <c r="W183" s="94">
        <v>82.281588045115086</v>
      </c>
      <c r="X183" s="94">
        <v>7.7927625556843835E-2</v>
      </c>
      <c r="Y183" s="94">
        <v>0.59888936351986322</v>
      </c>
      <c r="Z183" s="94">
        <v>0.32318301092329293</v>
      </c>
      <c r="AA183" s="94">
        <v>0</v>
      </c>
      <c r="AB183" s="94">
        <v>0</v>
      </c>
      <c r="AC183" s="94">
        <v>1</v>
      </c>
      <c r="AD183" s="94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0.22855104952109231</v>
      </c>
      <c r="AP183" s="94">
        <v>0</v>
      </c>
      <c r="AQ183" s="94">
        <v>0</v>
      </c>
      <c r="AR183" s="94">
        <v>0</v>
      </c>
      <c r="AS183" s="94">
        <v>0</v>
      </c>
      <c r="AT183" s="94">
        <v>0.77144895047890782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0.7229450448075242</v>
      </c>
      <c r="BA183" s="95">
        <v>0.2770549551924758</v>
      </c>
    </row>
    <row r="184" spans="1:53" x14ac:dyDescent="0.25">
      <c r="A184" s="92" t="s">
        <v>92</v>
      </c>
      <c r="B184" s="92">
        <v>2020</v>
      </c>
      <c r="C184" s="92">
        <v>118</v>
      </c>
      <c r="D184" s="93">
        <v>0</v>
      </c>
      <c r="E184" s="94">
        <v>0</v>
      </c>
      <c r="F184" s="94">
        <v>70477.200000000012</v>
      </c>
      <c r="G184" s="93">
        <v>0</v>
      </c>
      <c r="H184" s="93">
        <v>0</v>
      </c>
      <c r="I184" s="93">
        <v>0</v>
      </c>
      <c r="J184" s="93">
        <v>0</v>
      </c>
      <c r="K184" s="93">
        <v>1.0245866748395223</v>
      </c>
      <c r="L184" s="93">
        <v>0</v>
      </c>
      <c r="M184" s="93">
        <v>0</v>
      </c>
      <c r="N184" s="93">
        <v>0</v>
      </c>
      <c r="O184" s="93">
        <v>1.0220326573700429E-2</v>
      </c>
      <c r="P184" s="93">
        <v>0</v>
      </c>
      <c r="Q184" s="93">
        <v>0</v>
      </c>
      <c r="R184" s="93">
        <v>0</v>
      </c>
      <c r="S184" s="93">
        <v>0</v>
      </c>
      <c r="T184" s="93">
        <v>0</v>
      </c>
      <c r="U184" s="93">
        <v>0</v>
      </c>
      <c r="V184" s="94">
        <v>0</v>
      </c>
      <c r="W184" s="94">
        <v>0</v>
      </c>
      <c r="X184" s="94">
        <v>0</v>
      </c>
      <c r="Y184" s="94">
        <v>1</v>
      </c>
      <c r="Z184" s="94">
        <v>0</v>
      </c>
      <c r="AA184" s="94">
        <v>0</v>
      </c>
      <c r="AB184" s="94">
        <v>0</v>
      </c>
      <c r="AC184" s="94">
        <v>0</v>
      </c>
      <c r="AD184" s="94">
        <v>0</v>
      </c>
      <c r="AE184" s="94">
        <v>0</v>
      </c>
      <c r="AF184" s="94">
        <v>0</v>
      </c>
      <c r="AG184" s="94">
        <v>0</v>
      </c>
      <c r="AH184" s="94">
        <v>0</v>
      </c>
      <c r="AI184" s="94">
        <v>0</v>
      </c>
      <c r="AJ184" s="94">
        <v>0</v>
      </c>
      <c r="AK184" s="94">
        <v>0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0.98998825151964032</v>
      </c>
      <c r="AR184" s="94">
        <v>0</v>
      </c>
      <c r="AS184" s="94">
        <v>0</v>
      </c>
      <c r="AT184" s="94">
        <v>0</v>
      </c>
      <c r="AU184" s="94">
        <v>1.0011748480359605E-2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5">
        <v>0</v>
      </c>
    </row>
    <row r="185" spans="1:53" x14ac:dyDescent="0.25">
      <c r="A185" s="89" t="s">
        <v>255</v>
      </c>
      <c r="B185" s="89">
        <v>2020</v>
      </c>
      <c r="C185" s="89">
        <v>305</v>
      </c>
      <c r="D185" s="90">
        <v>0</v>
      </c>
      <c r="E185" s="91">
        <v>2.0329542612843407E-2</v>
      </c>
      <c r="F185" s="91">
        <v>112080.716</v>
      </c>
      <c r="G185" s="90">
        <v>0</v>
      </c>
      <c r="H185" s="90">
        <v>3.2119709156747358E-5</v>
      </c>
      <c r="I185" s="90">
        <v>3.1551190304672928E-4</v>
      </c>
      <c r="J185" s="90">
        <v>0</v>
      </c>
      <c r="K185" s="90">
        <v>0</v>
      </c>
      <c r="L185" s="90">
        <v>0.73627366905828839</v>
      </c>
      <c r="M185" s="90">
        <v>0</v>
      </c>
      <c r="N185" s="90">
        <v>4.8536092506760935E-2</v>
      </c>
      <c r="O185" s="90">
        <v>0</v>
      </c>
      <c r="P185" s="90">
        <v>0</v>
      </c>
      <c r="Q185" s="90">
        <v>0</v>
      </c>
      <c r="R185" s="90">
        <v>0</v>
      </c>
      <c r="S185" s="90">
        <v>2.6020176387881034E-3</v>
      </c>
      <c r="T185" s="90">
        <v>0.24118689605801591</v>
      </c>
      <c r="U185" s="90">
        <v>0</v>
      </c>
      <c r="V185" s="91">
        <v>2.0329542612843407E-2</v>
      </c>
      <c r="W185" s="91">
        <v>0</v>
      </c>
      <c r="X185" s="91">
        <v>0</v>
      </c>
      <c r="Y185" s="91">
        <v>0.7762859045261632</v>
      </c>
      <c r="Z185" s="91">
        <v>0.2237140954738368</v>
      </c>
      <c r="AA185" s="91">
        <v>0</v>
      </c>
      <c r="AB185" s="91">
        <v>0</v>
      </c>
      <c r="AC185" s="91">
        <v>0</v>
      </c>
      <c r="AD185" s="91">
        <v>0</v>
      </c>
      <c r="AE185" s="91">
        <v>0</v>
      </c>
      <c r="AF185" s="91">
        <v>0</v>
      </c>
      <c r="AG185" s="91">
        <v>0</v>
      </c>
      <c r="AH185" s="91">
        <v>0</v>
      </c>
      <c r="AI185" s="91">
        <v>0</v>
      </c>
      <c r="AJ185" s="91">
        <v>0</v>
      </c>
      <c r="AK185" s="91">
        <v>0</v>
      </c>
      <c r="AL185" s="91">
        <v>0</v>
      </c>
      <c r="AM185" s="91">
        <v>0</v>
      </c>
      <c r="AN185" s="91">
        <v>4.1376133418721409E-5</v>
      </c>
      <c r="AO185" s="91">
        <v>4.0226796379312489E-4</v>
      </c>
      <c r="AP185" s="91">
        <v>0</v>
      </c>
      <c r="AQ185" s="91">
        <v>0</v>
      </c>
      <c r="AR185" s="91">
        <v>0.94299518151939599</v>
      </c>
      <c r="AS185" s="91">
        <v>0</v>
      </c>
      <c r="AT185" s="91">
        <v>5.6561174383392171E-2</v>
      </c>
      <c r="AU185" s="91">
        <v>0</v>
      </c>
      <c r="AV185" s="91">
        <v>0</v>
      </c>
      <c r="AW185" s="91">
        <v>0</v>
      </c>
      <c r="AX185" s="91">
        <v>0</v>
      </c>
      <c r="AY185" s="91">
        <v>1.1630995504672642E-2</v>
      </c>
      <c r="AZ185" s="91">
        <v>0.98836900449532739</v>
      </c>
      <c r="BA185" s="96">
        <v>0</v>
      </c>
    </row>
    <row r="186" spans="1:53" x14ac:dyDescent="0.25">
      <c r="A186" s="92" t="s">
        <v>119</v>
      </c>
      <c r="B186" s="92">
        <v>2020</v>
      </c>
      <c r="C186" s="92">
        <v>147</v>
      </c>
      <c r="D186" s="93">
        <v>0</v>
      </c>
      <c r="E186" s="94">
        <v>4.3570799172113297</v>
      </c>
      <c r="F186" s="94">
        <v>57834</v>
      </c>
      <c r="G186" s="93">
        <v>0</v>
      </c>
      <c r="H186" s="93">
        <v>0</v>
      </c>
      <c r="I186" s="93">
        <v>7.6587799564270156E-2</v>
      </c>
      <c r="J186" s="93">
        <v>0</v>
      </c>
      <c r="K186" s="93">
        <v>0</v>
      </c>
      <c r="L186" s="93">
        <v>0.91195490541895763</v>
      </c>
      <c r="M186" s="93">
        <v>0</v>
      </c>
      <c r="N186" s="93">
        <v>0</v>
      </c>
      <c r="O186" s="93">
        <v>0</v>
      </c>
      <c r="P186" s="93">
        <v>0</v>
      </c>
      <c r="Q186" s="93">
        <v>0</v>
      </c>
      <c r="R186" s="93">
        <v>0</v>
      </c>
      <c r="S186" s="93">
        <v>0.49922191098661683</v>
      </c>
      <c r="T186" s="93">
        <v>0</v>
      </c>
      <c r="U186" s="93">
        <v>0</v>
      </c>
      <c r="V186" s="94">
        <v>4.3570799172113297</v>
      </c>
      <c r="W186" s="94">
        <v>0</v>
      </c>
      <c r="X186" s="94">
        <v>0</v>
      </c>
      <c r="Y186" s="94">
        <v>0.66717848694858273</v>
      </c>
      <c r="Z186" s="94">
        <v>0.33282151305141727</v>
      </c>
      <c r="AA186" s="94">
        <v>0</v>
      </c>
      <c r="AB186" s="94">
        <v>0</v>
      </c>
      <c r="AC186" s="94">
        <v>0</v>
      </c>
      <c r="AD186" s="94">
        <v>0</v>
      </c>
      <c r="AE186" s="94">
        <v>0</v>
      </c>
      <c r="AF186" s="94">
        <v>0</v>
      </c>
      <c r="AG186" s="94">
        <v>0</v>
      </c>
      <c r="AH186" s="94">
        <v>0</v>
      </c>
      <c r="AI186" s="94">
        <v>0</v>
      </c>
      <c r="AJ186" s="94">
        <v>0</v>
      </c>
      <c r="AK186" s="94">
        <v>0</v>
      </c>
      <c r="AL186" s="94">
        <v>0</v>
      </c>
      <c r="AM186" s="94">
        <v>0</v>
      </c>
      <c r="AN186" s="94">
        <v>0</v>
      </c>
      <c r="AO186" s="94">
        <v>7.7315419543447172E-2</v>
      </c>
      <c r="AP186" s="94">
        <v>0</v>
      </c>
      <c r="AQ186" s="94">
        <v>0</v>
      </c>
      <c r="AR186" s="94">
        <v>0.92268458045655277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0</v>
      </c>
      <c r="AZ186" s="94">
        <v>0</v>
      </c>
      <c r="BA186" s="95">
        <v>0</v>
      </c>
    </row>
    <row r="187" spans="1:53" x14ac:dyDescent="0.25">
      <c r="A187" s="89" t="s">
        <v>308</v>
      </c>
      <c r="B187" s="89">
        <v>2020</v>
      </c>
      <c r="C187" s="89">
        <v>374</v>
      </c>
      <c r="D187" s="90">
        <v>4.6391587658771202E-2</v>
      </c>
      <c r="E187" s="91">
        <v>7.4952713028037579</v>
      </c>
      <c r="F187" s="91">
        <v>13502.448</v>
      </c>
      <c r="G187" s="90">
        <v>0</v>
      </c>
      <c r="H187" s="90">
        <v>0</v>
      </c>
      <c r="I187" s="90">
        <v>0.13175024262267107</v>
      </c>
      <c r="J187" s="90">
        <v>0</v>
      </c>
      <c r="K187" s="90">
        <v>0</v>
      </c>
      <c r="L187" s="90">
        <v>0</v>
      </c>
      <c r="M187" s="90">
        <v>0</v>
      </c>
      <c r="N187" s="90">
        <v>1.131461494982243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1">
        <v>2.9217957010462099</v>
      </c>
      <c r="W187" s="91">
        <v>4.5734756017575471</v>
      </c>
      <c r="X187" s="91">
        <v>5.6006986229885307E-2</v>
      </c>
      <c r="Y187" s="91">
        <v>0.94399301377011469</v>
      </c>
      <c r="Z187" s="91">
        <v>0</v>
      </c>
      <c r="AA187" s="91">
        <v>0</v>
      </c>
      <c r="AB187" s="91">
        <v>0</v>
      </c>
      <c r="AC187" s="91">
        <v>1</v>
      </c>
      <c r="AD187" s="91">
        <v>0</v>
      </c>
      <c r="AE187" s="91">
        <v>0</v>
      </c>
      <c r="AF187" s="91">
        <v>0</v>
      </c>
      <c r="AG187" s="91">
        <v>0</v>
      </c>
      <c r="AH187" s="91">
        <v>0</v>
      </c>
      <c r="AI187" s="91">
        <v>0</v>
      </c>
      <c r="AJ187" s="91">
        <v>0</v>
      </c>
      <c r="AK187" s="91">
        <v>0</v>
      </c>
      <c r="AL187" s="91">
        <v>0</v>
      </c>
      <c r="AM187" s="91">
        <v>0</v>
      </c>
      <c r="AN187" s="91">
        <v>0</v>
      </c>
      <c r="AO187" s="91">
        <v>2.8203971119133576E-2</v>
      </c>
      <c r="AP187" s="91">
        <v>0</v>
      </c>
      <c r="AQ187" s="91">
        <v>0</v>
      </c>
      <c r="AR187" s="91">
        <v>0</v>
      </c>
      <c r="AS187" s="91">
        <v>0</v>
      </c>
      <c r="AT187" s="91">
        <v>0.97179602888086647</v>
      </c>
      <c r="AU187" s="91">
        <v>0</v>
      </c>
      <c r="AV187" s="91">
        <v>0</v>
      </c>
      <c r="AW187" s="91">
        <v>0</v>
      </c>
      <c r="AX187" s="91">
        <v>0</v>
      </c>
      <c r="AY187" s="91">
        <v>0</v>
      </c>
      <c r="AZ187" s="91">
        <v>0</v>
      </c>
      <c r="BA187" s="96">
        <v>0</v>
      </c>
    </row>
    <row r="188" spans="1:53" x14ac:dyDescent="0.25">
      <c r="A188" s="89" t="s">
        <v>169</v>
      </c>
      <c r="B188" s="89">
        <v>2020</v>
      </c>
      <c r="C188" s="89">
        <v>210</v>
      </c>
      <c r="D188" s="90">
        <v>0</v>
      </c>
      <c r="E188" s="91">
        <v>0</v>
      </c>
      <c r="F188" s="91">
        <v>134164.80000000002</v>
      </c>
      <c r="G188" s="90">
        <v>0</v>
      </c>
      <c r="H188" s="90">
        <v>0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0.95441949005998583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1">
        <v>0</v>
      </c>
      <c r="W188" s="91">
        <v>0</v>
      </c>
      <c r="X188" s="91">
        <v>0</v>
      </c>
      <c r="Y188" s="91">
        <v>1</v>
      </c>
      <c r="Z188" s="91">
        <v>0</v>
      </c>
      <c r="AA188" s="91">
        <v>0</v>
      </c>
      <c r="AB188" s="91">
        <v>0</v>
      </c>
      <c r="AC188" s="91">
        <v>0</v>
      </c>
      <c r="AD188" s="91">
        <v>0</v>
      </c>
      <c r="AE188" s="91">
        <v>0</v>
      </c>
      <c r="AF188" s="91">
        <v>0</v>
      </c>
      <c r="AG188" s="91">
        <v>0</v>
      </c>
      <c r="AH188" s="91">
        <v>0</v>
      </c>
      <c r="AI188" s="91">
        <v>0</v>
      </c>
      <c r="AJ188" s="91">
        <v>0</v>
      </c>
      <c r="AK188" s="91">
        <v>0</v>
      </c>
      <c r="AL188" s="91">
        <v>0</v>
      </c>
      <c r="AM188" s="91">
        <v>0</v>
      </c>
      <c r="AN188" s="91">
        <v>0</v>
      </c>
      <c r="AO188" s="91">
        <v>0</v>
      </c>
      <c r="AP188" s="91">
        <v>0</v>
      </c>
      <c r="AQ188" s="91">
        <v>0</v>
      </c>
      <c r="AR188" s="91">
        <v>0</v>
      </c>
      <c r="AS188" s="91">
        <v>0</v>
      </c>
      <c r="AT188" s="91">
        <v>0</v>
      </c>
      <c r="AU188" s="91">
        <v>1</v>
      </c>
      <c r="AV188" s="91">
        <v>0</v>
      </c>
      <c r="AW188" s="91">
        <v>0</v>
      </c>
      <c r="AX188" s="91">
        <v>0</v>
      </c>
      <c r="AY188" s="91">
        <v>0</v>
      </c>
      <c r="AZ188" s="91">
        <v>0</v>
      </c>
      <c r="BA188" s="96">
        <v>0</v>
      </c>
    </row>
    <row r="189" spans="1:53" x14ac:dyDescent="0.25">
      <c r="A189" s="92" t="s">
        <v>37</v>
      </c>
      <c r="B189" s="92">
        <v>2020</v>
      </c>
      <c r="C189" s="92">
        <v>48</v>
      </c>
      <c r="D189" s="93">
        <v>0.25546913138282296</v>
      </c>
      <c r="E189" s="94">
        <v>7.1143625888198211E-2</v>
      </c>
      <c r="F189" s="94">
        <v>553086</v>
      </c>
      <c r="G189" s="93">
        <v>0</v>
      </c>
      <c r="H189" s="93">
        <v>9.6010291347096109E-4</v>
      </c>
      <c r="I189" s="93">
        <v>0</v>
      </c>
      <c r="J189" s="93">
        <v>0</v>
      </c>
      <c r="K189" s="93">
        <v>0.94914353283214536</v>
      </c>
      <c r="L189" s="93">
        <v>0.14152771901657246</v>
      </c>
      <c r="M189" s="93">
        <v>0</v>
      </c>
      <c r="N189" s="93">
        <v>9.8700744549672214E-3</v>
      </c>
      <c r="O189" s="93">
        <v>0.29750527042810698</v>
      </c>
      <c r="P189" s="93">
        <v>0</v>
      </c>
      <c r="Q189" s="93">
        <v>0</v>
      </c>
      <c r="R189" s="93">
        <v>0</v>
      </c>
      <c r="S189" s="93">
        <v>0</v>
      </c>
      <c r="T189" s="93">
        <v>0</v>
      </c>
      <c r="U189" s="93">
        <v>0</v>
      </c>
      <c r="V189" s="94">
        <v>4.2651928709078239E-2</v>
      </c>
      <c r="W189" s="94">
        <v>2.8491697179119972E-2</v>
      </c>
      <c r="X189" s="94">
        <v>0.85014627020029432</v>
      </c>
      <c r="Y189" s="94">
        <v>0.14985372979970565</v>
      </c>
      <c r="Z189" s="94">
        <v>0</v>
      </c>
      <c r="AA189" s="94">
        <v>0</v>
      </c>
      <c r="AB189" s="94">
        <v>4.6767517096000795E-4</v>
      </c>
      <c r="AC189" s="94">
        <v>0</v>
      </c>
      <c r="AD189" s="94">
        <v>0</v>
      </c>
      <c r="AE189" s="94">
        <v>0.76099992194041399</v>
      </c>
      <c r="AF189" s="94">
        <v>0</v>
      </c>
      <c r="AG189" s="94">
        <v>0</v>
      </c>
      <c r="AH189" s="94">
        <v>0</v>
      </c>
      <c r="AI189" s="94">
        <v>0.23853240288862607</v>
      </c>
      <c r="AJ189" s="94">
        <v>0</v>
      </c>
      <c r="AK189" s="94">
        <v>0</v>
      </c>
      <c r="AL189" s="94">
        <v>0</v>
      </c>
      <c r="AM189" s="94">
        <v>0</v>
      </c>
      <c r="AN189" s="94">
        <v>4.5848314471175894E-4</v>
      </c>
      <c r="AO189" s="94">
        <v>0</v>
      </c>
      <c r="AP189" s="94">
        <v>0</v>
      </c>
      <c r="AQ189" s="94">
        <v>0</v>
      </c>
      <c r="AR189" s="94">
        <v>0.94443908206848282</v>
      </c>
      <c r="AS189" s="94">
        <v>0</v>
      </c>
      <c r="AT189" s="94">
        <v>5.5102434786805335E-2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5">
        <v>0</v>
      </c>
    </row>
    <row r="190" spans="1:53" x14ac:dyDescent="0.25">
      <c r="A190" s="89" t="s">
        <v>64</v>
      </c>
      <c r="B190" s="89">
        <v>2020</v>
      </c>
      <c r="C190" s="89">
        <v>80</v>
      </c>
      <c r="D190" s="90">
        <v>6.6326819597847642E-2</v>
      </c>
      <c r="E190" s="91">
        <v>0</v>
      </c>
      <c r="F190" s="91">
        <v>127115.99999999999</v>
      </c>
      <c r="G190" s="90">
        <v>0</v>
      </c>
      <c r="H190" s="90">
        <v>0</v>
      </c>
      <c r="I190" s="90">
        <v>0</v>
      </c>
      <c r="J190" s="90">
        <v>0</v>
      </c>
      <c r="K190" s="90">
        <v>0</v>
      </c>
      <c r="L190" s="90">
        <v>0.57036722363825165</v>
      </c>
      <c r="M190" s="90">
        <v>0</v>
      </c>
      <c r="N190" s="90">
        <v>0</v>
      </c>
      <c r="O190" s="90">
        <v>0</v>
      </c>
      <c r="P190" s="90">
        <v>0</v>
      </c>
      <c r="Q190" s="90">
        <v>7.4143302180685364E-2</v>
      </c>
      <c r="R190" s="90">
        <v>0</v>
      </c>
      <c r="S190" s="90">
        <v>0</v>
      </c>
      <c r="T190" s="90">
        <v>0.39997167941093176</v>
      </c>
      <c r="U190" s="90">
        <v>2.463891248937978E-3</v>
      </c>
      <c r="V190" s="91">
        <v>0</v>
      </c>
      <c r="W190" s="91">
        <v>0</v>
      </c>
      <c r="X190" s="91">
        <v>0.52356273010478627</v>
      </c>
      <c r="Y190" s="91">
        <v>6.7856131407533285E-2</v>
      </c>
      <c r="Z190" s="91">
        <v>0.40858113848768046</v>
      </c>
      <c r="AA190" s="91">
        <v>0</v>
      </c>
      <c r="AB190" s="91">
        <v>0</v>
      </c>
      <c r="AC190" s="91">
        <v>0</v>
      </c>
      <c r="AD190" s="91">
        <v>0</v>
      </c>
      <c r="AE190" s="91">
        <v>0</v>
      </c>
      <c r="AF190" s="91">
        <v>1</v>
      </c>
      <c r="AG190" s="91">
        <v>0</v>
      </c>
      <c r="AH190" s="91">
        <v>0</v>
      </c>
      <c r="AI190" s="91">
        <v>0</v>
      </c>
      <c r="AJ190" s="91">
        <v>0</v>
      </c>
      <c r="AK190" s="91">
        <v>0</v>
      </c>
      <c r="AL190" s="91">
        <v>0</v>
      </c>
      <c r="AM190" s="91">
        <v>0</v>
      </c>
      <c r="AN190" s="91">
        <v>0</v>
      </c>
      <c r="AO190" s="91">
        <v>0</v>
      </c>
      <c r="AP190" s="91">
        <v>0</v>
      </c>
      <c r="AQ190" s="91">
        <v>0</v>
      </c>
      <c r="AR190" s="91">
        <v>0</v>
      </c>
      <c r="AS190" s="91">
        <v>0</v>
      </c>
      <c r="AT190" s="91">
        <v>0</v>
      </c>
      <c r="AU190" s="91">
        <v>0</v>
      </c>
      <c r="AV190" s="91">
        <v>0</v>
      </c>
      <c r="AW190" s="91">
        <v>1</v>
      </c>
      <c r="AX190" s="91">
        <v>0</v>
      </c>
      <c r="AY190" s="91">
        <v>0</v>
      </c>
      <c r="AZ190" s="91">
        <v>0.97892839814237198</v>
      </c>
      <c r="BA190" s="96">
        <v>2.1071601857628061E-2</v>
      </c>
    </row>
    <row r="191" spans="1:53" x14ac:dyDescent="0.25">
      <c r="A191" s="92" t="s">
        <v>172</v>
      </c>
      <c r="B191" s="92">
        <v>2020</v>
      </c>
      <c r="C191" s="92">
        <v>214</v>
      </c>
      <c r="D191" s="93">
        <v>6.1146496815286623E-3</v>
      </c>
      <c r="E191" s="94">
        <v>61.895174952866242</v>
      </c>
      <c r="F191" s="94">
        <v>14130</v>
      </c>
      <c r="G191" s="93">
        <v>0</v>
      </c>
      <c r="H191" s="93">
        <v>0</v>
      </c>
      <c r="I191" s="93">
        <v>1.0879798726114649</v>
      </c>
      <c r="J191" s="93">
        <v>0</v>
      </c>
      <c r="K191" s="93">
        <v>0</v>
      </c>
      <c r="L191" s="93">
        <v>0</v>
      </c>
      <c r="M191" s="93">
        <v>0</v>
      </c>
      <c r="N191" s="93">
        <v>0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4">
        <v>61.0545364254777</v>
      </c>
      <c r="W191" s="94">
        <v>0.84063852738853484</v>
      </c>
      <c r="X191" s="94">
        <v>8.6624203821656035E-3</v>
      </c>
      <c r="Y191" s="94">
        <v>0.99133757961783431</v>
      </c>
      <c r="Z191" s="94">
        <v>0</v>
      </c>
      <c r="AA191" s="94">
        <v>0</v>
      </c>
      <c r="AB191" s="94">
        <v>0</v>
      </c>
      <c r="AC191" s="94">
        <v>1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1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5">
        <v>0</v>
      </c>
    </row>
    <row r="192" spans="1:53" x14ac:dyDescent="0.25">
      <c r="A192" s="92" t="s">
        <v>174</v>
      </c>
      <c r="B192" s="92">
        <v>2020</v>
      </c>
      <c r="C192" s="92">
        <v>216</v>
      </c>
      <c r="D192" s="93">
        <v>0</v>
      </c>
      <c r="E192" s="94">
        <v>9.410481230769232</v>
      </c>
      <c r="F192" s="94">
        <v>20592</v>
      </c>
      <c r="G192" s="93">
        <v>0</v>
      </c>
      <c r="H192" s="93">
        <v>0</v>
      </c>
      <c r="I192" s="93">
        <v>0.16541538461538463</v>
      </c>
      <c r="J192" s="93">
        <v>0</v>
      </c>
      <c r="K192" s="93">
        <v>0.91540404040404055</v>
      </c>
      <c r="L192" s="93">
        <v>0</v>
      </c>
      <c r="M192" s="93">
        <v>0</v>
      </c>
      <c r="N192" s="93">
        <v>0</v>
      </c>
      <c r="O192" s="93">
        <v>0</v>
      </c>
      <c r="P192" s="93">
        <v>0</v>
      </c>
      <c r="Q192" s="93">
        <v>0</v>
      </c>
      <c r="R192" s="93">
        <v>0</v>
      </c>
      <c r="S192" s="93">
        <v>0</v>
      </c>
      <c r="T192" s="93">
        <v>0</v>
      </c>
      <c r="U192" s="93">
        <v>0</v>
      </c>
      <c r="V192" s="94">
        <v>9.410481230769232</v>
      </c>
      <c r="W192" s="94">
        <v>0</v>
      </c>
      <c r="X192" s="94">
        <v>0</v>
      </c>
      <c r="Y192" s="94">
        <v>1</v>
      </c>
      <c r="Z192" s="94">
        <v>0</v>
      </c>
      <c r="AA192" s="94">
        <v>0</v>
      </c>
      <c r="AB192" s="94">
        <v>0</v>
      </c>
      <c r="AC192" s="94">
        <v>0</v>
      </c>
      <c r="AD192" s="94">
        <v>0</v>
      </c>
      <c r="AE192" s="94">
        <v>0</v>
      </c>
      <c r="AF192" s="94">
        <v>0</v>
      </c>
      <c r="AG192" s="94">
        <v>0</v>
      </c>
      <c r="AH192" s="94">
        <v>0</v>
      </c>
      <c r="AI192" s="94">
        <v>0</v>
      </c>
      <c r="AJ192" s="94">
        <v>0</v>
      </c>
      <c r="AK192" s="94">
        <v>0</v>
      </c>
      <c r="AL192" s="94">
        <v>0</v>
      </c>
      <c r="AM192" s="94">
        <v>0</v>
      </c>
      <c r="AN192" s="94">
        <v>0</v>
      </c>
      <c r="AO192" s="94">
        <v>0.16541746557434203</v>
      </c>
      <c r="AP192" s="94">
        <v>0</v>
      </c>
      <c r="AQ192" s="94">
        <v>0.834582534425658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5">
        <v>0</v>
      </c>
    </row>
    <row r="193" spans="1:53" x14ac:dyDescent="0.25">
      <c r="A193" s="92" t="s">
        <v>343</v>
      </c>
      <c r="B193" s="92">
        <v>2020</v>
      </c>
      <c r="C193" s="92">
        <v>422</v>
      </c>
      <c r="D193" s="93">
        <v>2.878048780487805E-2</v>
      </c>
      <c r="E193" s="94">
        <v>68.036194063414641</v>
      </c>
      <c r="F193" s="94">
        <v>7380</v>
      </c>
      <c r="G193" s="93">
        <v>0</v>
      </c>
      <c r="H193" s="93">
        <v>0</v>
      </c>
      <c r="I193" s="93">
        <v>1.1959253658536586</v>
      </c>
      <c r="J193" s="93">
        <v>0</v>
      </c>
      <c r="K193" s="93">
        <v>0</v>
      </c>
      <c r="L193" s="93">
        <v>0</v>
      </c>
      <c r="M193" s="93">
        <v>0</v>
      </c>
      <c r="N193" s="93">
        <v>0</v>
      </c>
      <c r="O193" s="93">
        <v>0</v>
      </c>
      <c r="P193" s="93">
        <v>0</v>
      </c>
      <c r="Q193" s="93">
        <v>0</v>
      </c>
      <c r="R193" s="93">
        <v>0</v>
      </c>
      <c r="S193" s="93">
        <v>0</v>
      </c>
      <c r="T193" s="93">
        <v>0</v>
      </c>
      <c r="U193" s="93">
        <v>0</v>
      </c>
      <c r="V193" s="94">
        <v>64.381108692682929</v>
      </c>
      <c r="W193" s="94">
        <v>3.6550853707317077</v>
      </c>
      <c r="X193" s="94">
        <v>3.8048780487804877E-2</v>
      </c>
      <c r="Y193" s="94">
        <v>0.96195121951219509</v>
      </c>
      <c r="Z193" s="94">
        <v>0</v>
      </c>
      <c r="AA193" s="94">
        <v>0</v>
      </c>
      <c r="AB193" s="94">
        <v>0</v>
      </c>
      <c r="AC193" s="94">
        <v>1</v>
      </c>
      <c r="AD193" s="94">
        <v>0</v>
      </c>
      <c r="AE193" s="94">
        <v>0</v>
      </c>
      <c r="AF193" s="94">
        <v>0</v>
      </c>
      <c r="AG193" s="94">
        <v>0</v>
      </c>
      <c r="AH193" s="94">
        <v>0</v>
      </c>
      <c r="AI193" s="94">
        <v>0</v>
      </c>
      <c r="AJ193" s="94">
        <v>0</v>
      </c>
      <c r="AK193" s="94">
        <v>0</v>
      </c>
      <c r="AL193" s="94">
        <v>0</v>
      </c>
      <c r="AM193" s="94">
        <v>0</v>
      </c>
      <c r="AN193" s="94">
        <v>0</v>
      </c>
      <c r="AO193" s="94">
        <v>1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5">
        <v>0</v>
      </c>
    </row>
    <row r="194" spans="1:53" x14ac:dyDescent="0.25">
      <c r="A194" s="92" t="s">
        <v>362</v>
      </c>
      <c r="B194" s="92">
        <v>2020</v>
      </c>
      <c r="C194" s="92">
        <v>450</v>
      </c>
      <c r="D194" s="93">
        <v>0</v>
      </c>
      <c r="E194" s="94">
        <v>0.31147540983606553</v>
      </c>
      <c r="F194" s="94">
        <v>4282.2000000000007</v>
      </c>
      <c r="G194" s="93">
        <v>0</v>
      </c>
      <c r="H194" s="93">
        <v>4.2034468263976452E-3</v>
      </c>
      <c r="I194" s="93">
        <v>0</v>
      </c>
      <c r="J194" s="93">
        <v>0</v>
      </c>
      <c r="K194" s="93">
        <v>0</v>
      </c>
      <c r="L194" s="93">
        <v>0</v>
      </c>
      <c r="M194" s="93">
        <v>0</v>
      </c>
      <c r="N194" s="93">
        <v>1.1113913408995375</v>
      </c>
      <c r="O194" s="93">
        <v>0</v>
      </c>
      <c r="P194" s="93">
        <v>0</v>
      </c>
      <c r="Q194" s="93">
        <v>0</v>
      </c>
      <c r="R194" s="93">
        <v>0</v>
      </c>
      <c r="S194" s="93">
        <v>0</v>
      </c>
      <c r="T194" s="93">
        <v>0</v>
      </c>
      <c r="U194" s="93">
        <v>0</v>
      </c>
      <c r="V194" s="94">
        <v>0.31147540983606553</v>
      </c>
      <c r="W194" s="94">
        <v>0</v>
      </c>
      <c r="X194" s="94">
        <v>0</v>
      </c>
      <c r="Y194" s="94">
        <v>1</v>
      </c>
      <c r="Z194" s="94">
        <v>0</v>
      </c>
      <c r="AA194" s="94">
        <v>0</v>
      </c>
      <c r="AB194" s="94">
        <v>0</v>
      </c>
      <c r="AC194" s="94">
        <v>0</v>
      </c>
      <c r="AD194" s="94">
        <v>0</v>
      </c>
      <c r="AE194" s="94">
        <v>0</v>
      </c>
      <c r="AF194" s="94">
        <v>0</v>
      </c>
      <c r="AG194" s="94">
        <v>0</v>
      </c>
      <c r="AH194" s="94">
        <v>0</v>
      </c>
      <c r="AI194" s="94">
        <v>0</v>
      </c>
      <c r="AJ194" s="94">
        <v>0</v>
      </c>
      <c r="AK194" s="94">
        <v>0</v>
      </c>
      <c r="AL194" s="94">
        <v>0</v>
      </c>
      <c r="AM194" s="94">
        <v>0</v>
      </c>
      <c r="AN194" s="94">
        <v>3.7672666387609873E-3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0.99623273336123896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5">
        <v>0</v>
      </c>
    </row>
    <row r="195" spans="1:53" x14ac:dyDescent="0.25">
      <c r="A195" s="89" t="s">
        <v>261</v>
      </c>
      <c r="B195" s="89">
        <v>2020</v>
      </c>
      <c r="C195" s="89">
        <v>314</v>
      </c>
      <c r="D195" s="90">
        <v>4.0409482758620684E-3</v>
      </c>
      <c r="E195" s="91">
        <v>5.3016820905172413</v>
      </c>
      <c r="F195" s="91">
        <v>40089.600000000006</v>
      </c>
      <c r="G195" s="90">
        <v>0</v>
      </c>
      <c r="H195" s="90">
        <v>0</v>
      </c>
      <c r="I195" s="90">
        <v>9.3191810344827569E-2</v>
      </c>
      <c r="J195" s="90">
        <v>0</v>
      </c>
      <c r="K195" s="90">
        <v>0.70782696759259256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0.234375</v>
      </c>
      <c r="U195" s="90">
        <v>0</v>
      </c>
      <c r="V195" s="91">
        <v>4.7900245878232752</v>
      </c>
      <c r="W195" s="91">
        <v>0.51165750269396548</v>
      </c>
      <c r="X195" s="91">
        <v>9.6601387547202953E-3</v>
      </c>
      <c r="Y195" s="91">
        <v>0.76113111442873449</v>
      </c>
      <c r="Z195" s="91">
        <v>0.22920874681654524</v>
      </c>
      <c r="AA195" s="91">
        <v>0</v>
      </c>
      <c r="AB195" s="91">
        <v>0</v>
      </c>
      <c r="AC195" s="91">
        <v>1</v>
      </c>
      <c r="AD195" s="91">
        <v>0</v>
      </c>
      <c r="AE195" s="91">
        <v>0</v>
      </c>
      <c r="AF195" s="91">
        <v>0</v>
      </c>
      <c r="AG195" s="91">
        <v>0</v>
      </c>
      <c r="AH195" s="91">
        <v>0</v>
      </c>
      <c r="AI195" s="91">
        <v>0</v>
      </c>
      <c r="AJ195" s="91">
        <v>0</v>
      </c>
      <c r="AK195" s="91">
        <v>0</v>
      </c>
      <c r="AL195" s="91">
        <v>0</v>
      </c>
      <c r="AM195" s="91">
        <v>0</v>
      </c>
      <c r="AN195" s="91">
        <v>0</v>
      </c>
      <c r="AO195" s="91">
        <v>0.10095765547478942</v>
      </c>
      <c r="AP195" s="91">
        <v>0</v>
      </c>
      <c r="AQ195" s="91">
        <v>0.89904234452521059</v>
      </c>
      <c r="AR195" s="91">
        <v>0</v>
      </c>
      <c r="AS195" s="91">
        <v>0</v>
      </c>
      <c r="AT195" s="91">
        <v>0</v>
      </c>
      <c r="AU195" s="91">
        <v>0</v>
      </c>
      <c r="AV195" s="91">
        <v>0</v>
      </c>
      <c r="AW195" s="91">
        <v>0</v>
      </c>
      <c r="AX195" s="91">
        <v>0</v>
      </c>
      <c r="AY195" s="91">
        <v>0</v>
      </c>
      <c r="AZ195" s="91">
        <v>1</v>
      </c>
      <c r="BA195" s="96">
        <v>0</v>
      </c>
    </row>
    <row r="196" spans="1:53" x14ac:dyDescent="0.25">
      <c r="A196" s="89" t="s">
        <v>203</v>
      </c>
      <c r="B196" s="89">
        <v>2020</v>
      </c>
      <c r="C196" s="89">
        <v>247</v>
      </c>
      <c r="D196" s="90">
        <v>0.13087062909464045</v>
      </c>
      <c r="E196" s="91">
        <v>41.263463421738095</v>
      </c>
      <c r="F196" s="91">
        <v>45608.4</v>
      </c>
      <c r="G196" s="90">
        <v>0</v>
      </c>
      <c r="H196" s="90">
        <v>0</v>
      </c>
      <c r="I196" s="90">
        <v>0.72532015155102991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0.13529086747178151</v>
      </c>
      <c r="V196" s="91">
        <v>26.855600543057854</v>
      </c>
      <c r="W196" s="91">
        <v>14.407862878680243</v>
      </c>
      <c r="X196" s="91">
        <v>0.18813102119460504</v>
      </c>
      <c r="Y196" s="91">
        <v>0.36400770712909447</v>
      </c>
      <c r="Z196" s="91">
        <v>0.44786127167630052</v>
      </c>
      <c r="AA196" s="91">
        <v>0</v>
      </c>
      <c r="AB196" s="91">
        <v>0</v>
      </c>
      <c r="AC196" s="91">
        <v>1</v>
      </c>
      <c r="AD196" s="91">
        <v>0</v>
      </c>
      <c r="AE196" s="91">
        <v>0</v>
      </c>
      <c r="AF196" s="91">
        <v>0</v>
      </c>
      <c r="AG196" s="91">
        <v>0</v>
      </c>
      <c r="AH196" s="91">
        <v>0</v>
      </c>
      <c r="AI196" s="91">
        <v>0</v>
      </c>
      <c r="AJ196" s="91">
        <v>0</v>
      </c>
      <c r="AK196" s="91">
        <v>0</v>
      </c>
      <c r="AL196" s="91">
        <v>0</v>
      </c>
      <c r="AM196" s="91">
        <v>0</v>
      </c>
      <c r="AN196" s="91">
        <v>0</v>
      </c>
      <c r="AO196" s="91">
        <v>1</v>
      </c>
      <c r="AP196" s="91">
        <v>0</v>
      </c>
      <c r="AQ196" s="91">
        <v>0</v>
      </c>
      <c r="AR196" s="91">
        <v>0</v>
      </c>
      <c r="AS196" s="91">
        <v>0</v>
      </c>
      <c r="AT196" s="91">
        <v>0</v>
      </c>
      <c r="AU196" s="91">
        <v>0</v>
      </c>
      <c r="AV196" s="91">
        <v>0</v>
      </c>
      <c r="AW196" s="91">
        <v>0</v>
      </c>
      <c r="AX196" s="91">
        <v>0</v>
      </c>
      <c r="AY196" s="91">
        <v>0</v>
      </c>
      <c r="AZ196" s="91">
        <v>0</v>
      </c>
      <c r="BA196" s="96">
        <v>1</v>
      </c>
    </row>
    <row r="197" spans="1:53" x14ac:dyDescent="0.25">
      <c r="A197" s="92" t="s">
        <v>176</v>
      </c>
      <c r="B197" s="92">
        <v>2020</v>
      </c>
      <c r="C197" s="92">
        <v>218</v>
      </c>
      <c r="D197" s="93">
        <v>0</v>
      </c>
      <c r="E197" s="94">
        <v>0</v>
      </c>
      <c r="F197" s="94">
        <v>49150.799999999996</v>
      </c>
      <c r="G197" s="93">
        <v>0</v>
      </c>
      <c r="H197" s="93">
        <v>0</v>
      </c>
      <c r="I197" s="93">
        <v>0</v>
      </c>
      <c r="J197" s="93">
        <v>0</v>
      </c>
      <c r="K197" s="93">
        <v>1.1384453559250307</v>
      </c>
      <c r="L197" s="93">
        <v>0</v>
      </c>
      <c r="M197" s="93">
        <v>0</v>
      </c>
      <c r="N197" s="93">
        <v>0</v>
      </c>
      <c r="O197" s="93">
        <v>0</v>
      </c>
      <c r="P197" s="93">
        <v>0</v>
      </c>
      <c r="Q197" s="93">
        <v>0</v>
      </c>
      <c r="R197" s="93">
        <v>0</v>
      </c>
      <c r="S197" s="93">
        <v>0</v>
      </c>
      <c r="T197" s="93">
        <v>0</v>
      </c>
      <c r="U197" s="93">
        <v>0</v>
      </c>
      <c r="V197" s="94">
        <v>0</v>
      </c>
      <c r="W197" s="94">
        <v>0</v>
      </c>
      <c r="X197" s="94">
        <v>0</v>
      </c>
      <c r="Y197" s="94">
        <v>1</v>
      </c>
      <c r="Z197" s="94">
        <v>0</v>
      </c>
      <c r="AA197" s="94">
        <v>0</v>
      </c>
      <c r="AB197" s="94">
        <v>0</v>
      </c>
      <c r="AC197" s="94">
        <v>0</v>
      </c>
      <c r="AD197" s="94">
        <v>0</v>
      </c>
      <c r="AE197" s="94">
        <v>0</v>
      </c>
      <c r="AF197" s="94">
        <v>0</v>
      </c>
      <c r="AG197" s="94">
        <v>0</v>
      </c>
      <c r="AH197" s="94">
        <v>0</v>
      </c>
      <c r="AI197" s="94">
        <v>0</v>
      </c>
      <c r="AJ197" s="94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1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5">
        <v>0</v>
      </c>
    </row>
    <row r="198" spans="1:53" x14ac:dyDescent="0.25">
      <c r="A198" s="92" t="s">
        <v>29</v>
      </c>
      <c r="B198" s="92">
        <v>2020</v>
      </c>
      <c r="C198" s="92">
        <v>40</v>
      </c>
      <c r="D198" s="93">
        <v>0.16118422203638325</v>
      </c>
      <c r="E198" s="94">
        <v>38.879303924021407</v>
      </c>
      <c r="F198" s="94">
        <v>41153.903999999995</v>
      </c>
      <c r="G198" s="93">
        <v>0</v>
      </c>
      <c r="H198" s="93">
        <v>0</v>
      </c>
      <c r="I198" s="93">
        <v>0.68341191640044663</v>
      </c>
      <c r="J198" s="93">
        <v>0</v>
      </c>
      <c r="K198" s="93">
        <v>0</v>
      </c>
      <c r="L198" s="93">
        <v>0</v>
      </c>
      <c r="M198" s="93">
        <v>0</v>
      </c>
      <c r="N198" s="93">
        <v>0.45627505959094428</v>
      </c>
      <c r="O198" s="93">
        <v>0</v>
      </c>
      <c r="P198" s="93">
        <v>0</v>
      </c>
      <c r="Q198" s="93">
        <v>0</v>
      </c>
      <c r="R198" s="93">
        <v>0</v>
      </c>
      <c r="S198" s="93">
        <v>0</v>
      </c>
      <c r="T198" s="93">
        <v>0</v>
      </c>
      <c r="U198" s="93">
        <v>3.2453786158416466E-2</v>
      </c>
      <c r="V198" s="94">
        <v>20.416693336214227</v>
      </c>
      <c r="W198" s="94">
        <v>18.462610587807177</v>
      </c>
      <c r="X198" s="94">
        <v>0.21441367992693963</v>
      </c>
      <c r="Y198" s="94">
        <v>0.68852763033125608</v>
      </c>
      <c r="Z198" s="94">
        <v>9.7058689741804316E-2</v>
      </c>
      <c r="AA198" s="94">
        <v>0</v>
      </c>
      <c r="AB198" s="94">
        <v>0</v>
      </c>
      <c r="AC198" s="94">
        <v>1</v>
      </c>
      <c r="AD198" s="94">
        <v>0</v>
      </c>
      <c r="AE198" s="94">
        <v>0</v>
      </c>
      <c r="AF198" s="94">
        <v>0</v>
      </c>
      <c r="AG198" s="94">
        <v>0</v>
      </c>
      <c r="AH198" s="94">
        <v>0</v>
      </c>
      <c r="AI198" s="94">
        <v>0</v>
      </c>
      <c r="AJ198" s="94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0.31825689238978527</v>
      </c>
      <c r="AP198" s="94">
        <v>0</v>
      </c>
      <c r="AQ198" s="94">
        <v>0</v>
      </c>
      <c r="AR198" s="94">
        <v>0</v>
      </c>
      <c r="AS198" s="94">
        <v>0</v>
      </c>
      <c r="AT198" s="94">
        <v>0.68174310761021473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5">
        <v>1</v>
      </c>
    </row>
    <row r="199" spans="1:53" x14ac:dyDescent="0.25">
      <c r="A199" s="92" t="s">
        <v>2945</v>
      </c>
      <c r="B199" s="92">
        <v>2020</v>
      </c>
      <c r="C199" s="92">
        <v>777</v>
      </c>
      <c r="D199" s="93">
        <v>4.4815521041966233E-2</v>
      </c>
      <c r="E199" s="94">
        <v>71.095378365696632</v>
      </c>
      <c r="F199" s="94">
        <v>75550.762800000011</v>
      </c>
      <c r="G199" s="93">
        <v>0.16503142440806695</v>
      </c>
      <c r="H199" s="93">
        <v>9.7987494442610693E-2</v>
      </c>
      <c r="I199" s="93">
        <v>0.84926964099427971</v>
      </c>
      <c r="J199" s="93">
        <v>0</v>
      </c>
      <c r="K199" s="93">
        <v>0</v>
      </c>
      <c r="L199" s="93">
        <v>1.5565693269214745E-3</v>
      </c>
      <c r="M199" s="93">
        <v>0</v>
      </c>
      <c r="N199" s="93">
        <v>5.5684414611893225E-2</v>
      </c>
      <c r="O199" s="93">
        <v>0</v>
      </c>
      <c r="P199" s="93">
        <v>0</v>
      </c>
      <c r="Q199" s="93">
        <v>0</v>
      </c>
      <c r="R199" s="93">
        <v>0</v>
      </c>
      <c r="S199" s="93">
        <v>0</v>
      </c>
      <c r="T199" s="93">
        <v>1.119776913754734E-3</v>
      </c>
      <c r="U199" s="93">
        <v>0</v>
      </c>
      <c r="V199" s="94">
        <v>63.299058862632677</v>
      </c>
      <c r="W199" s="94">
        <v>7.7963195030639705</v>
      </c>
      <c r="X199" s="94">
        <v>4.9708852869255638E-2</v>
      </c>
      <c r="Y199" s="94">
        <v>0.94917193663992228</v>
      </c>
      <c r="Z199" s="94">
        <v>1.1192104908220868E-3</v>
      </c>
      <c r="AA199" s="94">
        <v>0</v>
      </c>
      <c r="AB199" s="94">
        <v>0.42861878601252801</v>
      </c>
      <c r="AC199" s="94">
        <v>0.56911052049660149</v>
      </c>
      <c r="AD199" s="94">
        <v>0</v>
      </c>
      <c r="AE199" s="94">
        <v>0</v>
      </c>
      <c r="AF199" s="94">
        <v>2.2706934908702787E-3</v>
      </c>
      <c r="AG199" s="94">
        <v>0</v>
      </c>
      <c r="AH199" s="94">
        <v>0</v>
      </c>
      <c r="AI199" s="94">
        <v>0</v>
      </c>
      <c r="AJ199" s="94">
        <v>0</v>
      </c>
      <c r="AK199" s="94">
        <v>0</v>
      </c>
      <c r="AL199" s="94">
        <v>0</v>
      </c>
      <c r="AM199" s="94">
        <v>0.14776933532901382</v>
      </c>
      <c r="AN199" s="94">
        <v>2.2163393245561526E-2</v>
      </c>
      <c r="AO199" s="94">
        <v>0.78094462990178992</v>
      </c>
      <c r="AP199" s="94">
        <v>0</v>
      </c>
      <c r="AQ199" s="94">
        <v>0</v>
      </c>
      <c r="AR199" s="94">
        <v>1.1238272627564813E-3</v>
      </c>
      <c r="AS199" s="94">
        <v>0</v>
      </c>
      <c r="AT199" s="94">
        <v>4.7998814260878334E-2</v>
      </c>
      <c r="AU199" s="94">
        <v>0</v>
      </c>
      <c r="AV199" s="94">
        <v>0</v>
      </c>
      <c r="AW199" s="94">
        <v>0</v>
      </c>
      <c r="AX199" s="94">
        <v>0</v>
      </c>
      <c r="AY199" s="94">
        <v>0</v>
      </c>
      <c r="AZ199" s="94">
        <v>1</v>
      </c>
      <c r="BA199" s="95">
        <v>0</v>
      </c>
    </row>
    <row r="200" spans="1:53" x14ac:dyDescent="0.25">
      <c r="A200" s="92" t="s">
        <v>39</v>
      </c>
      <c r="B200" s="92">
        <v>2020</v>
      </c>
      <c r="C200" s="92">
        <v>50</v>
      </c>
      <c r="D200" s="93">
        <v>0</v>
      </c>
      <c r="E200" s="94">
        <v>9.1817592717900326E-2</v>
      </c>
      <c r="F200" s="94">
        <v>492121.8</v>
      </c>
      <c r="G200" s="93">
        <v>0</v>
      </c>
      <c r="H200" s="93">
        <v>1.2391038153562798E-3</v>
      </c>
      <c r="I200" s="93">
        <v>0</v>
      </c>
      <c r="J200" s="93">
        <v>0</v>
      </c>
      <c r="K200" s="93">
        <v>0.7816865662118605</v>
      </c>
      <c r="L200" s="93">
        <v>0.27469622357717133</v>
      </c>
      <c r="M200" s="93">
        <v>0</v>
      </c>
      <c r="N200" s="93">
        <v>0</v>
      </c>
      <c r="O200" s="93">
        <v>0</v>
      </c>
      <c r="P200" s="93">
        <v>0</v>
      </c>
      <c r="Q200" s="93">
        <v>0</v>
      </c>
      <c r="R200" s="93">
        <v>0</v>
      </c>
      <c r="S200" s="93">
        <v>0</v>
      </c>
      <c r="T200" s="93">
        <v>0</v>
      </c>
      <c r="U200" s="93">
        <v>0</v>
      </c>
      <c r="V200" s="94">
        <v>9.1817592717900326E-2</v>
      </c>
      <c r="W200" s="94">
        <v>0</v>
      </c>
      <c r="X200" s="94">
        <v>0</v>
      </c>
      <c r="Y200" s="94">
        <v>1</v>
      </c>
      <c r="Z200" s="94">
        <v>0</v>
      </c>
      <c r="AA200" s="94">
        <v>0</v>
      </c>
      <c r="AB200" s="94">
        <v>0</v>
      </c>
      <c r="AC200" s="94">
        <v>0</v>
      </c>
      <c r="AD200" s="94">
        <v>0</v>
      </c>
      <c r="AE200" s="94">
        <v>0</v>
      </c>
      <c r="AF200" s="94">
        <v>0</v>
      </c>
      <c r="AG200" s="94">
        <v>0</v>
      </c>
      <c r="AH200" s="94">
        <v>0</v>
      </c>
      <c r="AI200" s="94">
        <v>0</v>
      </c>
      <c r="AJ200" s="94">
        <v>0</v>
      </c>
      <c r="AK200" s="94">
        <v>0</v>
      </c>
      <c r="AL200" s="94">
        <v>0</v>
      </c>
      <c r="AM200" s="94">
        <v>0</v>
      </c>
      <c r="AN200" s="94">
        <v>9.8756039663351635E-4</v>
      </c>
      <c r="AO200" s="94">
        <v>0</v>
      </c>
      <c r="AP200" s="94">
        <v>0</v>
      </c>
      <c r="AQ200" s="94">
        <v>0.72105442189311675</v>
      </c>
      <c r="AR200" s="94">
        <v>0.27795801771024975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5">
        <v>0</v>
      </c>
    </row>
    <row r="201" spans="1:53" x14ac:dyDescent="0.25">
      <c r="A201" s="89" t="s">
        <v>331</v>
      </c>
      <c r="B201" s="89">
        <v>2020</v>
      </c>
      <c r="C201" s="89">
        <v>405</v>
      </c>
      <c r="D201" s="90">
        <v>0</v>
      </c>
      <c r="E201" s="91">
        <v>53.844439250814332</v>
      </c>
      <c r="F201" s="91">
        <v>1105.2</v>
      </c>
      <c r="G201" s="90">
        <v>0</v>
      </c>
      <c r="H201" s="90">
        <v>0</v>
      </c>
      <c r="I201" s="90">
        <v>0.9464657980456026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23.752442996742673</v>
      </c>
      <c r="T201" s="90">
        <v>0</v>
      </c>
      <c r="U201" s="90">
        <v>0</v>
      </c>
      <c r="V201" s="91">
        <v>53.844439250814332</v>
      </c>
      <c r="W201" s="91">
        <v>0</v>
      </c>
      <c r="X201" s="91">
        <v>0</v>
      </c>
      <c r="Y201" s="91">
        <v>4.0400052638505067E-2</v>
      </c>
      <c r="Z201" s="91">
        <v>0.9595999473614949</v>
      </c>
      <c r="AA201" s="91">
        <v>0</v>
      </c>
      <c r="AB201" s="91">
        <v>0</v>
      </c>
      <c r="AC201" s="91">
        <v>0</v>
      </c>
      <c r="AD201" s="91">
        <v>0</v>
      </c>
      <c r="AE201" s="91">
        <v>0</v>
      </c>
      <c r="AF201" s="91">
        <v>0</v>
      </c>
      <c r="AG201" s="91">
        <v>0</v>
      </c>
      <c r="AH201" s="91">
        <v>0</v>
      </c>
      <c r="AI201" s="91">
        <v>0</v>
      </c>
      <c r="AJ201" s="91">
        <v>0</v>
      </c>
      <c r="AK201" s="91">
        <v>0</v>
      </c>
      <c r="AL201" s="91">
        <v>0</v>
      </c>
      <c r="AM201" s="91">
        <v>0</v>
      </c>
      <c r="AN201" s="91">
        <v>0</v>
      </c>
      <c r="AO201" s="91">
        <v>1</v>
      </c>
      <c r="AP201" s="91">
        <v>0</v>
      </c>
      <c r="AQ201" s="91">
        <v>0</v>
      </c>
      <c r="AR201" s="91">
        <v>0</v>
      </c>
      <c r="AS201" s="91">
        <v>0</v>
      </c>
      <c r="AT201" s="91">
        <v>0</v>
      </c>
      <c r="AU201" s="91">
        <v>0</v>
      </c>
      <c r="AV201" s="91">
        <v>0</v>
      </c>
      <c r="AW201" s="91">
        <v>0</v>
      </c>
      <c r="AX201" s="91">
        <v>0</v>
      </c>
      <c r="AY201" s="91">
        <v>0</v>
      </c>
      <c r="AZ201" s="91">
        <v>0</v>
      </c>
      <c r="BA201" s="96">
        <v>0</v>
      </c>
    </row>
    <row r="202" spans="1:53" x14ac:dyDescent="0.25">
      <c r="A202" s="89" t="s">
        <v>54</v>
      </c>
      <c r="B202" s="89">
        <v>2020</v>
      </c>
      <c r="C202" s="89">
        <v>67</v>
      </c>
      <c r="D202" s="90">
        <v>0</v>
      </c>
      <c r="E202" s="91">
        <v>0.18745514939321145</v>
      </c>
      <c r="F202" s="91">
        <v>198509.02</v>
      </c>
      <c r="G202" s="90">
        <v>0</v>
      </c>
      <c r="H202" s="90">
        <v>2.5297591011229615E-3</v>
      </c>
      <c r="I202" s="90">
        <v>0</v>
      </c>
      <c r="J202" s="90">
        <v>0</v>
      </c>
      <c r="K202" s="90">
        <v>0.95656937906398398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1">
        <v>0.18745514939321145</v>
      </c>
      <c r="W202" s="91">
        <v>0</v>
      </c>
      <c r="X202" s="91">
        <v>0</v>
      </c>
      <c r="Y202" s="91">
        <v>1.0000000000000002</v>
      </c>
      <c r="Z202" s="91">
        <v>0</v>
      </c>
      <c r="AA202" s="91">
        <v>0</v>
      </c>
      <c r="AB202" s="91">
        <v>0</v>
      </c>
      <c r="AC202" s="91">
        <v>0</v>
      </c>
      <c r="AD202" s="91">
        <v>0</v>
      </c>
      <c r="AE202" s="91">
        <v>0</v>
      </c>
      <c r="AF202" s="91">
        <v>0</v>
      </c>
      <c r="AG202" s="91">
        <v>0</v>
      </c>
      <c r="AH202" s="91">
        <v>0</v>
      </c>
      <c r="AI202" s="91">
        <v>0</v>
      </c>
      <c r="AJ202" s="91">
        <v>0</v>
      </c>
      <c r="AK202" s="91">
        <v>0</v>
      </c>
      <c r="AL202" s="91">
        <v>0</v>
      </c>
      <c r="AM202" s="91">
        <v>0</v>
      </c>
      <c r="AN202" s="91">
        <v>2.5297591011229615E-3</v>
      </c>
      <c r="AO202" s="91">
        <v>0</v>
      </c>
      <c r="AP202" s="91">
        <v>0</v>
      </c>
      <c r="AQ202" s="91">
        <v>0.99747024089887715</v>
      </c>
      <c r="AR202" s="91">
        <v>0</v>
      </c>
      <c r="AS202" s="91">
        <v>0</v>
      </c>
      <c r="AT202" s="91">
        <v>0</v>
      </c>
      <c r="AU202" s="91">
        <v>0</v>
      </c>
      <c r="AV202" s="91">
        <v>0</v>
      </c>
      <c r="AW202" s="91">
        <v>0</v>
      </c>
      <c r="AX202" s="91">
        <v>0</v>
      </c>
      <c r="AY202" s="91">
        <v>0</v>
      </c>
      <c r="AZ202" s="91">
        <v>0</v>
      </c>
      <c r="BA202" s="96">
        <v>0</v>
      </c>
    </row>
    <row r="203" spans="1:53" x14ac:dyDescent="0.25">
      <c r="A203" s="92" t="s">
        <v>256</v>
      </c>
      <c r="B203" s="92">
        <v>2020</v>
      </c>
      <c r="C203" s="92">
        <v>306</v>
      </c>
      <c r="D203" s="93">
        <v>0.25655183953483512</v>
      </c>
      <c r="E203" s="94">
        <v>70.108244131685169</v>
      </c>
      <c r="F203" s="94">
        <v>172119.59999999998</v>
      </c>
      <c r="G203" s="93">
        <v>0</v>
      </c>
      <c r="H203" s="93">
        <v>0</v>
      </c>
      <c r="I203" s="93">
        <v>1.2323474095919347</v>
      </c>
      <c r="J203" s="93">
        <v>0</v>
      </c>
      <c r="K203" s="93">
        <v>0</v>
      </c>
      <c r="L203" s="93">
        <v>0</v>
      </c>
      <c r="M203" s="93">
        <v>0</v>
      </c>
      <c r="N203" s="93">
        <v>0</v>
      </c>
      <c r="O203" s="93">
        <v>0</v>
      </c>
      <c r="P203" s="93">
        <v>0</v>
      </c>
      <c r="Q203" s="93">
        <v>0</v>
      </c>
      <c r="R203" s="93">
        <v>0</v>
      </c>
      <c r="S203" s="93">
        <v>0</v>
      </c>
      <c r="T203" s="93">
        <v>0</v>
      </c>
      <c r="U203" s="93">
        <v>8.8473363870239068E-3</v>
      </c>
      <c r="V203" s="94">
        <v>43.531422204095286</v>
      </c>
      <c r="W203" s="94">
        <v>26.57682192758989</v>
      </c>
      <c r="X203" s="94">
        <v>0.35663341072138205</v>
      </c>
      <c r="Y203" s="94">
        <v>0.59883708769948341</v>
      </c>
      <c r="Z203" s="94">
        <v>4.45295015791346E-2</v>
      </c>
      <c r="AA203" s="94">
        <v>0</v>
      </c>
      <c r="AB203" s="94">
        <v>0</v>
      </c>
      <c r="AC203" s="94">
        <v>1</v>
      </c>
      <c r="AD203" s="94">
        <v>0</v>
      </c>
      <c r="AE203" s="94">
        <v>0</v>
      </c>
      <c r="AF203" s="94">
        <v>0</v>
      </c>
      <c r="AG203" s="94">
        <v>0</v>
      </c>
      <c r="AH203" s="94">
        <v>0</v>
      </c>
      <c r="AI203" s="94">
        <v>0</v>
      </c>
      <c r="AJ203" s="94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1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5">
        <v>1</v>
      </c>
    </row>
    <row r="204" spans="1:53" x14ac:dyDescent="0.25">
      <c r="A204" s="89" t="s">
        <v>371</v>
      </c>
      <c r="B204" s="89">
        <v>2020</v>
      </c>
      <c r="C204" s="89">
        <v>474</v>
      </c>
      <c r="D204" s="90">
        <v>0</v>
      </c>
      <c r="E204" s="91">
        <v>0</v>
      </c>
      <c r="F204" s="91">
        <v>33354</v>
      </c>
      <c r="G204" s="90">
        <v>0</v>
      </c>
      <c r="H204" s="90">
        <v>0</v>
      </c>
      <c r="I204" s="90">
        <v>0</v>
      </c>
      <c r="J204" s="90">
        <v>0</v>
      </c>
      <c r="K204" s="90">
        <v>1.1302992144870181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1">
        <v>0</v>
      </c>
      <c r="W204" s="91">
        <v>0</v>
      </c>
      <c r="X204" s="91">
        <v>0</v>
      </c>
      <c r="Y204" s="91">
        <v>1</v>
      </c>
      <c r="Z204" s="91">
        <v>0</v>
      </c>
      <c r="AA204" s="91">
        <v>0</v>
      </c>
      <c r="AB204" s="91">
        <v>0</v>
      </c>
      <c r="AC204" s="91">
        <v>0</v>
      </c>
      <c r="AD204" s="91">
        <v>0</v>
      </c>
      <c r="AE204" s="91">
        <v>0</v>
      </c>
      <c r="AF204" s="91">
        <v>0</v>
      </c>
      <c r="AG204" s="91">
        <v>0</v>
      </c>
      <c r="AH204" s="91">
        <v>0</v>
      </c>
      <c r="AI204" s="91">
        <v>0</v>
      </c>
      <c r="AJ204" s="91">
        <v>0</v>
      </c>
      <c r="AK204" s="91">
        <v>0</v>
      </c>
      <c r="AL204" s="91">
        <v>0</v>
      </c>
      <c r="AM204" s="91">
        <v>0</v>
      </c>
      <c r="AN204" s="91">
        <v>0</v>
      </c>
      <c r="AO204" s="91">
        <v>0</v>
      </c>
      <c r="AP204" s="91">
        <v>0</v>
      </c>
      <c r="AQ204" s="91">
        <v>1</v>
      </c>
      <c r="AR204" s="91">
        <v>0</v>
      </c>
      <c r="AS204" s="91">
        <v>0</v>
      </c>
      <c r="AT204" s="91">
        <v>0</v>
      </c>
      <c r="AU204" s="91">
        <v>0</v>
      </c>
      <c r="AV204" s="91">
        <v>0</v>
      </c>
      <c r="AW204" s="91">
        <v>0</v>
      </c>
      <c r="AX204" s="91">
        <v>0</v>
      </c>
      <c r="AY204" s="91">
        <v>0</v>
      </c>
      <c r="AZ204" s="91">
        <v>0</v>
      </c>
      <c r="BA204" s="96">
        <v>0</v>
      </c>
    </row>
    <row r="205" spans="1:53" x14ac:dyDescent="0.25">
      <c r="A205" s="89" t="s">
        <v>10</v>
      </c>
      <c r="B205" s="89">
        <v>2020</v>
      </c>
      <c r="C205" s="89">
        <v>17</v>
      </c>
      <c r="D205" s="90">
        <v>0.22204079879143188</v>
      </c>
      <c r="E205" s="91">
        <v>29.626586428628919</v>
      </c>
      <c r="F205" s="91">
        <v>2046507.6799999997</v>
      </c>
      <c r="G205" s="90">
        <v>0</v>
      </c>
      <c r="H205" s="90">
        <v>0</v>
      </c>
      <c r="I205" s="90">
        <v>0.12407708548447767</v>
      </c>
      <c r="J205" s="90">
        <v>0.23895361096323864</v>
      </c>
      <c r="K205" s="90">
        <v>0</v>
      </c>
      <c r="L205" s="90">
        <v>0.73751730069246568</v>
      </c>
      <c r="M205" s="90">
        <v>0</v>
      </c>
      <c r="N205" s="90">
        <v>0</v>
      </c>
      <c r="O205" s="90">
        <v>1.1201765927406637E-2</v>
      </c>
      <c r="P205" s="90">
        <v>0.29205441339951388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1">
        <v>12.3919595674862</v>
      </c>
      <c r="W205" s="91">
        <v>17.234626861142718</v>
      </c>
      <c r="X205" s="91">
        <v>0.92689407661662859</v>
      </c>
      <c r="Y205" s="91">
        <v>7.3105923383371324E-2</v>
      </c>
      <c r="Z205" s="91">
        <v>0</v>
      </c>
      <c r="AA205" s="91">
        <v>0</v>
      </c>
      <c r="AB205" s="91">
        <v>0</v>
      </c>
      <c r="AC205" s="91">
        <v>3.0327356296331754E-2</v>
      </c>
      <c r="AD205" s="91">
        <v>0.17646521302467283</v>
      </c>
      <c r="AE205" s="91">
        <v>0</v>
      </c>
      <c r="AF205" s="91">
        <v>0.56925530842495131</v>
      </c>
      <c r="AG205" s="91">
        <v>0</v>
      </c>
      <c r="AH205" s="91">
        <v>0</v>
      </c>
      <c r="AI205" s="91">
        <v>8.2724174461106369E-3</v>
      </c>
      <c r="AJ205" s="91">
        <v>0.21567970480793347</v>
      </c>
      <c r="AK205" s="91">
        <v>0</v>
      </c>
      <c r="AL205" s="91">
        <v>0</v>
      </c>
      <c r="AM205" s="91">
        <v>0</v>
      </c>
      <c r="AN205" s="91">
        <v>0</v>
      </c>
      <c r="AO205" s="91">
        <v>0.72388061034808671</v>
      </c>
      <c r="AP205" s="91">
        <v>0</v>
      </c>
      <c r="AQ205" s="91">
        <v>0</v>
      </c>
      <c r="AR205" s="91">
        <v>0.27611938965191335</v>
      </c>
      <c r="AS205" s="91">
        <v>0</v>
      </c>
      <c r="AT205" s="91">
        <v>0</v>
      </c>
      <c r="AU205" s="91">
        <v>0</v>
      </c>
      <c r="AV205" s="91">
        <v>0</v>
      </c>
      <c r="AW205" s="91">
        <v>0</v>
      </c>
      <c r="AX205" s="91">
        <v>0</v>
      </c>
      <c r="AY205" s="91">
        <v>0</v>
      </c>
      <c r="AZ205" s="91">
        <v>0</v>
      </c>
      <c r="BA205" s="96">
        <v>0</v>
      </c>
    </row>
    <row r="206" spans="1:53" x14ac:dyDescent="0.25">
      <c r="A206" s="89" t="s">
        <v>66</v>
      </c>
      <c r="B206" s="89">
        <v>2020</v>
      </c>
      <c r="C206" s="89">
        <v>82</v>
      </c>
      <c r="D206" s="90">
        <v>0.10187427611430956</v>
      </c>
      <c r="E206" s="91">
        <v>118.76547565860757</v>
      </c>
      <c r="F206" s="91">
        <v>698763.6399999999</v>
      </c>
      <c r="G206" s="90">
        <v>0</v>
      </c>
      <c r="H206" s="90">
        <v>9.3566688730398181E-2</v>
      </c>
      <c r="I206" s="90">
        <v>2.0988298704265728E-3</v>
      </c>
      <c r="J206" s="90">
        <v>1.1790568410228099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1.4410694723612123</v>
      </c>
      <c r="Q206" s="90">
        <v>1.5162881113848455E-2</v>
      </c>
      <c r="R206" s="90">
        <v>1.1041759413812661E-2</v>
      </c>
      <c r="S206" s="90">
        <v>0.11778403352527046</v>
      </c>
      <c r="T206" s="90">
        <v>0</v>
      </c>
      <c r="U206" s="90">
        <v>0</v>
      </c>
      <c r="V206" s="91">
        <v>31.049398819681905</v>
      </c>
      <c r="W206" s="91">
        <v>87.716076838925645</v>
      </c>
      <c r="X206" s="91">
        <v>0.90929479155157023</v>
      </c>
      <c r="Y206" s="91">
        <v>1.5249828641352466E-2</v>
      </c>
      <c r="Z206" s="91">
        <v>7.5455379807077311E-2</v>
      </c>
      <c r="AA206" s="91">
        <v>0</v>
      </c>
      <c r="AB206" s="91">
        <v>3.4329635915644828E-2</v>
      </c>
      <c r="AC206" s="91">
        <v>5.2049964416795596E-4</v>
      </c>
      <c r="AD206" s="91">
        <v>0.43431743899808423</v>
      </c>
      <c r="AE206" s="91">
        <v>0</v>
      </c>
      <c r="AF206" s="91">
        <v>0</v>
      </c>
      <c r="AG206" s="91">
        <v>0</v>
      </c>
      <c r="AH206" s="91">
        <v>0</v>
      </c>
      <c r="AI206" s="91">
        <v>0</v>
      </c>
      <c r="AJ206" s="91">
        <v>0.53083242544210296</v>
      </c>
      <c r="AK206" s="91">
        <v>0</v>
      </c>
      <c r="AL206" s="91">
        <v>0</v>
      </c>
      <c r="AM206" s="91">
        <v>0</v>
      </c>
      <c r="AN206" s="91">
        <v>0</v>
      </c>
      <c r="AO206" s="91">
        <v>1.1265965492750872E-2</v>
      </c>
      <c r="AP206" s="91">
        <v>0</v>
      </c>
      <c r="AQ206" s="91">
        <v>0</v>
      </c>
      <c r="AR206" s="91">
        <v>0</v>
      </c>
      <c r="AS206" s="91">
        <v>0</v>
      </c>
      <c r="AT206" s="91">
        <v>0</v>
      </c>
      <c r="AU206" s="91">
        <v>0</v>
      </c>
      <c r="AV206" s="91">
        <v>0</v>
      </c>
      <c r="AW206" s="91">
        <v>0.52514784253668312</v>
      </c>
      <c r="AX206" s="91">
        <v>0.46358619197056594</v>
      </c>
      <c r="AY206" s="91">
        <v>1</v>
      </c>
      <c r="AZ206" s="91">
        <v>0</v>
      </c>
      <c r="BA206" s="96">
        <v>0</v>
      </c>
    </row>
    <row r="207" spans="1:53" x14ac:dyDescent="0.25">
      <c r="A207" s="89" t="s">
        <v>40</v>
      </c>
      <c r="B207" s="89">
        <v>2020</v>
      </c>
      <c r="C207" s="89">
        <v>51</v>
      </c>
      <c r="D207" s="90">
        <v>0.17724124348631476</v>
      </c>
      <c r="E207" s="91">
        <v>104.21597639284363</v>
      </c>
      <c r="F207" s="91">
        <v>789845.50800000015</v>
      </c>
      <c r="G207" s="90">
        <v>0</v>
      </c>
      <c r="H207" s="90">
        <v>0.61430429820207322</v>
      </c>
      <c r="I207" s="90">
        <v>1.2084641747433978E-5</v>
      </c>
      <c r="J207" s="90">
        <v>0.58713275609335991</v>
      </c>
      <c r="K207" s="90">
        <v>0</v>
      </c>
      <c r="L207" s="90">
        <v>3.8493325203540943E-2</v>
      </c>
      <c r="M207" s="90">
        <v>0</v>
      </c>
      <c r="N207" s="90">
        <v>0</v>
      </c>
      <c r="O207" s="90">
        <v>2.5132130016494312E-2</v>
      </c>
      <c r="P207" s="90">
        <v>0.71760670189188436</v>
      </c>
      <c r="Q207" s="90">
        <v>1.7074622775470668E-3</v>
      </c>
      <c r="R207" s="90">
        <v>0</v>
      </c>
      <c r="S207" s="90">
        <v>7.0309445882168628E-2</v>
      </c>
      <c r="T207" s="90">
        <v>0</v>
      </c>
      <c r="U207" s="90">
        <v>0</v>
      </c>
      <c r="V207" s="91">
        <v>41.653869918008454</v>
      </c>
      <c r="W207" s="91">
        <v>62.56210647483519</v>
      </c>
      <c r="X207" s="91">
        <v>0.81219243842249933</v>
      </c>
      <c r="Y207" s="91">
        <v>0.14081948433250496</v>
      </c>
      <c r="Z207" s="91">
        <v>4.6988077244995707E-2</v>
      </c>
      <c r="AA207" s="91">
        <v>0</v>
      </c>
      <c r="AB207" s="91">
        <v>0.35076425489530394</v>
      </c>
      <c r="AC207" s="91">
        <v>0</v>
      </c>
      <c r="AD207" s="91">
        <v>0.28663488551759403</v>
      </c>
      <c r="AE207" s="91">
        <v>0</v>
      </c>
      <c r="AF207" s="91">
        <v>0</v>
      </c>
      <c r="AG207" s="91">
        <v>0</v>
      </c>
      <c r="AH207" s="91">
        <v>0</v>
      </c>
      <c r="AI207" s="91">
        <v>1.2269332843376052E-2</v>
      </c>
      <c r="AJ207" s="91">
        <v>0.35033152674372603</v>
      </c>
      <c r="AK207" s="91">
        <v>0</v>
      </c>
      <c r="AL207" s="91">
        <v>0</v>
      </c>
      <c r="AM207" s="91">
        <v>0</v>
      </c>
      <c r="AN207" s="91">
        <v>0</v>
      </c>
      <c r="AO207" s="91">
        <v>5.0912717988145808E-5</v>
      </c>
      <c r="AP207" s="91">
        <v>0.35772622899359424</v>
      </c>
      <c r="AQ207" s="91">
        <v>0</v>
      </c>
      <c r="AR207" s="91">
        <v>0.18261761504531215</v>
      </c>
      <c r="AS207" s="91">
        <v>0</v>
      </c>
      <c r="AT207" s="91">
        <v>0</v>
      </c>
      <c r="AU207" s="91">
        <v>1.5312635734703315E-2</v>
      </c>
      <c r="AV207" s="91">
        <v>0.43722094654772636</v>
      </c>
      <c r="AW207" s="91">
        <v>7.0716609606758024E-3</v>
      </c>
      <c r="AX207" s="91">
        <v>0</v>
      </c>
      <c r="AY207" s="91">
        <v>0</v>
      </c>
      <c r="AZ207" s="91">
        <v>0</v>
      </c>
      <c r="BA207" s="96">
        <v>0</v>
      </c>
    </row>
    <row r="208" spans="1:53" x14ac:dyDescent="0.25">
      <c r="A208" s="89" t="s">
        <v>201</v>
      </c>
      <c r="B208" s="89">
        <v>2020</v>
      </c>
      <c r="C208" s="89">
        <v>245</v>
      </c>
      <c r="D208" s="90">
        <v>0.16710053570276026</v>
      </c>
      <c r="E208" s="91">
        <v>38.019290439104147</v>
      </c>
      <c r="F208" s="91">
        <v>167331.6</v>
      </c>
      <c r="G208" s="90">
        <v>0</v>
      </c>
      <c r="H208" s="90">
        <v>0</v>
      </c>
      <c r="I208" s="90">
        <v>0.6682947871173166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0.1543426346249005</v>
      </c>
      <c r="U208" s="90">
        <v>0.3468944299821432</v>
      </c>
      <c r="V208" s="91">
        <v>21.143075908865988</v>
      </c>
      <c r="W208" s="91">
        <v>16.876214530238158</v>
      </c>
      <c r="X208" s="91">
        <v>0.21626040747832445</v>
      </c>
      <c r="Y208" s="91">
        <v>0.28250252791463176</v>
      </c>
      <c r="Z208" s="91">
        <v>0.50123706460704387</v>
      </c>
      <c r="AA208" s="91">
        <v>0</v>
      </c>
      <c r="AB208" s="91">
        <v>0</v>
      </c>
      <c r="AC208" s="91">
        <v>1</v>
      </c>
      <c r="AD208" s="91">
        <v>0</v>
      </c>
      <c r="AE208" s="91">
        <v>0</v>
      </c>
      <c r="AF208" s="91">
        <v>0</v>
      </c>
      <c r="AG208" s="91">
        <v>0</v>
      </c>
      <c r="AH208" s="91">
        <v>0</v>
      </c>
      <c r="AI208" s="91">
        <v>0</v>
      </c>
      <c r="AJ208" s="91">
        <v>0</v>
      </c>
      <c r="AK208" s="91">
        <v>0</v>
      </c>
      <c r="AL208" s="91">
        <v>0</v>
      </c>
      <c r="AM208" s="91">
        <v>0</v>
      </c>
      <c r="AN208" s="91">
        <v>0</v>
      </c>
      <c r="AO208" s="91">
        <v>1</v>
      </c>
      <c r="AP208" s="91">
        <v>0</v>
      </c>
      <c r="AQ208" s="91">
        <v>0</v>
      </c>
      <c r="AR208" s="91">
        <v>0</v>
      </c>
      <c r="AS208" s="91">
        <v>0</v>
      </c>
      <c r="AT208" s="91">
        <v>0</v>
      </c>
      <c r="AU208" s="91">
        <v>0</v>
      </c>
      <c r="AV208" s="91">
        <v>0</v>
      </c>
      <c r="AW208" s="91">
        <v>0</v>
      </c>
      <c r="AX208" s="91">
        <v>0</v>
      </c>
      <c r="AY208" s="91">
        <v>0</v>
      </c>
      <c r="AZ208" s="91">
        <v>0.30792342690359686</v>
      </c>
      <c r="BA208" s="96">
        <v>0.69207657309640314</v>
      </c>
    </row>
    <row r="209" spans="1:53" x14ac:dyDescent="0.25">
      <c r="A209" s="89" t="s">
        <v>24</v>
      </c>
      <c r="B209" s="89">
        <v>2020</v>
      </c>
      <c r="C209" s="89">
        <v>33</v>
      </c>
      <c r="D209" s="90">
        <v>5.2844145905960378E-2</v>
      </c>
      <c r="E209" s="91">
        <v>36.642284861350895</v>
      </c>
      <c r="F209" s="91">
        <v>194762.16</v>
      </c>
      <c r="G209" s="90">
        <v>0</v>
      </c>
      <c r="H209" s="90">
        <v>3.9781444198400762E-3</v>
      </c>
      <c r="I209" s="90">
        <v>0.63890849639375535</v>
      </c>
      <c r="J209" s="90">
        <v>0</v>
      </c>
      <c r="K209" s="90">
        <v>0</v>
      </c>
      <c r="L209" s="90">
        <v>0</v>
      </c>
      <c r="M209" s="90">
        <v>0</v>
      </c>
      <c r="N209" s="90">
        <v>9.5909287512522978E-2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0.24615438645782114</v>
      </c>
      <c r="U209" s="90">
        <v>8.6625656647061219E-2</v>
      </c>
      <c r="V209" s="91">
        <v>30.470645338868703</v>
      </c>
      <c r="W209" s="91">
        <v>6.1716395224821907</v>
      </c>
      <c r="X209" s="91">
        <v>7.9372502338236547E-2</v>
      </c>
      <c r="Y209" s="91">
        <v>0.58784745455688103</v>
      </c>
      <c r="Z209" s="91">
        <v>0.33278004310488241</v>
      </c>
      <c r="AA209" s="91">
        <v>0</v>
      </c>
      <c r="AB209" s="91">
        <v>0</v>
      </c>
      <c r="AC209" s="91">
        <v>1</v>
      </c>
      <c r="AD209" s="91">
        <v>0</v>
      </c>
      <c r="AE209" s="91">
        <v>0</v>
      </c>
      <c r="AF209" s="91">
        <v>0</v>
      </c>
      <c r="AG209" s="91">
        <v>0</v>
      </c>
      <c r="AH209" s="91">
        <v>0</v>
      </c>
      <c r="AI209" s="91">
        <v>0</v>
      </c>
      <c r="AJ209" s="91">
        <v>0</v>
      </c>
      <c r="AK209" s="91">
        <v>0</v>
      </c>
      <c r="AL209" s="91">
        <v>0</v>
      </c>
      <c r="AM209" s="91">
        <v>0</v>
      </c>
      <c r="AN209" s="91">
        <v>5.6598612076257208E-3</v>
      </c>
      <c r="AO209" s="91">
        <v>0.84948227991786918</v>
      </c>
      <c r="AP209" s="91">
        <v>0</v>
      </c>
      <c r="AQ209" s="91">
        <v>0</v>
      </c>
      <c r="AR209" s="91">
        <v>0</v>
      </c>
      <c r="AS209" s="91">
        <v>0</v>
      </c>
      <c r="AT209" s="91">
        <v>0.14485785887450517</v>
      </c>
      <c r="AU209" s="91">
        <v>0</v>
      </c>
      <c r="AV209" s="91">
        <v>0</v>
      </c>
      <c r="AW209" s="91">
        <v>0</v>
      </c>
      <c r="AX209" s="91">
        <v>0</v>
      </c>
      <c r="AY209" s="91">
        <v>0</v>
      </c>
      <c r="AZ209" s="91">
        <v>0.73969095069874902</v>
      </c>
      <c r="BA209" s="96">
        <v>0.26030904930125087</v>
      </c>
    </row>
    <row r="210" spans="1:53" x14ac:dyDescent="0.25">
      <c r="A210" s="89" t="s">
        <v>42</v>
      </c>
      <c r="B210" s="89">
        <v>2020</v>
      </c>
      <c r="C210" s="89">
        <v>53</v>
      </c>
      <c r="D210" s="90">
        <v>0.59754694562668553</v>
      </c>
      <c r="E210" s="91">
        <v>0</v>
      </c>
      <c r="F210" s="91">
        <v>114528.24</v>
      </c>
      <c r="G210" s="90">
        <v>0</v>
      </c>
      <c r="H210" s="90">
        <v>0</v>
      </c>
      <c r="I210" s="90">
        <v>0</v>
      </c>
      <c r="J210" s="90">
        <v>0</v>
      </c>
      <c r="K210" s="90">
        <v>0.22866552389174929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1.425110374524222</v>
      </c>
      <c r="S210" s="90">
        <v>0</v>
      </c>
      <c r="T210" s="90">
        <v>0</v>
      </c>
      <c r="U210" s="90">
        <v>0</v>
      </c>
      <c r="V210" s="91">
        <v>0</v>
      </c>
      <c r="W210" s="91">
        <v>0</v>
      </c>
      <c r="X210" s="91">
        <v>0.76172304752085584</v>
      </c>
      <c r="Y210" s="91">
        <v>0.23827695247914402</v>
      </c>
      <c r="Z210" s="91">
        <v>0</v>
      </c>
      <c r="AA210" s="91">
        <v>0</v>
      </c>
      <c r="AB210" s="91">
        <v>0</v>
      </c>
      <c r="AC210" s="91">
        <v>0</v>
      </c>
      <c r="AD210" s="91">
        <v>0</v>
      </c>
      <c r="AE210" s="91">
        <v>0</v>
      </c>
      <c r="AF210" s="91">
        <v>0</v>
      </c>
      <c r="AG210" s="91">
        <v>0</v>
      </c>
      <c r="AH210" s="91">
        <v>0</v>
      </c>
      <c r="AI210" s="91">
        <v>0</v>
      </c>
      <c r="AJ210" s="91">
        <v>0</v>
      </c>
      <c r="AK210" s="91">
        <v>0</v>
      </c>
      <c r="AL210" s="91">
        <v>1</v>
      </c>
      <c r="AM210" s="91">
        <v>0</v>
      </c>
      <c r="AN210" s="91">
        <v>0</v>
      </c>
      <c r="AO210" s="91">
        <v>0</v>
      </c>
      <c r="AP210" s="91">
        <v>0</v>
      </c>
      <c r="AQ210" s="91">
        <v>0.95963273705873042</v>
      </c>
      <c r="AR210" s="91">
        <v>0</v>
      </c>
      <c r="AS210" s="91">
        <v>0</v>
      </c>
      <c r="AT210" s="91">
        <v>0</v>
      </c>
      <c r="AU210" s="91">
        <v>0</v>
      </c>
      <c r="AV210" s="91">
        <v>0</v>
      </c>
      <c r="AW210" s="91">
        <v>0</v>
      </c>
      <c r="AX210" s="91">
        <v>4.0367262941269584E-2</v>
      </c>
      <c r="AY210" s="91">
        <v>0</v>
      </c>
      <c r="AZ210" s="91">
        <v>0</v>
      </c>
      <c r="BA210" s="96">
        <v>0</v>
      </c>
    </row>
    <row r="211" spans="1:53" x14ac:dyDescent="0.25">
      <c r="A211" s="92" t="s">
        <v>43</v>
      </c>
      <c r="B211" s="92">
        <v>2020</v>
      </c>
      <c r="C211" s="92">
        <v>54</v>
      </c>
      <c r="D211" s="93">
        <v>0.28332212104678611</v>
      </c>
      <c r="E211" s="94">
        <v>70.8521081331847</v>
      </c>
      <c r="F211" s="94">
        <v>815533.92</v>
      </c>
      <c r="G211" s="93">
        <v>0</v>
      </c>
      <c r="H211" s="93">
        <v>0</v>
      </c>
      <c r="I211" s="93">
        <v>2.8077198800020482E-2</v>
      </c>
      <c r="J211" s="93">
        <v>0.73328607840125148</v>
      </c>
      <c r="K211" s="93">
        <v>0</v>
      </c>
      <c r="L211" s="93">
        <v>0</v>
      </c>
      <c r="M211" s="93">
        <v>0</v>
      </c>
      <c r="N211" s="93">
        <v>0</v>
      </c>
      <c r="O211" s="93">
        <v>5.5952914870787962E-2</v>
      </c>
      <c r="P211" s="93">
        <v>0.89623854026819638</v>
      </c>
      <c r="Q211" s="93">
        <v>0</v>
      </c>
      <c r="R211" s="93">
        <v>0</v>
      </c>
      <c r="S211" s="93">
        <v>0</v>
      </c>
      <c r="T211" s="93">
        <v>0</v>
      </c>
      <c r="U211" s="93">
        <v>0</v>
      </c>
      <c r="V211" s="94">
        <v>21.631545738709196</v>
      </c>
      <c r="W211" s="94">
        <v>49.2205623944755</v>
      </c>
      <c r="X211" s="94">
        <v>0.97201480880467428</v>
      </c>
      <c r="Y211" s="94">
        <v>2.7985191195326099E-2</v>
      </c>
      <c r="Z211" s="94">
        <v>-3.7816971776294395E-16</v>
      </c>
      <c r="AA211" s="94">
        <v>0</v>
      </c>
      <c r="AB211" s="94">
        <v>0</v>
      </c>
      <c r="AC211" s="94">
        <v>0</v>
      </c>
      <c r="AD211" s="94">
        <v>0.43506131871187381</v>
      </c>
      <c r="AE211" s="94">
        <v>0</v>
      </c>
      <c r="AF211" s="94">
        <v>0</v>
      </c>
      <c r="AG211" s="94">
        <v>0</v>
      </c>
      <c r="AH211" s="94">
        <v>0</v>
      </c>
      <c r="AI211" s="94">
        <v>3.319706952916928E-2</v>
      </c>
      <c r="AJ211" s="94">
        <v>0.53174161175895696</v>
      </c>
      <c r="AK211" s="94">
        <v>0</v>
      </c>
      <c r="AL211" s="94">
        <v>0</v>
      </c>
      <c r="AM211" s="94">
        <v>0</v>
      </c>
      <c r="AN211" s="94">
        <v>0</v>
      </c>
      <c r="AO211" s="94">
        <v>1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5">
        <v>0</v>
      </c>
    </row>
    <row r="212" spans="1:53" x14ac:dyDescent="0.25">
      <c r="A212" s="89" t="s">
        <v>44</v>
      </c>
      <c r="B212" s="89">
        <v>2020</v>
      </c>
      <c r="C212" s="89">
        <v>55</v>
      </c>
      <c r="D212" s="90">
        <v>0</v>
      </c>
      <c r="E212" s="91">
        <v>30.514920840268324</v>
      </c>
      <c r="F212" s="91">
        <v>79308</v>
      </c>
      <c r="G212" s="90">
        <v>0</v>
      </c>
      <c r="H212" s="90">
        <v>2.7678166137085795E-2</v>
      </c>
      <c r="I212" s="90">
        <v>0</v>
      </c>
      <c r="J212" s="90">
        <v>0.29982410349523381</v>
      </c>
      <c r="K212" s="90">
        <v>0.40215615070358607</v>
      </c>
      <c r="L212" s="90">
        <v>0</v>
      </c>
      <c r="M212" s="90">
        <v>0</v>
      </c>
      <c r="N212" s="90">
        <v>0</v>
      </c>
      <c r="O212" s="90">
        <v>0</v>
      </c>
      <c r="P212" s="90">
        <v>0.36645168204973022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1">
        <v>30.514920840268324</v>
      </c>
      <c r="W212" s="91">
        <v>0</v>
      </c>
      <c r="X212" s="91">
        <v>0</v>
      </c>
      <c r="Y212" s="91">
        <v>1.0000000000000002</v>
      </c>
      <c r="Z212" s="91">
        <v>0</v>
      </c>
      <c r="AA212" s="91">
        <v>0</v>
      </c>
      <c r="AB212" s="91">
        <v>0</v>
      </c>
      <c r="AC212" s="91">
        <v>0</v>
      </c>
      <c r="AD212" s="91">
        <v>0</v>
      </c>
      <c r="AE212" s="91">
        <v>0</v>
      </c>
      <c r="AF212" s="91">
        <v>0</v>
      </c>
      <c r="AG212" s="91">
        <v>0</v>
      </c>
      <c r="AH212" s="91">
        <v>0</v>
      </c>
      <c r="AI212" s="91">
        <v>0</v>
      </c>
      <c r="AJ212" s="91">
        <v>0</v>
      </c>
      <c r="AK212" s="91">
        <v>0</v>
      </c>
      <c r="AL212" s="91">
        <v>0</v>
      </c>
      <c r="AM212" s="91">
        <v>0</v>
      </c>
      <c r="AN212" s="91">
        <v>2.3854798237521783E-2</v>
      </c>
      <c r="AO212" s="91">
        <v>0</v>
      </c>
      <c r="AP212" s="91">
        <v>0.25840741977631992</v>
      </c>
      <c r="AQ212" s="91">
        <v>0.40190649114843391</v>
      </c>
      <c r="AR212" s="91">
        <v>0</v>
      </c>
      <c r="AS212" s="91">
        <v>0</v>
      </c>
      <c r="AT212" s="91">
        <v>0</v>
      </c>
      <c r="AU212" s="91">
        <v>0</v>
      </c>
      <c r="AV212" s="91">
        <v>0.31583129083772438</v>
      </c>
      <c r="AW212" s="91">
        <v>0</v>
      </c>
      <c r="AX212" s="91">
        <v>0</v>
      </c>
      <c r="AY212" s="91">
        <v>0</v>
      </c>
      <c r="AZ212" s="91">
        <v>0</v>
      </c>
      <c r="BA212" s="96">
        <v>0</v>
      </c>
    </row>
    <row r="213" spans="1:53" x14ac:dyDescent="0.25">
      <c r="A213" s="92" t="s">
        <v>123</v>
      </c>
      <c r="B213" s="92">
        <v>2020</v>
      </c>
      <c r="C213" s="92">
        <v>152</v>
      </c>
      <c r="D213" s="93">
        <v>0.1930574098798398</v>
      </c>
      <c r="E213" s="94">
        <v>40.339075090520701</v>
      </c>
      <c r="F213" s="94">
        <v>67410</v>
      </c>
      <c r="G213" s="93">
        <v>0</v>
      </c>
      <c r="H213" s="93">
        <v>0</v>
      </c>
      <c r="I213" s="93">
        <v>0.7090714552736983</v>
      </c>
      <c r="J213" s="93">
        <v>0</v>
      </c>
      <c r="K213" s="93">
        <v>0</v>
      </c>
      <c r="L213" s="93">
        <v>0</v>
      </c>
      <c r="M213" s="93">
        <v>0</v>
      </c>
      <c r="N213" s="93">
        <v>0</v>
      </c>
      <c r="O213" s="93">
        <v>0</v>
      </c>
      <c r="P213" s="93">
        <v>0</v>
      </c>
      <c r="Q213" s="93">
        <v>0</v>
      </c>
      <c r="R213" s="93">
        <v>0</v>
      </c>
      <c r="S213" s="93">
        <v>0</v>
      </c>
      <c r="T213" s="93">
        <v>0</v>
      </c>
      <c r="U213" s="93">
        <v>0.2199732977303071</v>
      </c>
      <c r="V213" s="94">
        <v>20.282984864085449</v>
      </c>
      <c r="W213" s="94">
        <v>20.056090226435249</v>
      </c>
      <c r="X213" s="94">
        <v>0.23424217292141819</v>
      </c>
      <c r="Y213" s="94">
        <v>0.23263528923906282</v>
      </c>
      <c r="Z213" s="94">
        <v>0.53312253783951902</v>
      </c>
      <c r="AA213" s="94">
        <v>0</v>
      </c>
      <c r="AB213" s="94">
        <v>0</v>
      </c>
      <c r="AC213" s="94">
        <v>1</v>
      </c>
      <c r="AD213" s="94">
        <v>0</v>
      </c>
      <c r="AE213" s="94">
        <v>0</v>
      </c>
      <c r="AF213" s="94">
        <v>0</v>
      </c>
      <c r="AG213" s="94">
        <v>0</v>
      </c>
      <c r="AH213" s="94">
        <v>0</v>
      </c>
      <c r="AI213" s="94">
        <v>0</v>
      </c>
      <c r="AJ213" s="94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1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5">
        <v>1</v>
      </c>
    </row>
    <row r="214" spans="1:53" x14ac:dyDescent="0.25">
      <c r="A214" s="92" t="s">
        <v>94</v>
      </c>
      <c r="B214" s="92">
        <v>2020</v>
      </c>
      <c r="C214" s="92">
        <v>120</v>
      </c>
      <c r="D214" s="93">
        <v>0.78681720048281423</v>
      </c>
      <c r="E214" s="94">
        <v>0</v>
      </c>
      <c r="F214" s="94">
        <v>72385.596000000005</v>
      </c>
      <c r="G214" s="93">
        <v>0</v>
      </c>
      <c r="H214" s="93">
        <v>0</v>
      </c>
      <c r="I214" s="93">
        <v>0</v>
      </c>
      <c r="J214" s="93">
        <v>0</v>
      </c>
      <c r="K214" s="93">
        <v>0</v>
      </c>
      <c r="L214" s="93">
        <v>4.4262162323012437E-2</v>
      </c>
      <c r="M214" s="93">
        <v>0</v>
      </c>
      <c r="N214" s="93">
        <v>0</v>
      </c>
      <c r="O214" s="93">
        <v>0</v>
      </c>
      <c r="P214" s="93">
        <v>0</v>
      </c>
      <c r="Q214" s="93">
        <v>0</v>
      </c>
      <c r="R214" s="93">
        <v>1.9319612150461534</v>
      </c>
      <c r="S214" s="93">
        <v>0</v>
      </c>
      <c r="T214" s="93">
        <v>0</v>
      </c>
      <c r="U214" s="93">
        <v>0</v>
      </c>
      <c r="V214" s="94">
        <v>0</v>
      </c>
      <c r="W214" s="94">
        <v>0</v>
      </c>
      <c r="X214" s="94">
        <v>0.95725342925960011</v>
      </c>
      <c r="Y214" s="94">
        <v>4.2746570740399788E-2</v>
      </c>
      <c r="Z214" s="94">
        <v>1.0408340855860843E-16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94">
        <v>0</v>
      </c>
      <c r="AI214" s="94">
        <v>0</v>
      </c>
      <c r="AJ214" s="94">
        <v>0</v>
      </c>
      <c r="AK214" s="94">
        <v>0</v>
      </c>
      <c r="AL214" s="94">
        <v>1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1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5">
        <v>0</v>
      </c>
    </row>
    <row r="215" spans="1:53" x14ac:dyDescent="0.25">
      <c r="A215" s="92" t="s">
        <v>96</v>
      </c>
      <c r="B215" s="92">
        <v>2020</v>
      </c>
      <c r="C215" s="92">
        <v>122</v>
      </c>
      <c r="D215" s="93">
        <v>0.18338301287300598</v>
      </c>
      <c r="E215" s="94">
        <v>56.833901790133964</v>
      </c>
      <c r="F215" s="94">
        <v>109904.4</v>
      </c>
      <c r="G215" s="93">
        <v>0</v>
      </c>
      <c r="H215" s="93">
        <v>0</v>
      </c>
      <c r="I215" s="93">
        <v>0.99901391791411442</v>
      </c>
      <c r="J215" s="93">
        <v>0</v>
      </c>
      <c r="K215" s="93">
        <v>0</v>
      </c>
      <c r="L215" s="93">
        <v>0</v>
      </c>
      <c r="M215" s="93">
        <v>0</v>
      </c>
      <c r="N215" s="93">
        <v>0</v>
      </c>
      <c r="O215" s="93">
        <v>0</v>
      </c>
      <c r="P215" s="93">
        <v>0</v>
      </c>
      <c r="Q215" s="93">
        <v>0</v>
      </c>
      <c r="R215" s="93">
        <v>0</v>
      </c>
      <c r="S215" s="93">
        <v>0</v>
      </c>
      <c r="T215" s="93">
        <v>0.22092109142127159</v>
      </c>
      <c r="U215" s="93">
        <v>0</v>
      </c>
      <c r="V215" s="94">
        <v>38.324534096727703</v>
      </c>
      <c r="W215" s="94">
        <v>18.509367693406272</v>
      </c>
      <c r="X215" s="94">
        <v>0.23569571389832669</v>
      </c>
      <c r="Y215" s="94">
        <v>0.54913783477692168</v>
      </c>
      <c r="Z215" s="94">
        <v>0.21516645132475165</v>
      </c>
      <c r="AA215" s="94">
        <v>0</v>
      </c>
      <c r="AB215" s="94">
        <v>0</v>
      </c>
      <c r="AC215" s="94">
        <v>1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1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1</v>
      </c>
      <c r="BA215" s="95">
        <v>0</v>
      </c>
    </row>
    <row r="216" spans="1:53" x14ac:dyDescent="0.25">
      <c r="A216" s="92" t="s">
        <v>366</v>
      </c>
      <c r="B216" s="92">
        <v>2020</v>
      </c>
      <c r="C216" s="92">
        <v>466</v>
      </c>
      <c r="D216" s="93">
        <v>0</v>
      </c>
      <c r="E216" s="94">
        <v>0</v>
      </c>
      <c r="F216" s="94">
        <v>5976</v>
      </c>
      <c r="G216" s="93">
        <v>0</v>
      </c>
      <c r="H216" s="93">
        <v>0</v>
      </c>
      <c r="I216" s="93">
        <v>0</v>
      </c>
      <c r="J216" s="93">
        <v>0</v>
      </c>
      <c r="K216" s="93">
        <v>1.6038319946452477</v>
      </c>
      <c r="L216" s="93">
        <v>0</v>
      </c>
      <c r="M216" s="93">
        <v>0</v>
      </c>
      <c r="N216" s="93">
        <v>0</v>
      </c>
      <c r="O216" s="93">
        <v>0</v>
      </c>
      <c r="P216" s="93">
        <v>0</v>
      </c>
      <c r="Q216" s="93">
        <v>0</v>
      </c>
      <c r="R216" s="93">
        <v>0</v>
      </c>
      <c r="S216" s="93">
        <v>0</v>
      </c>
      <c r="T216" s="93">
        <v>0</v>
      </c>
      <c r="U216" s="93">
        <v>0</v>
      </c>
      <c r="V216" s="94">
        <v>0</v>
      </c>
      <c r="W216" s="94">
        <v>0</v>
      </c>
      <c r="X216" s="94">
        <v>0</v>
      </c>
      <c r="Y216" s="94">
        <v>1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94">
        <v>0</v>
      </c>
      <c r="AI216" s="94">
        <v>0</v>
      </c>
      <c r="AJ216" s="94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1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5">
        <v>0</v>
      </c>
    </row>
    <row r="217" spans="1:53" x14ac:dyDescent="0.25">
      <c r="A217" s="92" t="s">
        <v>311</v>
      </c>
      <c r="B217" s="92">
        <v>2020</v>
      </c>
      <c r="C217" s="92">
        <v>377</v>
      </c>
      <c r="D217" s="93">
        <v>0.29198224079394092</v>
      </c>
      <c r="E217" s="94">
        <v>47.529641217027937</v>
      </c>
      <c r="F217" s="94">
        <v>13784.400000000001</v>
      </c>
      <c r="G217" s="93">
        <v>0</v>
      </c>
      <c r="H217" s="93">
        <v>0</v>
      </c>
      <c r="I217" s="93">
        <v>0.83546565682945928</v>
      </c>
      <c r="J217" s="93">
        <v>0</v>
      </c>
      <c r="K217" s="93">
        <v>0</v>
      </c>
      <c r="L217" s="93">
        <v>0</v>
      </c>
      <c r="M217" s="93">
        <v>0</v>
      </c>
      <c r="N217" s="93">
        <v>0.60938452163315049</v>
      </c>
      <c r="O217" s="93">
        <v>0</v>
      </c>
      <c r="P217" s="93">
        <v>0</v>
      </c>
      <c r="Q217" s="93">
        <v>0</v>
      </c>
      <c r="R217" s="93">
        <v>0</v>
      </c>
      <c r="S217" s="93">
        <v>0</v>
      </c>
      <c r="T217" s="93">
        <v>0</v>
      </c>
      <c r="U217" s="93">
        <v>0</v>
      </c>
      <c r="V217" s="94">
        <v>12.042137633846957</v>
      </c>
      <c r="W217" s="94">
        <v>35.487503583180981</v>
      </c>
      <c r="X217" s="94">
        <v>0.42334813267171589</v>
      </c>
      <c r="Y217" s="94">
        <v>0.576651867328284</v>
      </c>
      <c r="Z217" s="94">
        <v>0</v>
      </c>
      <c r="AA217" s="94">
        <v>0</v>
      </c>
      <c r="AB217" s="94">
        <v>0</v>
      </c>
      <c r="AC217" s="94">
        <v>1</v>
      </c>
      <c r="AD217" s="94">
        <v>0</v>
      </c>
      <c r="AE217" s="94">
        <v>0</v>
      </c>
      <c r="AF217" s="94">
        <v>0</v>
      </c>
      <c r="AG217" s="94">
        <v>0</v>
      </c>
      <c r="AH217" s="94">
        <v>0</v>
      </c>
      <c r="AI217" s="94">
        <v>0</v>
      </c>
      <c r="AJ217" s="94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1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5">
        <v>0</v>
      </c>
    </row>
    <row r="218" spans="1:53" x14ac:dyDescent="0.25">
      <c r="A218" s="89" t="s">
        <v>95</v>
      </c>
      <c r="B218" s="89">
        <v>2020</v>
      </c>
      <c r="C218" s="89">
        <v>121</v>
      </c>
      <c r="D218" s="90">
        <v>4.8694035445467361E-2</v>
      </c>
      <c r="E218" s="91">
        <v>14.772287107286015</v>
      </c>
      <c r="F218" s="91">
        <v>36014.759999999995</v>
      </c>
      <c r="G218" s="90">
        <v>0</v>
      </c>
      <c r="H218" s="90">
        <v>0</v>
      </c>
      <c r="I218" s="90">
        <v>0.25966403774452479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0.4258254115812517</v>
      </c>
      <c r="V218" s="91">
        <v>8.9193290820763504</v>
      </c>
      <c r="W218" s="91">
        <v>5.8529580252096638</v>
      </c>
      <c r="X218" s="91">
        <v>7.0381143731070267E-2</v>
      </c>
      <c r="Y218" s="91">
        <v>0.11205405783628712</v>
      </c>
      <c r="Z218" s="91">
        <v>0.81756479843264263</v>
      </c>
      <c r="AA218" s="91">
        <v>0</v>
      </c>
      <c r="AB218" s="91">
        <v>0</v>
      </c>
      <c r="AC218" s="91">
        <v>1</v>
      </c>
      <c r="AD218" s="91">
        <v>0</v>
      </c>
      <c r="AE218" s="91">
        <v>0</v>
      </c>
      <c r="AF218" s="91">
        <v>0</v>
      </c>
      <c r="AG218" s="91">
        <v>0</v>
      </c>
      <c r="AH218" s="91">
        <v>0</v>
      </c>
      <c r="AI218" s="91">
        <v>0</v>
      </c>
      <c r="AJ218" s="91">
        <v>0</v>
      </c>
      <c r="AK218" s="91">
        <v>0</v>
      </c>
      <c r="AL218" s="91">
        <v>0</v>
      </c>
      <c r="AM218" s="91">
        <v>0</v>
      </c>
      <c r="AN218" s="91">
        <v>0</v>
      </c>
      <c r="AO218" s="91">
        <v>1</v>
      </c>
      <c r="AP218" s="91">
        <v>0</v>
      </c>
      <c r="AQ218" s="91">
        <v>0</v>
      </c>
      <c r="AR218" s="91">
        <v>0</v>
      </c>
      <c r="AS218" s="91">
        <v>0</v>
      </c>
      <c r="AT218" s="91">
        <v>0</v>
      </c>
      <c r="AU218" s="91">
        <v>0</v>
      </c>
      <c r="AV218" s="91">
        <v>0</v>
      </c>
      <c r="AW218" s="91">
        <v>0</v>
      </c>
      <c r="AX218" s="91">
        <v>0</v>
      </c>
      <c r="AY218" s="91">
        <v>0</v>
      </c>
      <c r="AZ218" s="91">
        <v>0</v>
      </c>
      <c r="BA218" s="96">
        <v>1</v>
      </c>
    </row>
    <row r="219" spans="1:53" x14ac:dyDescent="0.25">
      <c r="A219" s="89" t="s">
        <v>76</v>
      </c>
      <c r="B219" s="89">
        <v>2020</v>
      </c>
      <c r="C219" s="89">
        <v>97</v>
      </c>
      <c r="D219" s="90">
        <v>0</v>
      </c>
      <c r="E219" s="91">
        <v>0</v>
      </c>
      <c r="F219" s="91">
        <v>139051.79999999999</v>
      </c>
      <c r="G219" s="90">
        <v>0</v>
      </c>
      <c r="H219" s="90">
        <v>0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0.85271646968971282</v>
      </c>
      <c r="T219" s="90">
        <v>0.1498440149642076</v>
      </c>
      <c r="U219" s="90">
        <v>0</v>
      </c>
      <c r="V219" s="91">
        <v>0</v>
      </c>
      <c r="W219" s="91">
        <v>0</v>
      </c>
      <c r="X219" s="91">
        <v>0</v>
      </c>
      <c r="Y219" s="91">
        <v>0</v>
      </c>
      <c r="Z219" s="91">
        <v>1</v>
      </c>
      <c r="AA219" s="91">
        <v>0</v>
      </c>
      <c r="AB219" s="91">
        <v>0</v>
      </c>
      <c r="AC219" s="91">
        <v>0</v>
      </c>
      <c r="AD219" s="91">
        <v>0</v>
      </c>
      <c r="AE219" s="91">
        <v>0</v>
      </c>
      <c r="AF219" s="91">
        <v>0</v>
      </c>
      <c r="AG219" s="91">
        <v>0</v>
      </c>
      <c r="AH219" s="91">
        <v>0</v>
      </c>
      <c r="AI219" s="91">
        <v>0</v>
      </c>
      <c r="AJ219" s="91">
        <v>0</v>
      </c>
      <c r="AK219" s="91">
        <v>0</v>
      </c>
      <c r="AL219" s="91">
        <v>0</v>
      </c>
      <c r="AM219" s="91">
        <v>0</v>
      </c>
      <c r="AN219" s="91">
        <v>0</v>
      </c>
      <c r="AO219" s="91">
        <v>0</v>
      </c>
      <c r="AP219" s="91">
        <v>0</v>
      </c>
      <c r="AQ219" s="91">
        <v>0</v>
      </c>
      <c r="AR219" s="91">
        <v>0</v>
      </c>
      <c r="AS219" s="91">
        <v>0</v>
      </c>
      <c r="AT219" s="91">
        <v>0</v>
      </c>
      <c r="AU219" s="91">
        <v>0</v>
      </c>
      <c r="AV219" s="91">
        <v>0</v>
      </c>
      <c r="AW219" s="91">
        <v>0</v>
      </c>
      <c r="AX219" s="91">
        <v>0</v>
      </c>
      <c r="AY219" s="91">
        <v>0.85015598503579237</v>
      </c>
      <c r="AZ219" s="91">
        <v>0.14984401496420757</v>
      </c>
      <c r="BA219" s="96">
        <v>0</v>
      </c>
    </row>
    <row r="220" spans="1:53" x14ac:dyDescent="0.25">
      <c r="A220" s="92" t="s">
        <v>45</v>
      </c>
      <c r="B220" s="92">
        <v>2020</v>
      </c>
      <c r="C220" s="92">
        <v>56</v>
      </c>
      <c r="D220" s="93">
        <v>8.4306285269507689E-2</v>
      </c>
      <c r="E220" s="94">
        <v>41.535913176201596</v>
      </c>
      <c r="F220" s="94">
        <v>74001.599999999991</v>
      </c>
      <c r="G220" s="93">
        <v>0</v>
      </c>
      <c r="H220" s="93">
        <v>0</v>
      </c>
      <c r="I220" s="93">
        <v>0.73010921385483563</v>
      </c>
      <c r="J220" s="93">
        <v>0</v>
      </c>
      <c r="K220" s="93">
        <v>0</v>
      </c>
      <c r="L220" s="93">
        <v>0</v>
      </c>
      <c r="M220" s="93">
        <v>0</v>
      </c>
      <c r="N220" s="93">
        <v>0.20834008994400122</v>
      </c>
      <c r="O220" s="93">
        <v>0</v>
      </c>
      <c r="P220" s="93">
        <v>0</v>
      </c>
      <c r="Q220" s="93">
        <v>0</v>
      </c>
      <c r="R220" s="93">
        <v>0</v>
      </c>
      <c r="S220" s="93">
        <v>0</v>
      </c>
      <c r="T220" s="93">
        <v>0</v>
      </c>
      <c r="U220" s="93">
        <v>0.20918466627748591</v>
      </c>
      <c r="V220" s="94">
        <v>31.312384968379064</v>
      </c>
      <c r="W220" s="94">
        <v>10.223528207822532</v>
      </c>
      <c r="X220" s="94">
        <v>0.10035999221638452</v>
      </c>
      <c r="Y220" s="94">
        <v>0.69045534150612964</v>
      </c>
      <c r="Z220" s="94">
        <v>0.20918466627748589</v>
      </c>
      <c r="AA220" s="94">
        <v>0</v>
      </c>
      <c r="AB220" s="94">
        <v>0</v>
      </c>
      <c r="AC220" s="94">
        <v>1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0.68435144085112376</v>
      </c>
      <c r="AP220" s="94">
        <v>0</v>
      </c>
      <c r="AQ220" s="94">
        <v>0</v>
      </c>
      <c r="AR220" s="94">
        <v>0</v>
      </c>
      <c r="AS220" s="94">
        <v>0</v>
      </c>
      <c r="AT220" s="94">
        <v>0.31564855914887624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5">
        <v>1</v>
      </c>
    </row>
    <row r="221" spans="1:53" x14ac:dyDescent="0.25">
      <c r="A221" s="89" t="s">
        <v>142</v>
      </c>
      <c r="B221" s="89">
        <v>2020</v>
      </c>
      <c r="C221" s="89">
        <v>177</v>
      </c>
      <c r="D221" s="90">
        <v>0</v>
      </c>
      <c r="E221" s="91">
        <v>2.2441464032421479</v>
      </c>
      <c r="F221" s="91">
        <v>592.19999999999993</v>
      </c>
      <c r="G221" s="90">
        <v>0</v>
      </c>
      <c r="H221" s="90">
        <v>3.0285376561972308E-2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1.0933806146572105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1">
        <v>2.2441464032421479</v>
      </c>
      <c r="W221" s="91">
        <v>0</v>
      </c>
      <c r="X221" s="91">
        <v>0</v>
      </c>
      <c r="Y221" s="91">
        <v>1</v>
      </c>
      <c r="Z221" s="91">
        <v>0</v>
      </c>
      <c r="AA221" s="91">
        <v>0</v>
      </c>
      <c r="AB221" s="91">
        <v>0</v>
      </c>
      <c r="AC221" s="91">
        <v>0</v>
      </c>
      <c r="AD221" s="91">
        <v>0</v>
      </c>
      <c r="AE221" s="91">
        <v>0</v>
      </c>
      <c r="AF221" s="91">
        <v>0</v>
      </c>
      <c r="AG221" s="91">
        <v>0</v>
      </c>
      <c r="AH221" s="91">
        <v>0</v>
      </c>
      <c r="AI221" s="91">
        <v>0</v>
      </c>
      <c r="AJ221" s="91">
        <v>0</v>
      </c>
      <c r="AK221" s="91">
        <v>0</v>
      </c>
      <c r="AL221" s="91">
        <v>0</v>
      </c>
      <c r="AM221" s="91">
        <v>0</v>
      </c>
      <c r="AN221" s="91">
        <v>2.7355623100303952E-2</v>
      </c>
      <c r="AO221" s="91">
        <v>0</v>
      </c>
      <c r="AP221" s="91">
        <v>0</v>
      </c>
      <c r="AQ221" s="91">
        <v>0</v>
      </c>
      <c r="AR221" s="91">
        <v>0</v>
      </c>
      <c r="AS221" s="91">
        <v>0</v>
      </c>
      <c r="AT221" s="91">
        <v>0.97264437689969607</v>
      </c>
      <c r="AU221" s="91">
        <v>0</v>
      </c>
      <c r="AV221" s="91">
        <v>0</v>
      </c>
      <c r="AW221" s="91">
        <v>0</v>
      </c>
      <c r="AX221" s="91">
        <v>0</v>
      </c>
      <c r="AY221" s="91">
        <v>0</v>
      </c>
      <c r="AZ221" s="91">
        <v>0</v>
      </c>
      <c r="BA221" s="96">
        <v>0</v>
      </c>
    </row>
    <row r="222" spans="1:53" x14ac:dyDescent="0.25">
      <c r="A222" s="92" t="s">
        <v>287</v>
      </c>
      <c r="B222" s="92">
        <v>2020</v>
      </c>
      <c r="C222" s="92">
        <v>352</v>
      </c>
      <c r="D222" s="93">
        <v>8.0599198314536047E-2</v>
      </c>
      <c r="E222" s="94">
        <v>20.903796909265004</v>
      </c>
      <c r="F222" s="94">
        <v>53500.284</v>
      </c>
      <c r="G222" s="93">
        <v>0</v>
      </c>
      <c r="H222" s="93">
        <v>0</v>
      </c>
      <c r="I222" s="93">
        <v>0.36744237843672006</v>
      </c>
      <c r="J222" s="93">
        <v>0</v>
      </c>
      <c r="K222" s="93">
        <v>0.45830597833835801</v>
      </c>
      <c r="L222" s="93">
        <v>0</v>
      </c>
      <c r="M222" s="93">
        <v>0</v>
      </c>
      <c r="N222" s="93">
        <v>0</v>
      </c>
      <c r="O222" s="93">
        <v>0</v>
      </c>
      <c r="P222" s="93">
        <v>0</v>
      </c>
      <c r="Q222" s="93">
        <v>0</v>
      </c>
      <c r="R222" s="93">
        <v>0</v>
      </c>
      <c r="S222" s="93">
        <v>0</v>
      </c>
      <c r="T222" s="93">
        <v>0.27524040806960953</v>
      </c>
      <c r="U222" s="93">
        <v>0</v>
      </c>
      <c r="V222" s="94">
        <v>12.25332382130906</v>
      </c>
      <c r="W222" s="94">
        <v>8.6504730879559428</v>
      </c>
      <c r="X222" s="94">
        <v>9.5490334219534234E-2</v>
      </c>
      <c r="Y222" s="94">
        <v>0.62926925771085618</v>
      </c>
      <c r="Z222" s="94">
        <v>0.27524040806960959</v>
      </c>
      <c r="AA222" s="94">
        <v>0</v>
      </c>
      <c r="AB222" s="94">
        <v>0</v>
      </c>
      <c r="AC222" s="94">
        <v>1</v>
      </c>
      <c r="AD222" s="94">
        <v>0</v>
      </c>
      <c r="AE222" s="94">
        <v>0</v>
      </c>
      <c r="AF222" s="94">
        <v>0</v>
      </c>
      <c r="AG222" s="94">
        <v>0</v>
      </c>
      <c r="AH222" s="94">
        <v>0</v>
      </c>
      <c r="AI222" s="94">
        <v>0</v>
      </c>
      <c r="AJ222" s="94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0.27136164693226572</v>
      </c>
      <c r="AP222" s="94">
        <v>0</v>
      </c>
      <c r="AQ222" s="94">
        <v>0.72863835306773428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0</v>
      </c>
      <c r="AZ222" s="94">
        <v>1</v>
      </c>
      <c r="BA222" s="95">
        <v>0</v>
      </c>
    </row>
    <row r="223" spans="1:53" x14ac:dyDescent="0.25">
      <c r="A223" s="89" t="s">
        <v>175</v>
      </c>
      <c r="B223" s="89">
        <v>2020</v>
      </c>
      <c r="C223" s="89">
        <v>217</v>
      </c>
      <c r="D223" s="90">
        <v>0.15917165714864834</v>
      </c>
      <c r="E223" s="91">
        <v>1.3433461554855206</v>
      </c>
      <c r="F223" s="91">
        <v>1943761.7520000001</v>
      </c>
      <c r="G223" s="90">
        <v>5.6524592011830055E-3</v>
      </c>
      <c r="H223" s="90">
        <v>7.5660098954349626E-3</v>
      </c>
      <c r="I223" s="90">
        <v>4.4146169617602388E-3</v>
      </c>
      <c r="J223" s="90">
        <v>0</v>
      </c>
      <c r="K223" s="90">
        <v>0</v>
      </c>
      <c r="L223" s="90">
        <v>0.89604617738151682</v>
      </c>
      <c r="M223" s="90">
        <v>0</v>
      </c>
      <c r="N223" s="90">
        <v>0</v>
      </c>
      <c r="O223" s="90">
        <v>0.22249625870300588</v>
      </c>
      <c r="P223" s="90">
        <v>0</v>
      </c>
      <c r="Q223" s="90">
        <v>5.2994525123262123E-3</v>
      </c>
      <c r="R223" s="90">
        <v>2.9009575860817743E-3</v>
      </c>
      <c r="S223" s="90">
        <v>0</v>
      </c>
      <c r="T223" s="90">
        <v>0</v>
      </c>
      <c r="U223" s="90">
        <v>1.9307366224994018E-3</v>
      </c>
      <c r="V223" s="91">
        <v>1.0434273847278897</v>
      </c>
      <c r="W223" s="91">
        <v>0.29991877075763096</v>
      </c>
      <c r="X223" s="91">
        <v>0.98231668466331679</v>
      </c>
      <c r="Y223" s="91">
        <v>1.5792491013065263E-2</v>
      </c>
      <c r="Z223" s="91">
        <v>1.8908243236179512E-3</v>
      </c>
      <c r="AA223" s="91">
        <v>5.0150652109852084E-3</v>
      </c>
      <c r="AB223" s="91">
        <v>0</v>
      </c>
      <c r="AC223" s="91">
        <v>0</v>
      </c>
      <c r="AD223" s="91">
        <v>0</v>
      </c>
      <c r="AE223" s="91">
        <v>0</v>
      </c>
      <c r="AF223" s="91">
        <v>0.79500441342094652</v>
      </c>
      <c r="AG223" s="91">
        <v>0</v>
      </c>
      <c r="AH223" s="91">
        <v>0</v>
      </c>
      <c r="AI223" s="91">
        <v>0.19740668740470993</v>
      </c>
      <c r="AJ223" s="91">
        <v>0</v>
      </c>
      <c r="AK223" s="91">
        <v>0</v>
      </c>
      <c r="AL223" s="91">
        <v>2.573833963358369E-3</v>
      </c>
      <c r="AM223" s="91">
        <v>0</v>
      </c>
      <c r="AN223" s="91">
        <v>0.43339186635701737</v>
      </c>
      <c r="AO223" s="91">
        <v>0.26593486495678376</v>
      </c>
      <c r="AP223" s="91">
        <v>0</v>
      </c>
      <c r="AQ223" s="91">
        <v>0</v>
      </c>
      <c r="AR223" s="91">
        <v>0</v>
      </c>
      <c r="AS223" s="91">
        <v>0</v>
      </c>
      <c r="AT223" s="91">
        <v>0</v>
      </c>
      <c r="AU223" s="91">
        <v>0</v>
      </c>
      <c r="AV223" s="91">
        <v>0</v>
      </c>
      <c r="AW223" s="91">
        <v>0.3006732686861987</v>
      </c>
      <c r="AX223" s="91">
        <v>0</v>
      </c>
      <c r="AY223" s="91">
        <v>0</v>
      </c>
      <c r="AZ223" s="91">
        <v>0</v>
      </c>
      <c r="BA223" s="96">
        <v>1</v>
      </c>
    </row>
    <row r="224" spans="1:53" x14ac:dyDescent="0.25">
      <c r="A224" s="92" t="s">
        <v>313</v>
      </c>
      <c r="B224" s="92">
        <v>2020</v>
      </c>
      <c r="C224" s="92">
        <v>379</v>
      </c>
      <c r="D224" s="93">
        <v>7.1143460906316042E-2</v>
      </c>
      <c r="E224" s="94">
        <v>41.485219206386475</v>
      </c>
      <c r="F224" s="94">
        <v>15332.4</v>
      </c>
      <c r="G224" s="93">
        <v>0</v>
      </c>
      <c r="H224" s="93">
        <v>0</v>
      </c>
      <c r="I224" s="93">
        <v>0.72921812632073257</v>
      </c>
      <c r="J224" s="93">
        <v>0</v>
      </c>
      <c r="K224" s="93">
        <v>0</v>
      </c>
      <c r="L224" s="93">
        <v>0</v>
      </c>
      <c r="M224" s="93">
        <v>0</v>
      </c>
      <c r="N224" s="93">
        <v>0</v>
      </c>
      <c r="O224" s="93">
        <v>0</v>
      </c>
      <c r="P224" s="93">
        <v>0</v>
      </c>
      <c r="Q224" s="93">
        <v>0</v>
      </c>
      <c r="R224" s="93">
        <v>0</v>
      </c>
      <c r="S224" s="93">
        <v>0</v>
      </c>
      <c r="T224" s="93">
        <v>0</v>
      </c>
      <c r="U224" s="93">
        <v>0.13500821789152381</v>
      </c>
      <c r="V224" s="94">
        <v>33.674311702277535</v>
      </c>
      <c r="W224" s="94">
        <v>7.8109075041089469</v>
      </c>
      <c r="X224" s="94">
        <v>9.0742016999770261E-2</v>
      </c>
      <c r="Y224" s="94">
        <v>0.50516884906960724</v>
      </c>
      <c r="Z224" s="94">
        <v>0.40408913393062251</v>
      </c>
      <c r="AA224" s="94">
        <v>0</v>
      </c>
      <c r="AB224" s="94">
        <v>0</v>
      </c>
      <c r="AC224" s="94">
        <v>1</v>
      </c>
      <c r="AD224" s="94">
        <v>0</v>
      </c>
      <c r="AE224" s="94">
        <v>0</v>
      </c>
      <c r="AF224" s="94">
        <v>0</v>
      </c>
      <c r="AG224" s="94">
        <v>0</v>
      </c>
      <c r="AH224" s="94">
        <v>0</v>
      </c>
      <c r="AI224" s="94">
        <v>0</v>
      </c>
      <c r="AJ224" s="94">
        <v>0</v>
      </c>
      <c r="AK224" s="94">
        <v>0</v>
      </c>
      <c r="AL224" s="94">
        <v>0</v>
      </c>
      <c r="AM224" s="94">
        <v>0</v>
      </c>
      <c r="AN224" s="94">
        <v>0</v>
      </c>
      <c r="AO224" s="94">
        <v>1</v>
      </c>
      <c r="AP224" s="94">
        <v>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0</v>
      </c>
      <c r="AZ224" s="94">
        <v>0</v>
      </c>
      <c r="BA224" s="95">
        <v>1</v>
      </c>
    </row>
    <row r="225" spans="1:53" x14ac:dyDescent="0.25">
      <c r="A225" s="89" t="s">
        <v>333</v>
      </c>
      <c r="B225" s="89">
        <v>2020</v>
      </c>
      <c r="C225" s="89">
        <v>407</v>
      </c>
      <c r="D225" s="90">
        <v>4.3159268929503919E-2</v>
      </c>
      <c r="E225" s="91">
        <v>7.3843219999999992</v>
      </c>
      <c r="F225" s="91">
        <v>13788</v>
      </c>
      <c r="G225" s="90">
        <v>0</v>
      </c>
      <c r="H225" s="90">
        <v>0</v>
      </c>
      <c r="I225" s="90">
        <v>0.1298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0.97338990426457783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1">
        <v>1.7081853785900782</v>
      </c>
      <c r="W225" s="91">
        <v>5.6761366214099223</v>
      </c>
      <c r="X225" s="91">
        <v>5.9247810407006697E-2</v>
      </c>
      <c r="Y225" s="91">
        <v>0.94075218959299334</v>
      </c>
      <c r="Z225" s="91">
        <v>0</v>
      </c>
      <c r="AA225" s="91">
        <v>0</v>
      </c>
      <c r="AB225" s="91">
        <v>0</v>
      </c>
      <c r="AC225" s="91">
        <v>1</v>
      </c>
      <c r="AD225" s="91">
        <v>0</v>
      </c>
      <c r="AE225" s="91">
        <v>0</v>
      </c>
      <c r="AF225" s="91">
        <v>0</v>
      </c>
      <c r="AG225" s="91">
        <v>0</v>
      </c>
      <c r="AH225" s="91">
        <v>0</v>
      </c>
      <c r="AI225" s="91">
        <v>0</v>
      </c>
      <c r="AJ225" s="91">
        <v>0</v>
      </c>
      <c r="AK225" s="91">
        <v>0</v>
      </c>
      <c r="AL225" s="91">
        <v>0</v>
      </c>
      <c r="AM225" s="91">
        <v>0</v>
      </c>
      <c r="AN225" s="91">
        <v>0</v>
      </c>
      <c r="AO225" s="91">
        <v>0</v>
      </c>
      <c r="AP225" s="91">
        <v>0</v>
      </c>
      <c r="AQ225" s="91">
        <v>0</v>
      </c>
      <c r="AR225" s="91">
        <v>0</v>
      </c>
      <c r="AS225" s="91">
        <v>0</v>
      </c>
      <c r="AT225" s="91">
        <v>0</v>
      </c>
      <c r="AU225" s="91">
        <v>1</v>
      </c>
      <c r="AV225" s="91">
        <v>0</v>
      </c>
      <c r="AW225" s="91">
        <v>0</v>
      </c>
      <c r="AX225" s="91">
        <v>0</v>
      </c>
      <c r="AY225" s="91">
        <v>0</v>
      </c>
      <c r="AZ225" s="91">
        <v>0</v>
      </c>
      <c r="BA225" s="96">
        <v>0</v>
      </c>
    </row>
    <row r="226" spans="1:53" x14ac:dyDescent="0.25">
      <c r="A226" s="89" t="s">
        <v>105</v>
      </c>
      <c r="B226" s="89">
        <v>2020</v>
      </c>
      <c r="C226" s="89">
        <v>133</v>
      </c>
      <c r="D226" s="90">
        <v>0.11860390455386197</v>
      </c>
      <c r="E226" s="91">
        <v>17.509459372882823</v>
      </c>
      <c r="F226" s="91">
        <v>279552.348</v>
      </c>
      <c r="G226" s="90">
        <v>0</v>
      </c>
      <c r="H226" s="90">
        <v>0</v>
      </c>
      <c r="I226" s="90">
        <v>0.30777745426055231</v>
      </c>
      <c r="J226" s="90">
        <v>0</v>
      </c>
      <c r="K226" s="90">
        <v>0</v>
      </c>
      <c r="L226" s="90">
        <v>0.56994287881996253</v>
      </c>
      <c r="M226" s="90">
        <v>0</v>
      </c>
      <c r="N226" s="90">
        <v>0</v>
      </c>
      <c r="O226" s="90">
        <v>0.12330964217120437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0.14795753387841337</v>
      </c>
      <c r="V226" s="91">
        <v>6.7869563410141724</v>
      </c>
      <c r="W226" s="91">
        <v>10.722503031868648</v>
      </c>
      <c r="X226" s="91">
        <v>0.17163554038473</v>
      </c>
      <c r="Y226" s="91">
        <v>0.6839893441527265</v>
      </c>
      <c r="Z226" s="91">
        <v>0.14437511546254345</v>
      </c>
      <c r="AA226" s="91">
        <v>0</v>
      </c>
      <c r="AB226" s="91">
        <v>0</v>
      </c>
      <c r="AC226" s="91">
        <v>1</v>
      </c>
      <c r="AD226" s="91">
        <v>0</v>
      </c>
      <c r="AE226" s="91">
        <v>0</v>
      </c>
      <c r="AF226" s="91">
        <v>0</v>
      </c>
      <c r="AG226" s="91">
        <v>0</v>
      </c>
      <c r="AH226" s="91">
        <v>0</v>
      </c>
      <c r="AI226" s="91">
        <v>0</v>
      </c>
      <c r="AJ226" s="91">
        <v>0</v>
      </c>
      <c r="AK226" s="91">
        <v>0</v>
      </c>
      <c r="AL226" s="91">
        <v>0</v>
      </c>
      <c r="AM226" s="91">
        <v>0</v>
      </c>
      <c r="AN226" s="91">
        <v>0</v>
      </c>
      <c r="AO226" s="91">
        <v>4.1758130758212005E-2</v>
      </c>
      <c r="AP226" s="91">
        <v>0</v>
      </c>
      <c r="AQ226" s="91">
        <v>0</v>
      </c>
      <c r="AR226" s="91">
        <v>0.80399955789814237</v>
      </c>
      <c r="AS226" s="91">
        <v>0</v>
      </c>
      <c r="AT226" s="91">
        <v>0</v>
      </c>
      <c r="AU226" s="91">
        <v>0.15424231134364561</v>
      </c>
      <c r="AV226" s="91">
        <v>0</v>
      </c>
      <c r="AW226" s="91">
        <v>0</v>
      </c>
      <c r="AX226" s="91">
        <v>0</v>
      </c>
      <c r="AY226" s="91">
        <v>0</v>
      </c>
      <c r="AZ226" s="91">
        <v>0</v>
      </c>
      <c r="BA226" s="96">
        <v>1</v>
      </c>
    </row>
    <row r="227" spans="1:53" x14ac:dyDescent="0.25">
      <c r="A227" s="92" t="s">
        <v>67</v>
      </c>
      <c r="B227" s="92">
        <v>2020</v>
      </c>
      <c r="C227" s="92">
        <v>84</v>
      </c>
      <c r="D227" s="93">
        <v>0</v>
      </c>
      <c r="E227" s="94">
        <v>0.16117250885787152</v>
      </c>
      <c r="F227" s="94">
        <v>226273.32</v>
      </c>
      <c r="G227" s="93">
        <v>0</v>
      </c>
      <c r="H227" s="93">
        <v>0</v>
      </c>
      <c r="I227" s="93">
        <v>2.8330551741584027E-3</v>
      </c>
      <c r="J227" s="93">
        <v>0</v>
      </c>
      <c r="K227" s="93">
        <v>0</v>
      </c>
      <c r="L227" s="93">
        <v>0</v>
      </c>
      <c r="M227" s="93">
        <v>0</v>
      </c>
      <c r="N227" s="93">
        <v>0.78848226560692181</v>
      </c>
      <c r="O227" s="93">
        <v>0</v>
      </c>
      <c r="P227" s="93">
        <v>0</v>
      </c>
      <c r="Q227" s="93">
        <v>0</v>
      </c>
      <c r="R227" s="93">
        <v>0</v>
      </c>
      <c r="S227" s="93">
        <v>0</v>
      </c>
      <c r="T227" s="93">
        <v>0.2476672017717334</v>
      </c>
      <c r="U227" s="93">
        <v>0</v>
      </c>
      <c r="V227" s="94">
        <v>0.16117250885787152</v>
      </c>
      <c r="W227" s="94">
        <v>0</v>
      </c>
      <c r="X227" s="94">
        <v>0</v>
      </c>
      <c r="Y227" s="94">
        <v>0.7523327982282666</v>
      </c>
      <c r="Z227" s="94">
        <v>0.2476672017717334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94">
        <v>0</v>
      </c>
      <c r="AI227" s="94">
        <v>0</v>
      </c>
      <c r="AJ227" s="94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3.1298308833947667E-3</v>
      </c>
      <c r="AP227" s="94">
        <v>0</v>
      </c>
      <c r="AQ227" s="94">
        <v>0</v>
      </c>
      <c r="AR227" s="94">
        <v>0</v>
      </c>
      <c r="AS227" s="94">
        <v>0</v>
      </c>
      <c r="AT227" s="94">
        <v>0.9968701691166052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1</v>
      </c>
      <c r="BA227" s="95">
        <v>0</v>
      </c>
    </row>
    <row r="228" spans="1:53" x14ac:dyDescent="0.25">
      <c r="A228" s="89" t="s">
        <v>144</v>
      </c>
      <c r="B228" s="89">
        <v>2020</v>
      </c>
      <c r="C228" s="89">
        <v>180</v>
      </c>
      <c r="D228" s="90">
        <v>0.121933782336483</v>
      </c>
      <c r="E228" s="91">
        <v>39.373680441384053</v>
      </c>
      <c r="F228" s="91">
        <v>390251.16000000003</v>
      </c>
      <c r="G228" s="90">
        <v>0</v>
      </c>
      <c r="H228" s="90">
        <v>0</v>
      </c>
      <c r="I228" s="90">
        <v>0.6921019588923194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0.12882472918209903</v>
      </c>
      <c r="U228" s="90">
        <v>0.2435797500255989</v>
      </c>
      <c r="V228" s="91">
        <v>27.530409645345934</v>
      </c>
      <c r="W228" s="91">
        <v>11.843270796038119</v>
      </c>
      <c r="X228" s="91">
        <v>0.14418406853678539</v>
      </c>
      <c r="Y228" s="91">
        <v>0.47846783153460642</v>
      </c>
      <c r="Z228" s="91">
        <v>0.37734809992860813</v>
      </c>
      <c r="AA228" s="91">
        <v>0</v>
      </c>
      <c r="AB228" s="91">
        <v>0</v>
      </c>
      <c r="AC228" s="91">
        <v>1</v>
      </c>
      <c r="AD228" s="91">
        <v>0</v>
      </c>
      <c r="AE228" s="91">
        <v>0</v>
      </c>
      <c r="AF228" s="91">
        <v>0</v>
      </c>
      <c r="AG228" s="91">
        <v>0</v>
      </c>
      <c r="AH228" s="91">
        <v>0</v>
      </c>
      <c r="AI228" s="91">
        <v>0</v>
      </c>
      <c r="AJ228" s="91">
        <v>0</v>
      </c>
      <c r="AK228" s="91">
        <v>0</v>
      </c>
      <c r="AL228" s="91">
        <v>0</v>
      </c>
      <c r="AM228" s="91">
        <v>0</v>
      </c>
      <c r="AN228" s="91">
        <v>0</v>
      </c>
      <c r="AO228" s="91">
        <v>0.99724088967176294</v>
      </c>
      <c r="AP228" s="91">
        <v>0</v>
      </c>
      <c r="AQ228" s="91">
        <v>0</v>
      </c>
      <c r="AR228" s="91">
        <v>0</v>
      </c>
      <c r="AS228" s="91">
        <v>0</v>
      </c>
      <c r="AT228" s="91">
        <v>0</v>
      </c>
      <c r="AU228" s="91">
        <v>0</v>
      </c>
      <c r="AV228" s="91">
        <v>0</v>
      </c>
      <c r="AW228" s="91">
        <v>0</v>
      </c>
      <c r="AX228" s="91">
        <v>0</v>
      </c>
      <c r="AY228" s="91">
        <v>0</v>
      </c>
      <c r="AZ228" s="91">
        <v>0.34139493270662247</v>
      </c>
      <c r="BA228" s="96">
        <v>0.65860506729337742</v>
      </c>
    </row>
    <row r="229" spans="1:53" x14ac:dyDescent="0.25">
      <c r="A229" s="92" t="s">
        <v>25</v>
      </c>
      <c r="B229" s="92">
        <v>2020</v>
      </c>
      <c r="C229" s="92">
        <v>34</v>
      </c>
      <c r="D229" s="93">
        <v>5.6029663553327079E-2</v>
      </c>
      <c r="E229" s="94">
        <v>17.974186243201235</v>
      </c>
      <c r="F229" s="94">
        <v>482337.36</v>
      </c>
      <c r="G229" s="93">
        <v>0</v>
      </c>
      <c r="H229" s="93">
        <v>2.5515330183007181E-3</v>
      </c>
      <c r="I229" s="93">
        <v>0.31262291521436369</v>
      </c>
      <c r="J229" s="93">
        <v>0</v>
      </c>
      <c r="K229" s="93">
        <v>0.81597141884261259</v>
      </c>
      <c r="L229" s="93">
        <v>0</v>
      </c>
      <c r="M229" s="93">
        <v>0</v>
      </c>
      <c r="N229" s="93">
        <v>0</v>
      </c>
      <c r="O229" s="93">
        <v>0</v>
      </c>
      <c r="P229" s="93">
        <v>0</v>
      </c>
      <c r="Q229" s="93">
        <v>0</v>
      </c>
      <c r="R229" s="93">
        <v>0</v>
      </c>
      <c r="S229" s="93">
        <v>3.1981764796324301E-2</v>
      </c>
      <c r="T229" s="93">
        <v>0</v>
      </c>
      <c r="U229" s="93">
        <v>0</v>
      </c>
      <c r="V229" s="94">
        <v>11.796283970965881</v>
      </c>
      <c r="W229" s="94">
        <v>6.1779022722353503</v>
      </c>
      <c r="X229" s="94">
        <v>6.4152922542750582E-2</v>
      </c>
      <c r="Y229" s="94">
        <v>0.90387879357590428</v>
      </c>
      <c r="Z229" s="94">
        <v>3.1968283881345094E-2</v>
      </c>
      <c r="AA229" s="94">
        <v>0</v>
      </c>
      <c r="AB229" s="94">
        <v>0</v>
      </c>
      <c r="AC229" s="94">
        <v>1</v>
      </c>
      <c r="AD229" s="94">
        <v>0</v>
      </c>
      <c r="AE229" s="94">
        <v>0</v>
      </c>
      <c r="AF229" s="94">
        <v>0</v>
      </c>
      <c r="AG229" s="94">
        <v>0</v>
      </c>
      <c r="AH229" s="94">
        <v>0</v>
      </c>
      <c r="AI229" s="94">
        <v>0</v>
      </c>
      <c r="AJ229" s="94">
        <v>0</v>
      </c>
      <c r="AK229" s="94">
        <v>0</v>
      </c>
      <c r="AL229" s="94">
        <v>0</v>
      </c>
      <c r="AM229" s="94">
        <v>0</v>
      </c>
      <c r="AN229" s="94">
        <v>2.2574369547794519E-3</v>
      </c>
      <c r="AO229" s="94">
        <v>0.17207942546372376</v>
      </c>
      <c r="AP229" s="94">
        <v>0</v>
      </c>
      <c r="AQ229" s="94">
        <v>0.82566313758149679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1</v>
      </c>
      <c r="AZ229" s="94">
        <v>0</v>
      </c>
      <c r="BA229" s="95">
        <v>0</v>
      </c>
    </row>
    <row r="230" spans="1:53" x14ac:dyDescent="0.25">
      <c r="A230" s="89" t="s">
        <v>209</v>
      </c>
      <c r="B230" s="89">
        <v>2020</v>
      </c>
      <c r="C230" s="89">
        <v>253</v>
      </c>
      <c r="D230" s="90">
        <v>0</v>
      </c>
      <c r="E230" s="91">
        <v>0</v>
      </c>
      <c r="F230" s="91">
        <v>49402.799999999996</v>
      </c>
      <c r="G230" s="90">
        <v>0</v>
      </c>
      <c r="H230" s="90">
        <v>0</v>
      </c>
      <c r="I230" s="90">
        <v>0</v>
      </c>
      <c r="J230" s="90">
        <v>0</v>
      </c>
      <c r="K230" s="90">
        <v>0</v>
      </c>
      <c r="L230" s="90">
        <v>0.70633243459884854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0.29366756540115135</v>
      </c>
      <c r="U230" s="90">
        <v>0</v>
      </c>
      <c r="V230" s="91">
        <v>0</v>
      </c>
      <c r="W230" s="91">
        <v>0</v>
      </c>
      <c r="X230" s="91">
        <v>0</v>
      </c>
      <c r="Y230" s="91">
        <v>0.70633243459884854</v>
      </c>
      <c r="Z230" s="91">
        <v>0.29366756540115146</v>
      </c>
      <c r="AA230" s="91">
        <v>0</v>
      </c>
      <c r="AB230" s="91">
        <v>0</v>
      </c>
      <c r="AC230" s="91">
        <v>0</v>
      </c>
      <c r="AD230" s="91">
        <v>0</v>
      </c>
      <c r="AE230" s="91">
        <v>0</v>
      </c>
      <c r="AF230" s="91">
        <v>0</v>
      </c>
      <c r="AG230" s="91">
        <v>0</v>
      </c>
      <c r="AH230" s="91">
        <v>0</v>
      </c>
      <c r="AI230" s="91">
        <v>0</v>
      </c>
      <c r="AJ230" s="91">
        <v>0</v>
      </c>
      <c r="AK230" s="91">
        <v>0</v>
      </c>
      <c r="AL230" s="91">
        <v>0</v>
      </c>
      <c r="AM230" s="91">
        <v>0</v>
      </c>
      <c r="AN230" s="91">
        <v>0</v>
      </c>
      <c r="AO230" s="91">
        <v>0</v>
      </c>
      <c r="AP230" s="91">
        <v>0</v>
      </c>
      <c r="AQ230" s="91">
        <v>0</v>
      </c>
      <c r="AR230" s="91">
        <v>1</v>
      </c>
      <c r="AS230" s="91">
        <v>0</v>
      </c>
      <c r="AT230" s="91">
        <v>0</v>
      </c>
      <c r="AU230" s="91">
        <v>0</v>
      </c>
      <c r="AV230" s="91">
        <v>0</v>
      </c>
      <c r="AW230" s="91">
        <v>0</v>
      </c>
      <c r="AX230" s="91">
        <v>0</v>
      </c>
      <c r="AY230" s="91">
        <v>0</v>
      </c>
      <c r="AZ230" s="91">
        <v>1</v>
      </c>
      <c r="BA230" s="96">
        <v>0</v>
      </c>
    </row>
    <row r="231" spans="1:53" x14ac:dyDescent="0.25">
      <c r="A231" s="92" t="s">
        <v>357</v>
      </c>
      <c r="B231" s="92">
        <v>2020</v>
      </c>
      <c r="C231" s="92">
        <v>444</v>
      </c>
      <c r="D231" s="93">
        <v>0</v>
      </c>
      <c r="E231" s="94">
        <v>0.39012833168805527</v>
      </c>
      <c r="F231" s="94">
        <v>5470.2</v>
      </c>
      <c r="G231" s="93">
        <v>0</v>
      </c>
      <c r="H231" s="93">
        <v>5.2648897663705166E-3</v>
      </c>
      <c r="I231" s="93">
        <v>0</v>
      </c>
      <c r="J231" s="93">
        <v>0</v>
      </c>
      <c r="K231" s="93">
        <v>0</v>
      </c>
      <c r="L231" s="93">
        <v>0</v>
      </c>
      <c r="M231" s="93">
        <v>0</v>
      </c>
      <c r="N231" s="93">
        <v>1.0845672918723264</v>
      </c>
      <c r="O231" s="93">
        <v>0</v>
      </c>
      <c r="P231" s="93">
        <v>0</v>
      </c>
      <c r="Q231" s="93">
        <v>0</v>
      </c>
      <c r="R231" s="93">
        <v>0</v>
      </c>
      <c r="S231" s="93">
        <v>0</v>
      </c>
      <c r="T231" s="93">
        <v>0</v>
      </c>
      <c r="U231" s="93">
        <v>0</v>
      </c>
      <c r="V231" s="94">
        <v>0.39012833168805527</v>
      </c>
      <c r="W231" s="94">
        <v>0</v>
      </c>
      <c r="X231" s="94">
        <v>0</v>
      </c>
      <c r="Y231" s="94">
        <v>1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94">
        <v>0</v>
      </c>
      <c r="AI231" s="94">
        <v>0</v>
      </c>
      <c r="AJ231" s="94">
        <v>0</v>
      </c>
      <c r="AK231" s="94">
        <v>0</v>
      </c>
      <c r="AL231" s="94">
        <v>0</v>
      </c>
      <c r="AM231" s="94">
        <v>0</v>
      </c>
      <c r="AN231" s="94">
        <v>4.9196457855034438E-3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0.99508035421449648</v>
      </c>
      <c r="AU231" s="94">
        <v>0</v>
      </c>
      <c r="AV231" s="94">
        <v>0</v>
      </c>
      <c r="AW231" s="94">
        <v>0</v>
      </c>
      <c r="AX231" s="94">
        <v>0</v>
      </c>
      <c r="AY231" s="94">
        <v>0</v>
      </c>
      <c r="AZ231" s="94">
        <v>0</v>
      </c>
      <c r="BA231" s="95">
        <v>0</v>
      </c>
    </row>
    <row r="232" spans="1:53" x14ac:dyDescent="0.25">
      <c r="A232" s="89" t="s">
        <v>310</v>
      </c>
      <c r="B232" s="89">
        <v>2020</v>
      </c>
      <c r="C232" s="89">
        <v>376</v>
      </c>
      <c r="D232" s="90">
        <v>0.14415781487101673</v>
      </c>
      <c r="E232" s="91">
        <v>69.311227928679813</v>
      </c>
      <c r="F232" s="91">
        <v>9489.5999999999985</v>
      </c>
      <c r="G232" s="90">
        <v>0</v>
      </c>
      <c r="H232" s="90">
        <v>0</v>
      </c>
      <c r="I232" s="90">
        <v>1.2183376327769346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1">
        <v>52.302067534142637</v>
      </c>
      <c r="W232" s="91">
        <v>17.009160394537183</v>
      </c>
      <c r="X232" s="91">
        <v>0.21469140477092011</v>
      </c>
      <c r="Y232" s="91">
        <v>0.78530859522907992</v>
      </c>
      <c r="Z232" s="91">
        <v>0</v>
      </c>
      <c r="AA232" s="91">
        <v>0</v>
      </c>
      <c r="AB232" s="91">
        <v>0</v>
      </c>
      <c r="AC232" s="91">
        <v>1</v>
      </c>
      <c r="AD232" s="91">
        <v>0</v>
      </c>
      <c r="AE232" s="91">
        <v>0</v>
      </c>
      <c r="AF232" s="91">
        <v>0</v>
      </c>
      <c r="AG232" s="91">
        <v>0</v>
      </c>
      <c r="AH232" s="91">
        <v>0</v>
      </c>
      <c r="AI232" s="91">
        <v>0</v>
      </c>
      <c r="AJ232" s="91">
        <v>0</v>
      </c>
      <c r="AK232" s="91">
        <v>0</v>
      </c>
      <c r="AL232" s="91">
        <v>0</v>
      </c>
      <c r="AM232" s="91">
        <v>0</v>
      </c>
      <c r="AN232" s="91">
        <v>0</v>
      </c>
      <c r="AO232" s="91">
        <v>1</v>
      </c>
      <c r="AP232" s="91">
        <v>0</v>
      </c>
      <c r="AQ232" s="91">
        <v>0</v>
      </c>
      <c r="AR232" s="91">
        <v>0</v>
      </c>
      <c r="AS232" s="91">
        <v>0</v>
      </c>
      <c r="AT232" s="91">
        <v>0</v>
      </c>
      <c r="AU232" s="91">
        <v>0</v>
      </c>
      <c r="AV232" s="91">
        <v>0</v>
      </c>
      <c r="AW232" s="91">
        <v>0</v>
      </c>
      <c r="AX232" s="91">
        <v>0</v>
      </c>
      <c r="AY232" s="91">
        <v>0</v>
      </c>
      <c r="AZ232" s="91">
        <v>0</v>
      </c>
      <c r="BA232" s="96">
        <v>0</v>
      </c>
    </row>
    <row r="233" spans="1:53" x14ac:dyDescent="0.25">
      <c r="A233" s="89" t="s">
        <v>68</v>
      </c>
      <c r="B233" s="89">
        <v>2020</v>
      </c>
      <c r="C233" s="89">
        <v>85</v>
      </c>
      <c r="D233" s="90">
        <v>0</v>
      </c>
      <c r="E233" s="91">
        <v>1.6220406756290933</v>
      </c>
      <c r="F233" s="91">
        <v>226278</v>
      </c>
      <c r="G233" s="90">
        <v>0</v>
      </c>
      <c r="H233" s="90">
        <v>2.1889887660311653E-2</v>
      </c>
      <c r="I233" s="90">
        <v>0</v>
      </c>
      <c r="J233" s="90">
        <v>0</v>
      </c>
      <c r="K233" s="90">
        <v>0.68200841442826965</v>
      </c>
      <c r="L233" s="90">
        <v>0.24335242489327288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1">
        <v>1.6220406756290933</v>
      </c>
      <c r="W233" s="91">
        <v>0</v>
      </c>
      <c r="X233" s="91">
        <v>0</v>
      </c>
      <c r="Y233" s="91">
        <v>1</v>
      </c>
      <c r="Z233" s="91">
        <v>0</v>
      </c>
      <c r="AA233" s="91">
        <v>0</v>
      </c>
      <c r="AB233" s="91">
        <v>0</v>
      </c>
      <c r="AC233" s="91">
        <v>0</v>
      </c>
      <c r="AD233" s="91">
        <v>0</v>
      </c>
      <c r="AE233" s="91">
        <v>0</v>
      </c>
      <c r="AF233" s="91">
        <v>0</v>
      </c>
      <c r="AG233" s="91">
        <v>0</v>
      </c>
      <c r="AH233" s="91">
        <v>0</v>
      </c>
      <c r="AI233" s="91">
        <v>0</v>
      </c>
      <c r="AJ233" s="91">
        <v>0</v>
      </c>
      <c r="AK233" s="91">
        <v>0</v>
      </c>
      <c r="AL233" s="91">
        <v>0</v>
      </c>
      <c r="AM233" s="91">
        <v>0</v>
      </c>
      <c r="AN233" s="91">
        <v>1.860935679686063E-2</v>
      </c>
      <c r="AO233" s="91">
        <v>0</v>
      </c>
      <c r="AP233" s="91">
        <v>0</v>
      </c>
      <c r="AQ233" s="91">
        <v>0.72999570789134838</v>
      </c>
      <c r="AR233" s="91">
        <v>0.25139493531179108</v>
      </c>
      <c r="AS233" s="91">
        <v>0</v>
      </c>
      <c r="AT233" s="91">
        <v>0</v>
      </c>
      <c r="AU233" s="91">
        <v>0</v>
      </c>
      <c r="AV233" s="91">
        <v>0</v>
      </c>
      <c r="AW233" s="91">
        <v>0</v>
      </c>
      <c r="AX233" s="91">
        <v>0</v>
      </c>
      <c r="AY233" s="91">
        <v>0</v>
      </c>
      <c r="AZ233" s="91">
        <v>0</v>
      </c>
      <c r="BA233" s="96">
        <v>0</v>
      </c>
    </row>
    <row r="234" spans="1:53" x14ac:dyDescent="0.25">
      <c r="A234" s="92" t="s">
        <v>180</v>
      </c>
      <c r="B234" s="92">
        <v>2020</v>
      </c>
      <c r="C234" s="92">
        <v>222</v>
      </c>
      <c r="D234" s="93">
        <v>0</v>
      </c>
      <c r="E234" s="94">
        <v>0.30510044776887574</v>
      </c>
      <c r="F234" s="94">
        <v>209840.4</v>
      </c>
      <c r="G234" s="93">
        <v>0</v>
      </c>
      <c r="H234" s="93">
        <v>4.1174149496474464E-3</v>
      </c>
      <c r="I234" s="93">
        <v>0</v>
      </c>
      <c r="J234" s="93">
        <v>0</v>
      </c>
      <c r="K234" s="93">
        <v>0</v>
      </c>
      <c r="L234" s="93">
        <v>0.98193674811904674</v>
      </c>
      <c r="M234" s="93">
        <v>0</v>
      </c>
      <c r="N234" s="93">
        <v>0</v>
      </c>
      <c r="O234" s="93">
        <v>0</v>
      </c>
      <c r="P234" s="93">
        <v>0</v>
      </c>
      <c r="Q234" s="93">
        <v>0</v>
      </c>
      <c r="R234" s="93">
        <v>0</v>
      </c>
      <c r="S234" s="93">
        <v>0</v>
      </c>
      <c r="T234" s="93">
        <v>0</v>
      </c>
      <c r="U234" s="93">
        <v>0</v>
      </c>
      <c r="V234" s="94">
        <v>0.30510044776887574</v>
      </c>
      <c r="W234" s="94">
        <v>0</v>
      </c>
      <c r="X234" s="94">
        <v>0</v>
      </c>
      <c r="Y234" s="94">
        <v>1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94">
        <v>0</v>
      </c>
      <c r="AI234" s="94">
        <v>0</v>
      </c>
      <c r="AJ234" s="94">
        <v>0</v>
      </c>
      <c r="AK234" s="94">
        <v>0</v>
      </c>
      <c r="AL234" s="94">
        <v>0</v>
      </c>
      <c r="AM234" s="94">
        <v>0</v>
      </c>
      <c r="AN234" s="94">
        <v>3.542913325761557E-3</v>
      </c>
      <c r="AO234" s="94">
        <v>0</v>
      </c>
      <c r="AP234" s="94">
        <v>0</v>
      </c>
      <c r="AQ234" s="94">
        <v>0</v>
      </c>
      <c r="AR234" s="94">
        <v>0.99645708667423849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5">
        <v>0</v>
      </c>
    </row>
    <row r="235" spans="1:53" x14ac:dyDescent="0.25">
      <c r="A235" s="89" t="s">
        <v>171</v>
      </c>
      <c r="B235" s="89">
        <v>2020</v>
      </c>
      <c r="C235" s="89">
        <v>212</v>
      </c>
      <c r="D235" s="90">
        <v>0</v>
      </c>
      <c r="E235" s="91">
        <v>0</v>
      </c>
      <c r="F235" s="91">
        <v>64965.599999999991</v>
      </c>
      <c r="G235" s="90">
        <v>0</v>
      </c>
      <c r="H235" s="90">
        <v>0</v>
      </c>
      <c r="I235" s="90">
        <v>0</v>
      </c>
      <c r="J235" s="90">
        <v>0</v>
      </c>
      <c r="K235" s="90">
        <v>1.1655245237479528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1">
        <v>0</v>
      </c>
      <c r="W235" s="91">
        <v>0</v>
      </c>
      <c r="X235" s="91">
        <v>0</v>
      </c>
      <c r="Y235" s="91">
        <v>1</v>
      </c>
      <c r="Z235" s="91">
        <v>0</v>
      </c>
      <c r="AA235" s="91">
        <v>0</v>
      </c>
      <c r="AB235" s="91">
        <v>0</v>
      </c>
      <c r="AC235" s="91">
        <v>0</v>
      </c>
      <c r="AD235" s="91">
        <v>0</v>
      </c>
      <c r="AE235" s="91">
        <v>0</v>
      </c>
      <c r="AF235" s="91">
        <v>0</v>
      </c>
      <c r="AG235" s="91">
        <v>0</v>
      </c>
      <c r="AH235" s="91">
        <v>0</v>
      </c>
      <c r="AI235" s="91">
        <v>0</v>
      </c>
      <c r="AJ235" s="91">
        <v>0</v>
      </c>
      <c r="AK235" s="91">
        <v>0</v>
      </c>
      <c r="AL235" s="91">
        <v>0</v>
      </c>
      <c r="AM235" s="91">
        <v>0</v>
      </c>
      <c r="AN235" s="91">
        <v>0</v>
      </c>
      <c r="AO235" s="91">
        <v>0</v>
      </c>
      <c r="AP235" s="91">
        <v>0</v>
      </c>
      <c r="AQ235" s="91">
        <v>1</v>
      </c>
      <c r="AR235" s="91">
        <v>0</v>
      </c>
      <c r="AS235" s="91">
        <v>0</v>
      </c>
      <c r="AT235" s="91">
        <v>0</v>
      </c>
      <c r="AU235" s="91">
        <v>0</v>
      </c>
      <c r="AV235" s="91">
        <v>0</v>
      </c>
      <c r="AW235" s="91">
        <v>0</v>
      </c>
      <c r="AX235" s="91">
        <v>0</v>
      </c>
      <c r="AY235" s="91">
        <v>0</v>
      </c>
      <c r="AZ235" s="91">
        <v>0</v>
      </c>
      <c r="BA235" s="96">
        <v>0</v>
      </c>
    </row>
    <row r="236" spans="1:53" x14ac:dyDescent="0.25">
      <c r="A236" s="89" t="s">
        <v>46</v>
      </c>
      <c r="B236" s="89">
        <v>2020</v>
      </c>
      <c r="C236" s="89">
        <v>57</v>
      </c>
      <c r="D236" s="90">
        <v>0</v>
      </c>
      <c r="E236" s="91">
        <v>0</v>
      </c>
      <c r="F236" s="91">
        <v>87512.4</v>
      </c>
      <c r="G236" s="90">
        <v>0</v>
      </c>
      <c r="H236" s="90">
        <v>0</v>
      </c>
      <c r="I236" s="90">
        <v>0</v>
      </c>
      <c r="J236" s="90">
        <v>0</v>
      </c>
      <c r="K236" s="90">
        <v>0.99391171993911731</v>
      </c>
      <c r="L236" s="90">
        <v>0</v>
      </c>
      <c r="M236" s="90">
        <v>0</v>
      </c>
      <c r="N236" s="90">
        <v>6.1384672343576452E-3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1">
        <v>0</v>
      </c>
      <c r="W236" s="91">
        <v>0</v>
      </c>
      <c r="X236" s="91">
        <v>0</v>
      </c>
      <c r="Y236" s="91">
        <v>1</v>
      </c>
      <c r="Z236" s="91">
        <v>0</v>
      </c>
      <c r="AA236" s="91">
        <v>0</v>
      </c>
      <c r="AB236" s="91">
        <v>0</v>
      </c>
      <c r="AC236" s="91">
        <v>0</v>
      </c>
      <c r="AD236" s="91">
        <v>0</v>
      </c>
      <c r="AE236" s="91">
        <v>0</v>
      </c>
      <c r="AF236" s="91">
        <v>0</v>
      </c>
      <c r="AG236" s="91">
        <v>0</v>
      </c>
      <c r="AH236" s="91">
        <v>0</v>
      </c>
      <c r="AI236" s="91">
        <v>0</v>
      </c>
      <c r="AJ236" s="91">
        <v>0</v>
      </c>
      <c r="AK236" s="91">
        <v>0</v>
      </c>
      <c r="AL236" s="91">
        <v>0</v>
      </c>
      <c r="AM236" s="91">
        <v>0</v>
      </c>
      <c r="AN236" s="91">
        <v>0</v>
      </c>
      <c r="AO236" s="91">
        <v>0</v>
      </c>
      <c r="AP236" s="91">
        <v>0</v>
      </c>
      <c r="AQ236" s="91">
        <v>0.99398917713518742</v>
      </c>
      <c r="AR236" s="91">
        <v>0</v>
      </c>
      <c r="AS236" s="91">
        <v>0</v>
      </c>
      <c r="AT236" s="91">
        <v>6.0108228648124767E-3</v>
      </c>
      <c r="AU236" s="91">
        <v>0</v>
      </c>
      <c r="AV236" s="91">
        <v>0</v>
      </c>
      <c r="AW236" s="91">
        <v>0</v>
      </c>
      <c r="AX236" s="91">
        <v>0</v>
      </c>
      <c r="AY236" s="91">
        <v>0</v>
      </c>
      <c r="AZ236" s="91">
        <v>0</v>
      </c>
      <c r="BA236" s="96">
        <v>0</v>
      </c>
    </row>
    <row r="237" spans="1:53" x14ac:dyDescent="0.25">
      <c r="A237" s="92" t="s">
        <v>47</v>
      </c>
      <c r="B237" s="92">
        <v>2020</v>
      </c>
      <c r="C237" s="92">
        <v>58</v>
      </c>
      <c r="D237" s="93">
        <v>0</v>
      </c>
      <c r="E237" s="94">
        <v>0</v>
      </c>
      <c r="F237" s="94">
        <v>121568.4</v>
      </c>
      <c r="G237" s="93">
        <v>0</v>
      </c>
      <c r="H237" s="93">
        <v>0</v>
      </c>
      <c r="I237" s="93">
        <v>0</v>
      </c>
      <c r="J237" s="93">
        <v>0</v>
      </c>
      <c r="K237" s="93">
        <v>1.0945813221198932</v>
      </c>
      <c r="L237" s="93">
        <v>0</v>
      </c>
      <c r="M237" s="93">
        <v>0</v>
      </c>
      <c r="N237" s="93">
        <v>0</v>
      </c>
      <c r="O237" s="93">
        <v>0</v>
      </c>
      <c r="P237" s="93">
        <v>0</v>
      </c>
      <c r="Q237" s="93">
        <v>0</v>
      </c>
      <c r="R237" s="93">
        <v>0</v>
      </c>
      <c r="S237" s="93">
        <v>0</v>
      </c>
      <c r="T237" s="93">
        <v>0</v>
      </c>
      <c r="U237" s="93">
        <v>0</v>
      </c>
      <c r="V237" s="94">
        <v>0</v>
      </c>
      <c r="W237" s="94">
        <v>0</v>
      </c>
      <c r="X237" s="94">
        <v>0</v>
      </c>
      <c r="Y237" s="94">
        <v>1</v>
      </c>
      <c r="Z237" s="94">
        <v>0</v>
      </c>
      <c r="AA237" s="94">
        <v>0</v>
      </c>
      <c r="AB237" s="94">
        <v>0</v>
      </c>
      <c r="AC237" s="94">
        <v>0</v>
      </c>
      <c r="AD237" s="94">
        <v>0</v>
      </c>
      <c r="AE237" s="94">
        <v>0</v>
      </c>
      <c r="AF237" s="94">
        <v>0</v>
      </c>
      <c r="AG237" s="94">
        <v>0</v>
      </c>
      <c r="AH237" s="94">
        <v>0</v>
      </c>
      <c r="AI237" s="94">
        <v>0</v>
      </c>
      <c r="AJ237" s="94">
        <v>0</v>
      </c>
      <c r="AK237" s="94">
        <v>0</v>
      </c>
      <c r="AL237" s="94">
        <v>0</v>
      </c>
      <c r="AM237" s="94">
        <v>0</v>
      </c>
      <c r="AN237" s="94">
        <v>0</v>
      </c>
      <c r="AO237" s="94">
        <v>0</v>
      </c>
      <c r="AP237" s="94">
        <v>0</v>
      </c>
      <c r="AQ237" s="94">
        <v>1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5">
        <v>0</v>
      </c>
    </row>
    <row r="238" spans="1:53" x14ac:dyDescent="0.25">
      <c r="A238" s="92" t="s">
        <v>86</v>
      </c>
      <c r="B238" s="92">
        <v>2020</v>
      </c>
      <c r="C238" s="92">
        <v>110</v>
      </c>
      <c r="D238" s="93">
        <v>7.7125295089707266E-2</v>
      </c>
      <c r="E238" s="94">
        <v>0.13856650436732768</v>
      </c>
      <c r="F238" s="94">
        <v>121996.79999999999</v>
      </c>
      <c r="G238" s="93">
        <v>0</v>
      </c>
      <c r="H238" s="93">
        <v>1.8699933112999688E-3</v>
      </c>
      <c r="I238" s="93">
        <v>0</v>
      </c>
      <c r="J238" s="93">
        <v>0</v>
      </c>
      <c r="K238" s="93">
        <v>0.95785709133354324</v>
      </c>
      <c r="L238" s="93">
        <v>0</v>
      </c>
      <c r="M238" s="93">
        <v>0</v>
      </c>
      <c r="N238" s="93">
        <v>1.7286580467684397E-2</v>
      </c>
      <c r="O238" s="93">
        <v>0</v>
      </c>
      <c r="P238" s="93">
        <v>0</v>
      </c>
      <c r="Q238" s="93">
        <v>0</v>
      </c>
      <c r="R238" s="93">
        <v>0.20482602822369114</v>
      </c>
      <c r="S238" s="93">
        <v>0</v>
      </c>
      <c r="T238" s="93">
        <v>0</v>
      </c>
      <c r="U238" s="93">
        <v>0</v>
      </c>
      <c r="V238" s="94">
        <v>0.13856650436732768</v>
      </c>
      <c r="W238" s="94">
        <v>0</v>
      </c>
      <c r="X238" s="94">
        <v>7.3536355051935787E-2</v>
      </c>
      <c r="Y238" s="94">
        <v>0.92646364494806421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94">
        <v>0</v>
      </c>
      <c r="AI238" s="94">
        <v>0</v>
      </c>
      <c r="AJ238" s="94">
        <v>0</v>
      </c>
      <c r="AK238" s="94">
        <v>0</v>
      </c>
      <c r="AL238" s="94">
        <v>1</v>
      </c>
      <c r="AM238" s="94">
        <v>0</v>
      </c>
      <c r="AN238" s="94">
        <v>1.6244107529621609E-3</v>
      </c>
      <c r="AO238" s="94">
        <v>0</v>
      </c>
      <c r="AP238" s="94">
        <v>0</v>
      </c>
      <c r="AQ238" s="94">
        <v>0.98120779717161422</v>
      </c>
      <c r="AR238" s="94">
        <v>0</v>
      </c>
      <c r="AS238" s="94">
        <v>0</v>
      </c>
      <c r="AT238" s="94">
        <v>1.716779207542362E-2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5">
        <v>0</v>
      </c>
    </row>
    <row r="239" spans="1:53" x14ac:dyDescent="0.25">
      <c r="A239" s="92" t="s">
        <v>190</v>
      </c>
      <c r="B239" s="92">
        <v>2020</v>
      </c>
      <c r="C239" s="92">
        <v>232</v>
      </c>
      <c r="D239" s="93">
        <v>1.1976819523432438</v>
      </c>
      <c r="E239" s="94">
        <v>8.5704533129364329</v>
      </c>
      <c r="F239" s="94">
        <v>50007.600000000006</v>
      </c>
      <c r="G239" s="93">
        <v>0</v>
      </c>
      <c r="H239" s="93">
        <v>0</v>
      </c>
      <c r="I239" s="93">
        <v>0.15064955726729537</v>
      </c>
      <c r="J239" s="93">
        <v>0</v>
      </c>
      <c r="K239" s="93">
        <v>0</v>
      </c>
      <c r="L239" s="93">
        <v>0</v>
      </c>
      <c r="M239" s="93">
        <v>0</v>
      </c>
      <c r="N239" s="93">
        <v>0</v>
      </c>
      <c r="O239" s="93">
        <v>0</v>
      </c>
      <c r="P239" s="93">
        <v>0</v>
      </c>
      <c r="Q239" s="93">
        <v>0</v>
      </c>
      <c r="R239" s="93">
        <v>2.8555502483622486</v>
      </c>
      <c r="S239" s="93">
        <v>0</v>
      </c>
      <c r="T239" s="93">
        <v>0</v>
      </c>
      <c r="U239" s="93">
        <v>5.4271182780217399E-2</v>
      </c>
      <c r="V239" s="94">
        <v>3.8511798329853861</v>
      </c>
      <c r="W239" s="94">
        <v>4.7192734799510481</v>
      </c>
      <c r="X239" s="94">
        <v>0.86823922734026748</v>
      </c>
      <c r="Y239" s="94">
        <v>2.0728083209509657E-2</v>
      </c>
      <c r="Z239" s="94">
        <v>0.11103268945022286</v>
      </c>
      <c r="AA239" s="94">
        <v>0</v>
      </c>
      <c r="AB239" s="94">
        <v>0</v>
      </c>
      <c r="AC239" s="94">
        <v>3.2259444658366491E-2</v>
      </c>
      <c r="AD239" s="94">
        <v>0</v>
      </c>
      <c r="AE239" s="94">
        <v>0</v>
      </c>
      <c r="AF239" s="94">
        <v>0</v>
      </c>
      <c r="AG239" s="94">
        <v>0</v>
      </c>
      <c r="AH239" s="94">
        <v>0</v>
      </c>
      <c r="AI239" s="94">
        <v>0</v>
      </c>
      <c r="AJ239" s="94">
        <v>0</v>
      </c>
      <c r="AK239" s="94">
        <v>0</v>
      </c>
      <c r="AL239" s="94">
        <v>0.9677405553416335</v>
      </c>
      <c r="AM239" s="94">
        <v>0</v>
      </c>
      <c r="AN239" s="94">
        <v>0</v>
      </c>
      <c r="AO239" s="94">
        <v>1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5">
        <v>1</v>
      </c>
    </row>
    <row r="240" spans="1:53" x14ac:dyDescent="0.25">
      <c r="A240" s="89" t="s">
        <v>181</v>
      </c>
      <c r="B240" s="89">
        <v>2020</v>
      </c>
      <c r="C240" s="89">
        <v>223</v>
      </c>
      <c r="D240" s="90">
        <v>0</v>
      </c>
      <c r="E240" s="91">
        <v>6.2411592745104218E-3</v>
      </c>
      <c r="F240" s="91">
        <v>137432.15999999997</v>
      </c>
      <c r="G240" s="90">
        <v>0</v>
      </c>
      <c r="H240" s="90">
        <v>7.8584226574042072E-5</v>
      </c>
      <c r="I240" s="90">
        <v>0</v>
      </c>
      <c r="J240" s="90">
        <v>0</v>
      </c>
      <c r="K240" s="90">
        <v>1.0819701880549648</v>
      </c>
      <c r="L240" s="90">
        <v>0</v>
      </c>
      <c r="M240" s="90">
        <v>0</v>
      </c>
      <c r="N240" s="90">
        <v>1.8845661743219347E-2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1">
        <v>6.2411592745104218E-3</v>
      </c>
      <c r="W240" s="91">
        <v>0</v>
      </c>
      <c r="X240" s="91">
        <v>0</v>
      </c>
      <c r="Y240" s="91">
        <v>1</v>
      </c>
      <c r="Z240" s="91">
        <v>0</v>
      </c>
      <c r="AA240" s="91">
        <v>0</v>
      </c>
      <c r="AB240" s="91">
        <v>0</v>
      </c>
      <c r="AC240" s="91">
        <v>0</v>
      </c>
      <c r="AD240" s="91">
        <v>0</v>
      </c>
      <c r="AE240" s="91">
        <v>0</v>
      </c>
      <c r="AF240" s="91">
        <v>0</v>
      </c>
      <c r="AG240" s="91">
        <v>0</v>
      </c>
      <c r="AH240" s="91">
        <v>0</v>
      </c>
      <c r="AI240" s="91">
        <v>0</v>
      </c>
      <c r="AJ240" s="91">
        <v>0</v>
      </c>
      <c r="AK240" s="91">
        <v>0</v>
      </c>
      <c r="AL240" s="91">
        <v>0</v>
      </c>
      <c r="AM240" s="91">
        <v>0</v>
      </c>
      <c r="AN240" s="91">
        <v>6.8106329697503133E-5</v>
      </c>
      <c r="AO240" s="91">
        <v>0</v>
      </c>
      <c r="AP240" s="91">
        <v>0</v>
      </c>
      <c r="AQ240" s="91">
        <v>0.98481752742589512</v>
      </c>
      <c r="AR240" s="91">
        <v>0</v>
      </c>
      <c r="AS240" s="91">
        <v>0</v>
      </c>
      <c r="AT240" s="91">
        <v>1.5114366244407424E-2</v>
      </c>
      <c r="AU240" s="91">
        <v>0</v>
      </c>
      <c r="AV240" s="91">
        <v>0</v>
      </c>
      <c r="AW240" s="91">
        <v>0</v>
      </c>
      <c r="AX240" s="91">
        <v>0</v>
      </c>
      <c r="AY240" s="91">
        <v>0</v>
      </c>
      <c r="AZ240" s="91">
        <v>0</v>
      </c>
      <c r="BA240" s="96">
        <v>0</v>
      </c>
    </row>
    <row r="241" spans="1:53" x14ac:dyDescent="0.25">
      <c r="A241" s="92" t="s">
        <v>55</v>
      </c>
      <c r="B241" s="92">
        <v>2020</v>
      </c>
      <c r="C241" s="92">
        <v>68</v>
      </c>
      <c r="D241" s="93">
        <v>0.13505787215570736</v>
      </c>
      <c r="E241" s="94">
        <v>17.20175373072955</v>
      </c>
      <c r="F241" s="94">
        <v>550718.21</v>
      </c>
      <c r="G241" s="93">
        <v>6.3801543805860348E-3</v>
      </c>
      <c r="H241" s="93">
        <v>5.7805795272322666E-3</v>
      </c>
      <c r="I241" s="93">
        <v>0</v>
      </c>
      <c r="J241" s="93">
        <v>0.17101101487092643</v>
      </c>
      <c r="K241" s="93">
        <v>0</v>
      </c>
      <c r="L241" s="93">
        <v>0.94533137373467291</v>
      </c>
      <c r="M241" s="93">
        <v>0</v>
      </c>
      <c r="N241" s="93">
        <v>0</v>
      </c>
      <c r="O241" s="93">
        <v>0</v>
      </c>
      <c r="P241" s="93">
        <v>0.20901346262002124</v>
      </c>
      <c r="Q241" s="93">
        <v>0</v>
      </c>
      <c r="R241" s="93">
        <v>0</v>
      </c>
      <c r="S241" s="93">
        <v>0</v>
      </c>
      <c r="T241" s="93">
        <v>0</v>
      </c>
      <c r="U241" s="93">
        <v>0</v>
      </c>
      <c r="V241" s="94">
        <v>16.594923023981991</v>
      </c>
      <c r="W241" s="94">
        <v>0.60683070674755579</v>
      </c>
      <c r="X241" s="94">
        <v>0.66258956727931528</v>
      </c>
      <c r="Y241" s="94">
        <v>0.33741043272068483</v>
      </c>
      <c r="Z241" s="94">
        <v>0</v>
      </c>
      <c r="AA241" s="94">
        <v>6.6743684376221728E-3</v>
      </c>
      <c r="AB241" s="94">
        <v>4.401303469682624E-3</v>
      </c>
      <c r="AC241" s="94">
        <v>0</v>
      </c>
      <c r="AD241" s="94">
        <v>0</v>
      </c>
      <c r="AE241" s="94">
        <v>0</v>
      </c>
      <c r="AF241" s="94">
        <v>0.98892432809269515</v>
      </c>
      <c r="AG241" s="94">
        <v>0</v>
      </c>
      <c r="AH241" s="94">
        <v>0</v>
      </c>
      <c r="AI241" s="94">
        <v>0</v>
      </c>
      <c r="AJ241" s="94">
        <v>0</v>
      </c>
      <c r="AK241" s="94">
        <v>0</v>
      </c>
      <c r="AL241" s="94">
        <v>0</v>
      </c>
      <c r="AM241" s="94">
        <v>0</v>
      </c>
      <c r="AN241" s="94">
        <v>4.1201424401073944E-3</v>
      </c>
      <c r="AO241" s="94">
        <v>0</v>
      </c>
      <c r="AP241" s="94">
        <v>0.44814593590195168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0.54773392165794099</v>
      </c>
      <c r="AW241" s="94">
        <v>0</v>
      </c>
      <c r="AX241" s="94">
        <v>0</v>
      </c>
      <c r="AY241" s="94">
        <v>0</v>
      </c>
      <c r="AZ241" s="94">
        <v>0</v>
      </c>
      <c r="BA241" s="95">
        <v>0</v>
      </c>
    </row>
    <row r="242" spans="1:53" x14ac:dyDescent="0.25">
      <c r="A242" s="92" t="s">
        <v>258</v>
      </c>
      <c r="B242" s="92">
        <v>2020</v>
      </c>
      <c r="C242" s="92">
        <v>310</v>
      </c>
      <c r="D242" s="93">
        <v>2.6133551966970699E-2</v>
      </c>
      <c r="E242" s="94">
        <v>70.325445178103436</v>
      </c>
      <c r="F242" s="94">
        <v>24589.08</v>
      </c>
      <c r="G242" s="93">
        <v>0</v>
      </c>
      <c r="H242" s="93">
        <v>0</v>
      </c>
      <c r="I242" s="93">
        <v>1.2361653221674009</v>
      </c>
      <c r="J242" s="93">
        <v>0</v>
      </c>
      <c r="K242" s="93">
        <v>0</v>
      </c>
      <c r="L242" s="93">
        <v>0</v>
      </c>
      <c r="M242" s="93">
        <v>0</v>
      </c>
      <c r="N242" s="93">
        <v>0</v>
      </c>
      <c r="O242" s="93">
        <v>0</v>
      </c>
      <c r="P242" s="93">
        <v>0</v>
      </c>
      <c r="Q242" s="93">
        <v>0</v>
      </c>
      <c r="R242" s="93">
        <v>0</v>
      </c>
      <c r="S242" s="93">
        <v>0</v>
      </c>
      <c r="T242" s="93">
        <v>0</v>
      </c>
      <c r="U242" s="93">
        <v>0</v>
      </c>
      <c r="V242" s="94">
        <v>67.241567903313168</v>
      </c>
      <c r="W242" s="94">
        <v>3.0838772747902721</v>
      </c>
      <c r="X242" s="94">
        <v>2.9618025562566798E-2</v>
      </c>
      <c r="Y242" s="94">
        <v>0.97038197443743313</v>
      </c>
      <c r="Z242" s="94">
        <v>0</v>
      </c>
      <c r="AA242" s="94">
        <v>0</v>
      </c>
      <c r="AB242" s="94">
        <v>0</v>
      </c>
      <c r="AC242" s="94">
        <v>1</v>
      </c>
      <c r="AD242" s="94">
        <v>0</v>
      </c>
      <c r="AE242" s="94">
        <v>0</v>
      </c>
      <c r="AF242" s="94">
        <v>0</v>
      </c>
      <c r="AG242" s="94">
        <v>0</v>
      </c>
      <c r="AH242" s="94">
        <v>0</v>
      </c>
      <c r="AI242" s="94">
        <v>0</v>
      </c>
      <c r="AJ242" s="94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1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5">
        <v>0</v>
      </c>
    </row>
    <row r="243" spans="1:53" x14ac:dyDescent="0.25">
      <c r="A243" s="92" t="s">
        <v>351</v>
      </c>
      <c r="B243" s="92">
        <v>2020</v>
      </c>
      <c r="C243" s="92">
        <v>434</v>
      </c>
      <c r="D243" s="93">
        <v>2.1830209481808159E-2</v>
      </c>
      <c r="E243" s="94">
        <v>4.4108190639470779</v>
      </c>
      <c r="F243" s="94">
        <v>32652</v>
      </c>
      <c r="G243" s="93">
        <v>0</v>
      </c>
      <c r="H243" s="93">
        <v>0</v>
      </c>
      <c r="I243" s="93">
        <v>7.7532414553472984E-2</v>
      </c>
      <c r="J243" s="93">
        <v>0</v>
      </c>
      <c r="K243" s="93">
        <v>0.79267732451304662</v>
      </c>
      <c r="L243" s="93">
        <v>0</v>
      </c>
      <c r="M243" s="93">
        <v>0</v>
      </c>
      <c r="N243" s="93">
        <v>0</v>
      </c>
      <c r="O243" s="93">
        <v>0</v>
      </c>
      <c r="P243" s="93">
        <v>0</v>
      </c>
      <c r="Q243" s="93">
        <v>0</v>
      </c>
      <c r="R243" s="93">
        <v>0</v>
      </c>
      <c r="S243" s="93">
        <v>0</v>
      </c>
      <c r="T243" s="93">
        <v>0.22403528114663726</v>
      </c>
      <c r="U243" s="93">
        <v>0</v>
      </c>
      <c r="V243" s="94">
        <v>1.8136870705622932</v>
      </c>
      <c r="W243" s="94">
        <v>2.5971319933847847</v>
      </c>
      <c r="X243" s="94">
        <v>2.8871391076115489E-2</v>
      </c>
      <c r="Y243" s="94">
        <v>0.74890638670166243</v>
      </c>
      <c r="Z243" s="94">
        <v>0.2222222222222221</v>
      </c>
      <c r="AA243" s="94">
        <v>0</v>
      </c>
      <c r="AB243" s="94">
        <v>0</v>
      </c>
      <c r="AC243" s="94">
        <v>1</v>
      </c>
      <c r="AD243" s="94">
        <v>0</v>
      </c>
      <c r="AE243" s="94">
        <v>0</v>
      </c>
      <c r="AF243" s="94">
        <v>0</v>
      </c>
      <c r="AG243" s="94">
        <v>0</v>
      </c>
      <c r="AH243" s="94">
        <v>0</v>
      </c>
      <c r="AI243" s="94">
        <v>0</v>
      </c>
      <c r="AJ243" s="94">
        <v>0</v>
      </c>
      <c r="AK243" s="94">
        <v>0</v>
      </c>
      <c r="AL243" s="94">
        <v>0</v>
      </c>
      <c r="AM243" s="94">
        <v>0</v>
      </c>
      <c r="AN243" s="94">
        <v>0</v>
      </c>
      <c r="AO243" s="94">
        <v>2.0882009345794393E-2</v>
      </c>
      <c r="AP243" s="94">
        <v>0</v>
      </c>
      <c r="AQ243" s="94">
        <v>0.97911799065420557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1</v>
      </c>
      <c r="BA243" s="95">
        <v>0</v>
      </c>
    </row>
    <row r="244" spans="1:53" x14ac:dyDescent="0.25">
      <c r="A244" s="89" t="s">
        <v>365</v>
      </c>
      <c r="B244" s="89">
        <v>2020</v>
      </c>
      <c r="C244" s="89">
        <v>455</v>
      </c>
      <c r="D244" s="90">
        <v>0</v>
      </c>
      <c r="E244" s="91">
        <v>0</v>
      </c>
      <c r="F244" s="91">
        <v>11178</v>
      </c>
      <c r="G244" s="90">
        <v>0</v>
      </c>
      <c r="H244" s="90">
        <v>0</v>
      </c>
      <c r="I244" s="90">
        <v>0</v>
      </c>
      <c r="J244" s="90">
        <v>0</v>
      </c>
      <c r="K244" s="90">
        <v>1.0247808194668098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1">
        <v>0</v>
      </c>
      <c r="W244" s="91">
        <v>0</v>
      </c>
      <c r="X244" s="91">
        <v>0</v>
      </c>
      <c r="Y244" s="91">
        <v>1</v>
      </c>
      <c r="Z244" s="91">
        <v>0</v>
      </c>
      <c r="AA244" s="91">
        <v>0</v>
      </c>
      <c r="AB244" s="91">
        <v>0</v>
      </c>
      <c r="AC244" s="91">
        <v>0</v>
      </c>
      <c r="AD244" s="91">
        <v>0</v>
      </c>
      <c r="AE244" s="91">
        <v>0</v>
      </c>
      <c r="AF244" s="91">
        <v>0</v>
      </c>
      <c r="AG244" s="91">
        <v>0</v>
      </c>
      <c r="AH244" s="91">
        <v>0</v>
      </c>
      <c r="AI244" s="91">
        <v>0</v>
      </c>
      <c r="AJ244" s="91">
        <v>0</v>
      </c>
      <c r="AK244" s="91">
        <v>0</v>
      </c>
      <c r="AL244" s="91">
        <v>0</v>
      </c>
      <c r="AM244" s="91">
        <v>0</v>
      </c>
      <c r="AN244" s="91">
        <v>0</v>
      </c>
      <c r="AO244" s="91">
        <v>0</v>
      </c>
      <c r="AP244" s="91">
        <v>0</v>
      </c>
      <c r="AQ244" s="91">
        <v>1</v>
      </c>
      <c r="AR244" s="91">
        <v>0</v>
      </c>
      <c r="AS244" s="91">
        <v>0</v>
      </c>
      <c r="AT244" s="91">
        <v>0</v>
      </c>
      <c r="AU244" s="91">
        <v>0</v>
      </c>
      <c r="AV244" s="91">
        <v>0</v>
      </c>
      <c r="AW244" s="91">
        <v>0</v>
      </c>
      <c r="AX244" s="91">
        <v>0</v>
      </c>
      <c r="AY244" s="91">
        <v>0</v>
      </c>
      <c r="AZ244" s="91">
        <v>0</v>
      </c>
      <c r="BA244" s="96">
        <v>0</v>
      </c>
    </row>
    <row r="245" spans="1:53" x14ac:dyDescent="0.25">
      <c r="A245" s="92" t="s">
        <v>106</v>
      </c>
      <c r="B245" s="92">
        <v>2020</v>
      </c>
      <c r="C245" s="92">
        <v>134</v>
      </c>
      <c r="D245" s="93">
        <v>1.3085818624467439E-2</v>
      </c>
      <c r="E245" s="94">
        <v>14.28623722915399</v>
      </c>
      <c r="F245" s="94">
        <v>23659.199999999997</v>
      </c>
      <c r="G245" s="93">
        <v>0</v>
      </c>
      <c r="H245" s="93">
        <v>0</v>
      </c>
      <c r="I245" s="93">
        <v>0.25112035909920882</v>
      </c>
      <c r="J245" s="93">
        <v>0</v>
      </c>
      <c r="K245" s="93">
        <v>0</v>
      </c>
      <c r="L245" s="93">
        <v>0</v>
      </c>
      <c r="M245" s="93">
        <v>0</v>
      </c>
      <c r="N245" s="93">
        <v>0</v>
      </c>
      <c r="O245" s="93">
        <v>0</v>
      </c>
      <c r="P245" s="93">
        <v>0</v>
      </c>
      <c r="Q245" s="93">
        <v>0</v>
      </c>
      <c r="R245" s="93">
        <v>0</v>
      </c>
      <c r="S245" s="93">
        <v>0</v>
      </c>
      <c r="T245" s="93">
        <v>0.25608642726719416</v>
      </c>
      <c r="U245" s="93">
        <v>0.18411442483262325</v>
      </c>
      <c r="V245" s="94">
        <v>12.896933568167986</v>
      </c>
      <c r="W245" s="94">
        <v>1.3893036609860014</v>
      </c>
      <c r="X245" s="94">
        <v>1.8365603644646924E-2</v>
      </c>
      <c r="Y245" s="94">
        <v>0.21853644646924827</v>
      </c>
      <c r="Z245" s="94">
        <v>0.7630979498861048</v>
      </c>
      <c r="AA245" s="94">
        <v>0</v>
      </c>
      <c r="AB245" s="94">
        <v>0</v>
      </c>
      <c r="AC245" s="94">
        <v>1</v>
      </c>
      <c r="AD245" s="94">
        <v>0</v>
      </c>
      <c r="AE245" s="94">
        <v>0</v>
      </c>
      <c r="AF245" s="94">
        <v>0</v>
      </c>
      <c r="AG245" s="94">
        <v>0</v>
      </c>
      <c r="AH245" s="94">
        <v>0</v>
      </c>
      <c r="AI245" s="94">
        <v>0</v>
      </c>
      <c r="AJ245" s="94">
        <v>0</v>
      </c>
      <c r="AK245" s="94">
        <v>0</v>
      </c>
      <c r="AL245" s="94">
        <v>0</v>
      </c>
      <c r="AM245" s="94">
        <v>0</v>
      </c>
      <c r="AN245" s="94">
        <v>0</v>
      </c>
      <c r="AO245" s="94">
        <v>1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0.31405782652043862</v>
      </c>
      <c r="BA245" s="95">
        <v>0.68594217347956121</v>
      </c>
    </row>
    <row r="246" spans="1:53" x14ac:dyDescent="0.25">
      <c r="A246" s="89" t="s">
        <v>184</v>
      </c>
      <c r="B246" s="89">
        <v>2020</v>
      </c>
      <c r="C246" s="89">
        <v>226</v>
      </c>
      <c r="D246" s="90">
        <v>0.47678472049855602</v>
      </c>
      <c r="E246" s="91">
        <v>69.060145098244391</v>
      </c>
      <c r="F246" s="91">
        <v>1456053.3719999997</v>
      </c>
      <c r="G246" s="90">
        <v>0</v>
      </c>
      <c r="H246" s="90">
        <v>0</v>
      </c>
      <c r="I246" s="90">
        <v>1.2139241535989522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0.18809805002120489</v>
      </c>
      <c r="U246" s="90">
        <v>0.11170435035399238</v>
      </c>
      <c r="V246" s="91">
        <v>24.341359751798993</v>
      </c>
      <c r="W246" s="91">
        <v>44.718785346445387</v>
      </c>
      <c r="X246" s="91">
        <v>0.5356583865663409</v>
      </c>
      <c r="Y246" s="91">
        <v>0.16453503464020003</v>
      </c>
      <c r="Z246" s="91">
        <v>0.29980657879345907</v>
      </c>
      <c r="AA246" s="91">
        <v>0</v>
      </c>
      <c r="AB246" s="91">
        <v>0</v>
      </c>
      <c r="AC246" s="91">
        <v>1</v>
      </c>
      <c r="AD246" s="91">
        <v>0</v>
      </c>
      <c r="AE246" s="91">
        <v>0</v>
      </c>
      <c r="AF246" s="91">
        <v>0</v>
      </c>
      <c r="AG246" s="91">
        <v>0</v>
      </c>
      <c r="AH246" s="91">
        <v>0</v>
      </c>
      <c r="AI246" s="91">
        <v>0</v>
      </c>
      <c r="AJ246" s="91">
        <v>0</v>
      </c>
      <c r="AK246" s="91">
        <v>0</v>
      </c>
      <c r="AL246" s="91">
        <v>0</v>
      </c>
      <c r="AM246" s="91">
        <v>0</v>
      </c>
      <c r="AN246" s="91">
        <v>0</v>
      </c>
      <c r="AO246" s="91">
        <v>1</v>
      </c>
      <c r="AP246" s="91">
        <v>0</v>
      </c>
      <c r="AQ246" s="91">
        <v>0</v>
      </c>
      <c r="AR246" s="91">
        <v>0</v>
      </c>
      <c r="AS246" s="91">
        <v>0</v>
      </c>
      <c r="AT246" s="91">
        <v>0</v>
      </c>
      <c r="AU246" s="91">
        <v>0</v>
      </c>
      <c r="AV246" s="91">
        <v>0</v>
      </c>
      <c r="AW246" s="91">
        <v>0</v>
      </c>
      <c r="AX246" s="91">
        <v>0</v>
      </c>
      <c r="AY246" s="91">
        <v>0</v>
      </c>
      <c r="AZ246" s="91">
        <v>0.62740675119946865</v>
      </c>
      <c r="BA246" s="96">
        <v>0.37259324880053135</v>
      </c>
    </row>
    <row r="247" spans="1:53" x14ac:dyDescent="0.25">
      <c r="A247" s="92" t="s">
        <v>137</v>
      </c>
      <c r="B247" s="92">
        <v>2020</v>
      </c>
      <c r="C247" s="92">
        <v>170</v>
      </c>
      <c r="D247" s="93">
        <v>0</v>
      </c>
      <c r="E247" s="94">
        <v>0.74802073170731709</v>
      </c>
      <c r="F247" s="94">
        <v>9594</v>
      </c>
      <c r="G247" s="93">
        <v>0</v>
      </c>
      <c r="H247" s="93">
        <v>1.0094746716697937E-2</v>
      </c>
      <c r="I247" s="93">
        <v>0</v>
      </c>
      <c r="J247" s="93">
        <v>0</v>
      </c>
      <c r="K247" s="93">
        <v>0</v>
      </c>
      <c r="L247" s="93">
        <v>0</v>
      </c>
      <c r="M247" s="93">
        <v>0</v>
      </c>
      <c r="N247" s="93">
        <v>1.1446320617052326</v>
      </c>
      <c r="O247" s="93">
        <v>0</v>
      </c>
      <c r="P247" s="93">
        <v>0</v>
      </c>
      <c r="Q247" s="93">
        <v>0</v>
      </c>
      <c r="R247" s="93">
        <v>0</v>
      </c>
      <c r="S247" s="93">
        <v>0</v>
      </c>
      <c r="T247" s="93">
        <v>0</v>
      </c>
      <c r="U247" s="93">
        <v>0</v>
      </c>
      <c r="V247" s="94">
        <v>0.74802073170731709</v>
      </c>
      <c r="W247" s="94">
        <v>0</v>
      </c>
      <c r="X247" s="94">
        <v>0</v>
      </c>
      <c r="Y247" s="94">
        <v>1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94">
        <v>0</v>
      </c>
      <c r="AI247" s="94">
        <v>0</v>
      </c>
      <c r="AJ247" s="94">
        <v>0</v>
      </c>
      <c r="AK247" s="94">
        <v>0</v>
      </c>
      <c r="AL247" s="94">
        <v>0</v>
      </c>
      <c r="AM247" s="94">
        <v>0</v>
      </c>
      <c r="AN247" s="94">
        <v>9.1723994163018553E-3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0.99082760058369823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5">
        <v>0</v>
      </c>
    </row>
    <row r="248" spans="1:53" x14ac:dyDescent="0.25">
      <c r="A248" s="92" t="s">
        <v>262</v>
      </c>
      <c r="B248" s="92">
        <v>2020</v>
      </c>
      <c r="C248" s="92">
        <v>315</v>
      </c>
      <c r="D248" s="93">
        <v>0.18619056055559494</v>
      </c>
      <c r="E248" s="94">
        <v>3.847271417688328</v>
      </c>
      <c r="F248" s="94">
        <v>101599.2</v>
      </c>
      <c r="G248" s="93">
        <v>0</v>
      </c>
      <c r="H248" s="93">
        <v>0</v>
      </c>
      <c r="I248" s="93">
        <v>6.7626497059031968E-2</v>
      </c>
      <c r="J248" s="93">
        <v>0</v>
      </c>
      <c r="K248" s="93">
        <v>0</v>
      </c>
      <c r="L248" s="93">
        <v>1.1415050512208758</v>
      </c>
      <c r="M248" s="93">
        <v>0</v>
      </c>
      <c r="N248" s="93">
        <v>0</v>
      </c>
      <c r="O248" s="93">
        <v>0</v>
      </c>
      <c r="P248" s="93">
        <v>0</v>
      </c>
      <c r="Q248" s="93">
        <v>0</v>
      </c>
      <c r="R248" s="93">
        <v>0</v>
      </c>
      <c r="S248" s="93">
        <v>0</v>
      </c>
      <c r="T248" s="93">
        <v>0</v>
      </c>
      <c r="U248" s="93">
        <v>0</v>
      </c>
      <c r="V248" s="94">
        <v>1.6080385245553115</v>
      </c>
      <c r="W248" s="94">
        <v>2.2392328931330168</v>
      </c>
      <c r="X248" s="94">
        <v>0.98416129260860319</v>
      </c>
      <c r="Y248" s="94">
        <v>1.5838707391396784E-2</v>
      </c>
      <c r="Z248" s="94">
        <v>2.7755575615628914E-17</v>
      </c>
      <c r="AA248" s="94">
        <v>0</v>
      </c>
      <c r="AB248" s="94">
        <v>0</v>
      </c>
      <c r="AC248" s="94">
        <v>2.5634563456345637E-2</v>
      </c>
      <c r="AD248" s="94">
        <v>0</v>
      </c>
      <c r="AE248" s="94">
        <v>0</v>
      </c>
      <c r="AF248" s="94">
        <v>0.97436543654365437</v>
      </c>
      <c r="AG248" s="94">
        <v>0</v>
      </c>
      <c r="AH248" s="94">
        <v>0</v>
      </c>
      <c r="AI248" s="94">
        <v>0</v>
      </c>
      <c r="AJ248" s="94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1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5">
        <v>0</v>
      </c>
    </row>
    <row r="249" spans="1:53" x14ac:dyDescent="0.25">
      <c r="A249" s="89" t="s">
        <v>136</v>
      </c>
      <c r="B249" s="89">
        <v>2020</v>
      </c>
      <c r="C249" s="89">
        <v>169</v>
      </c>
      <c r="D249" s="90">
        <v>0</v>
      </c>
      <c r="E249" s="91">
        <v>1.2599596248969496</v>
      </c>
      <c r="F249" s="91">
        <v>9704</v>
      </c>
      <c r="G249" s="90">
        <v>0</v>
      </c>
      <c r="H249" s="90">
        <v>1.7003503709810387E-2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1.0928483099752679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1">
        <v>1.2599596248969496</v>
      </c>
      <c r="W249" s="91">
        <v>0</v>
      </c>
      <c r="X249" s="91">
        <v>0</v>
      </c>
      <c r="Y249" s="91">
        <v>1</v>
      </c>
      <c r="Z249" s="91">
        <v>0</v>
      </c>
      <c r="AA249" s="91">
        <v>0</v>
      </c>
      <c r="AB249" s="91">
        <v>0</v>
      </c>
      <c r="AC249" s="91">
        <v>0</v>
      </c>
      <c r="AD249" s="91">
        <v>0</v>
      </c>
      <c r="AE249" s="91">
        <v>0</v>
      </c>
      <c r="AF249" s="91">
        <v>0</v>
      </c>
      <c r="AG249" s="91">
        <v>0</v>
      </c>
      <c r="AH249" s="91">
        <v>0</v>
      </c>
      <c r="AI249" s="91">
        <v>0</v>
      </c>
      <c r="AJ249" s="91">
        <v>0</v>
      </c>
      <c r="AK249" s="91">
        <v>0</v>
      </c>
      <c r="AL249" s="91">
        <v>0</v>
      </c>
      <c r="AM249" s="91">
        <v>0</v>
      </c>
      <c r="AN249" s="91">
        <v>1.5766694146743608E-2</v>
      </c>
      <c r="AO249" s="91">
        <v>0</v>
      </c>
      <c r="AP249" s="91">
        <v>0</v>
      </c>
      <c r="AQ249" s="91">
        <v>0</v>
      </c>
      <c r="AR249" s="91">
        <v>0</v>
      </c>
      <c r="AS249" s="91">
        <v>0</v>
      </c>
      <c r="AT249" s="91">
        <v>0.9842333058532563</v>
      </c>
      <c r="AU249" s="91">
        <v>0</v>
      </c>
      <c r="AV249" s="91">
        <v>0</v>
      </c>
      <c r="AW249" s="91">
        <v>0</v>
      </c>
      <c r="AX249" s="91">
        <v>0</v>
      </c>
      <c r="AY249" s="91">
        <v>0</v>
      </c>
      <c r="AZ249" s="91">
        <v>0</v>
      </c>
      <c r="BA249" s="96">
        <v>0</v>
      </c>
    </row>
    <row r="250" spans="1:53" x14ac:dyDescent="0.25">
      <c r="A250" s="92" t="s">
        <v>264</v>
      </c>
      <c r="B250" s="92">
        <v>2020</v>
      </c>
      <c r="C250" s="92">
        <v>317</v>
      </c>
      <c r="D250" s="93">
        <v>0.27203070078023095</v>
      </c>
      <c r="E250" s="94">
        <v>35.806242529547283</v>
      </c>
      <c r="F250" s="94">
        <v>262251.576</v>
      </c>
      <c r="G250" s="93">
        <v>0</v>
      </c>
      <c r="H250" s="93">
        <v>0</v>
      </c>
      <c r="I250" s="93">
        <v>0.62939431410700086</v>
      </c>
      <c r="J250" s="93">
        <v>0</v>
      </c>
      <c r="K250" s="93">
        <v>0</v>
      </c>
      <c r="L250" s="93">
        <v>0</v>
      </c>
      <c r="M250" s="93">
        <v>0</v>
      </c>
      <c r="N250" s="93">
        <v>0</v>
      </c>
      <c r="O250" s="93">
        <v>0</v>
      </c>
      <c r="P250" s="93">
        <v>0</v>
      </c>
      <c r="Q250" s="93">
        <v>0</v>
      </c>
      <c r="R250" s="93">
        <v>8.8859889253820906E-2</v>
      </c>
      <c r="S250" s="93">
        <v>0.21734809326751195</v>
      </c>
      <c r="T250" s="93">
        <v>0</v>
      </c>
      <c r="U250" s="93">
        <v>0.22274436817874452</v>
      </c>
      <c r="V250" s="94">
        <v>11.717195556864832</v>
      </c>
      <c r="W250" s="94">
        <v>24.08904697268245</v>
      </c>
      <c r="X250" s="94">
        <v>0.40656075981026707</v>
      </c>
      <c r="Y250" s="94">
        <v>2.2444097723935127E-2</v>
      </c>
      <c r="Z250" s="94">
        <v>0.57099514246579786</v>
      </c>
      <c r="AA250" s="94">
        <v>0</v>
      </c>
      <c r="AB250" s="94">
        <v>0</v>
      </c>
      <c r="AC250" s="94">
        <v>0.89668096025931043</v>
      </c>
      <c r="AD250" s="94">
        <v>0</v>
      </c>
      <c r="AE250" s="94">
        <v>0</v>
      </c>
      <c r="AF250" s="94">
        <v>0</v>
      </c>
      <c r="AG250" s="94">
        <v>0</v>
      </c>
      <c r="AH250" s="94">
        <v>0</v>
      </c>
      <c r="AI250" s="94">
        <v>0</v>
      </c>
      <c r="AJ250" s="94">
        <v>0</v>
      </c>
      <c r="AK250" s="94">
        <v>0</v>
      </c>
      <c r="AL250" s="94">
        <v>0.10331903974068948</v>
      </c>
      <c r="AM250" s="94">
        <v>0</v>
      </c>
      <c r="AN250" s="94">
        <v>0</v>
      </c>
      <c r="AO250" s="94">
        <v>1</v>
      </c>
      <c r="AP250" s="94">
        <v>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0.38064788489953039</v>
      </c>
      <c r="AZ250" s="94">
        <v>0</v>
      </c>
      <c r="BA250" s="95">
        <v>0.61935211510046961</v>
      </c>
    </row>
    <row r="251" spans="1:53" x14ac:dyDescent="0.25">
      <c r="A251" s="89" t="s">
        <v>205</v>
      </c>
      <c r="B251" s="89">
        <v>2020</v>
      </c>
      <c r="C251" s="89">
        <v>249</v>
      </c>
      <c r="D251" s="90">
        <v>0.5139289960930864</v>
      </c>
      <c r="E251" s="91">
        <v>3.9253895357667443</v>
      </c>
      <c r="F251" s="91">
        <v>72056.88</v>
      </c>
      <c r="G251" s="90">
        <v>0</v>
      </c>
      <c r="H251" s="90">
        <v>0</v>
      </c>
      <c r="I251" s="90">
        <v>6.899964028417549E-2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1.2940563288335547</v>
      </c>
      <c r="S251" s="90">
        <v>0</v>
      </c>
      <c r="T251" s="90">
        <v>0</v>
      </c>
      <c r="U251" s="90">
        <v>1.6387054227160542E-2</v>
      </c>
      <c r="V251" s="91">
        <v>3.9253895357667443</v>
      </c>
      <c r="W251" s="91">
        <v>0</v>
      </c>
      <c r="X251" s="91">
        <v>0.79077528752285686</v>
      </c>
      <c r="Y251" s="91">
        <v>0.11919583529012079</v>
      </c>
      <c r="Z251" s="91">
        <v>9.0028877187022349E-2</v>
      </c>
      <c r="AA251" s="91">
        <v>0</v>
      </c>
      <c r="AB251" s="91">
        <v>0</v>
      </c>
      <c r="AC251" s="91">
        <v>0</v>
      </c>
      <c r="AD251" s="91">
        <v>0</v>
      </c>
      <c r="AE251" s="91">
        <v>0</v>
      </c>
      <c r="AF251" s="91">
        <v>0</v>
      </c>
      <c r="AG251" s="91">
        <v>0</v>
      </c>
      <c r="AH251" s="91">
        <v>0</v>
      </c>
      <c r="AI251" s="91">
        <v>0</v>
      </c>
      <c r="AJ251" s="91">
        <v>0</v>
      </c>
      <c r="AK251" s="91">
        <v>0</v>
      </c>
      <c r="AL251" s="91">
        <v>1</v>
      </c>
      <c r="AM251" s="91">
        <v>0</v>
      </c>
      <c r="AN251" s="91">
        <v>0</v>
      </c>
      <c r="AO251" s="91">
        <v>0.59793689101287306</v>
      </c>
      <c r="AP251" s="91">
        <v>0</v>
      </c>
      <c r="AQ251" s="91">
        <v>0</v>
      </c>
      <c r="AR251" s="91">
        <v>0</v>
      </c>
      <c r="AS251" s="91">
        <v>0</v>
      </c>
      <c r="AT251" s="91">
        <v>0</v>
      </c>
      <c r="AU251" s="91">
        <v>0</v>
      </c>
      <c r="AV251" s="91">
        <v>0</v>
      </c>
      <c r="AW251" s="91">
        <v>0</v>
      </c>
      <c r="AX251" s="91">
        <v>0.40206310898712677</v>
      </c>
      <c r="AY251" s="91">
        <v>0</v>
      </c>
      <c r="AZ251" s="91">
        <v>0</v>
      </c>
      <c r="BA251" s="96">
        <v>1</v>
      </c>
    </row>
    <row r="252" spans="1:53" x14ac:dyDescent="0.25">
      <c r="A252" s="92" t="s">
        <v>281</v>
      </c>
      <c r="B252" s="92">
        <v>2020</v>
      </c>
      <c r="C252" s="92">
        <v>341</v>
      </c>
      <c r="D252" s="93">
        <v>0</v>
      </c>
      <c r="E252" s="94">
        <v>1.8733730323657949</v>
      </c>
      <c r="F252" s="94">
        <v>60078.239999999998</v>
      </c>
      <c r="G252" s="93">
        <v>0</v>
      </c>
      <c r="H252" s="93">
        <v>2.5281687346367002E-2</v>
      </c>
      <c r="I252" s="93">
        <v>0</v>
      </c>
      <c r="J252" s="93">
        <v>0</v>
      </c>
      <c r="K252" s="93">
        <v>0</v>
      </c>
      <c r="L252" s="93">
        <v>0.92501191779253178</v>
      </c>
      <c r="M252" s="93">
        <v>0</v>
      </c>
      <c r="N252" s="93">
        <v>0</v>
      </c>
      <c r="O252" s="93">
        <v>0</v>
      </c>
      <c r="P252" s="93">
        <v>0</v>
      </c>
      <c r="Q252" s="93">
        <v>0</v>
      </c>
      <c r="R252" s="93">
        <v>0</v>
      </c>
      <c r="S252" s="93">
        <v>0</v>
      </c>
      <c r="T252" s="93">
        <v>0</v>
      </c>
      <c r="U252" s="93">
        <v>0</v>
      </c>
      <c r="V252" s="94">
        <v>1.8733730323657949</v>
      </c>
      <c r="W252" s="94">
        <v>0</v>
      </c>
      <c r="X252" s="94">
        <v>0</v>
      </c>
      <c r="Y252" s="94">
        <v>1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94">
        <v>0</v>
      </c>
      <c r="AI252" s="94">
        <v>0</v>
      </c>
      <c r="AJ252" s="94">
        <v>0</v>
      </c>
      <c r="AK252" s="94">
        <v>0</v>
      </c>
      <c r="AL252" s="94">
        <v>0</v>
      </c>
      <c r="AM252" s="94">
        <v>0</v>
      </c>
      <c r="AN252" s="94">
        <v>1.6682246350758611E-2</v>
      </c>
      <c r="AO252" s="94">
        <v>0</v>
      </c>
      <c r="AP252" s="94">
        <v>0</v>
      </c>
      <c r="AQ252" s="94">
        <v>0</v>
      </c>
      <c r="AR252" s="94">
        <v>0.98331775364924134</v>
      </c>
      <c r="AS252" s="94">
        <v>0</v>
      </c>
      <c r="AT252" s="94">
        <v>0</v>
      </c>
      <c r="AU252" s="94">
        <v>0</v>
      </c>
      <c r="AV252" s="94">
        <v>0</v>
      </c>
      <c r="AW252" s="94">
        <v>0</v>
      </c>
      <c r="AX252" s="94">
        <v>0</v>
      </c>
      <c r="AY252" s="94">
        <v>0</v>
      </c>
      <c r="AZ252" s="94">
        <v>0</v>
      </c>
      <c r="BA252" s="95">
        <v>0</v>
      </c>
    </row>
    <row r="253" spans="1:53" x14ac:dyDescent="0.25">
      <c r="A253" s="92" t="s">
        <v>210</v>
      </c>
      <c r="B253" s="92">
        <v>2020</v>
      </c>
      <c r="C253" s="92">
        <v>254</v>
      </c>
      <c r="D253" s="93">
        <v>0.26068244718676342</v>
      </c>
      <c r="E253" s="94">
        <v>9.2803713563721644</v>
      </c>
      <c r="F253" s="94">
        <v>515359.44000000006</v>
      </c>
      <c r="G253" s="93">
        <v>0</v>
      </c>
      <c r="H253" s="93">
        <v>0</v>
      </c>
      <c r="I253" s="93">
        <v>0.16312834164830664</v>
      </c>
      <c r="J253" s="93">
        <v>0</v>
      </c>
      <c r="K253" s="93">
        <v>0</v>
      </c>
      <c r="L253" s="93">
        <v>0</v>
      </c>
      <c r="M253" s="93">
        <v>0</v>
      </c>
      <c r="N253" s="93">
        <v>1.344217154535871</v>
      </c>
      <c r="O253" s="93">
        <v>0</v>
      </c>
      <c r="P253" s="93">
        <v>0</v>
      </c>
      <c r="Q253" s="93">
        <v>3.1946635148470352E-3</v>
      </c>
      <c r="R253" s="93">
        <v>0</v>
      </c>
      <c r="S253" s="93">
        <v>0</v>
      </c>
      <c r="T253" s="93">
        <v>0</v>
      </c>
      <c r="U253" s="93">
        <v>0</v>
      </c>
      <c r="V253" s="94">
        <v>4.2546265088148951</v>
      </c>
      <c r="W253" s="94">
        <v>5.0257448475572692</v>
      </c>
      <c r="X253" s="94">
        <v>0.49989312313751344</v>
      </c>
      <c r="Y253" s="94">
        <v>0.50010687686248634</v>
      </c>
      <c r="Z253" s="94">
        <v>0</v>
      </c>
      <c r="AA253" s="94">
        <v>0</v>
      </c>
      <c r="AB253" s="94">
        <v>0</v>
      </c>
      <c r="AC253" s="94">
        <v>9.8780924060679898E-2</v>
      </c>
      <c r="AD253" s="94">
        <v>0</v>
      </c>
      <c r="AE253" s="94">
        <v>0</v>
      </c>
      <c r="AF253" s="94">
        <v>0</v>
      </c>
      <c r="AG253" s="94">
        <v>0</v>
      </c>
      <c r="AH253" s="94">
        <v>0.90121907593932016</v>
      </c>
      <c r="AI253" s="94">
        <v>0</v>
      </c>
      <c r="AJ253" s="94">
        <v>0</v>
      </c>
      <c r="AK253" s="94">
        <v>0</v>
      </c>
      <c r="AL253" s="94">
        <v>0</v>
      </c>
      <c r="AM253" s="94">
        <v>0</v>
      </c>
      <c r="AN253" s="94">
        <v>0</v>
      </c>
      <c r="AO253" s="94">
        <v>9.0385931585490201E-2</v>
      </c>
      <c r="AP253" s="94">
        <v>0</v>
      </c>
      <c r="AQ253" s="94">
        <v>0</v>
      </c>
      <c r="AR253" s="94">
        <v>0</v>
      </c>
      <c r="AS253" s="94">
        <v>0</v>
      </c>
      <c r="AT253" s="94">
        <v>0.90448786892573296</v>
      </c>
      <c r="AU253" s="94">
        <v>0</v>
      </c>
      <c r="AV253" s="94">
        <v>0</v>
      </c>
      <c r="AW253" s="94">
        <v>5.1261994887768355E-3</v>
      </c>
      <c r="AX253" s="94">
        <v>0</v>
      </c>
      <c r="AY253" s="94">
        <v>0</v>
      </c>
      <c r="AZ253" s="94">
        <v>0</v>
      </c>
      <c r="BA253" s="95">
        <v>0</v>
      </c>
    </row>
    <row r="254" spans="1:53" x14ac:dyDescent="0.25">
      <c r="A254" s="92" t="s">
        <v>147</v>
      </c>
      <c r="B254" s="92">
        <v>2020</v>
      </c>
      <c r="C254" s="92">
        <v>183</v>
      </c>
      <c r="D254" s="93">
        <v>1.715721389957953E-2</v>
      </c>
      <c r="E254" s="94">
        <v>3.1703361115857693</v>
      </c>
      <c r="F254" s="94">
        <v>336453.22799999994</v>
      </c>
      <c r="G254" s="93">
        <v>0</v>
      </c>
      <c r="H254" s="93">
        <v>0</v>
      </c>
      <c r="I254" s="93">
        <v>5.5727476034202306E-2</v>
      </c>
      <c r="J254" s="93">
        <v>0</v>
      </c>
      <c r="K254" s="93">
        <v>0</v>
      </c>
      <c r="L254" s="93">
        <v>1.1987669204350746</v>
      </c>
      <c r="M254" s="93">
        <v>0</v>
      </c>
      <c r="N254" s="93">
        <v>0</v>
      </c>
      <c r="O254" s="93">
        <v>0</v>
      </c>
      <c r="P254" s="93">
        <v>0</v>
      </c>
      <c r="Q254" s="93">
        <v>0</v>
      </c>
      <c r="R254" s="93">
        <v>0</v>
      </c>
      <c r="S254" s="93">
        <v>0.53329992125978354</v>
      </c>
      <c r="T254" s="93">
        <v>0</v>
      </c>
      <c r="U254" s="93">
        <v>0</v>
      </c>
      <c r="V254" s="94">
        <v>1.418765260959244</v>
      </c>
      <c r="W254" s="94">
        <v>1.7515708506265248</v>
      </c>
      <c r="X254" s="94">
        <v>1.0969935052944878E-2</v>
      </c>
      <c r="Y254" s="94">
        <v>0.69695671616400579</v>
      </c>
      <c r="Z254" s="94">
        <v>0.29207334878304936</v>
      </c>
      <c r="AA254" s="94">
        <v>0</v>
      </c>
      <c r="AB254" s="94">
        <v>0</v>
      </c>
      <c r="AC254" s="94">
        <v>1</v>
      </c>
      <c r="AD254" s="94">
        <v>0</v>
      </c>
      <c r="AE254" s="94">
        <v>0</v>
      </c>
      <c r="AF254" s="94">
        <v>0</v>
      </c>
      <c r="AG254" s="94">
        <v>0</v>
      </c>
      <c r="AH254" s="94">
        <v>0</v>
      </c>
      <c r="AI254" s="94">
        <v>0</v>
      </c>
      <c r="AJ254" s="94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1.2068246343804734E-2</v>
      </c>
      <c r="AP254" s="94">
        <v>0</v>
      </c>
      <c r="AQ254" s="94">
        <v>0</v>
      </c>
      <c r="AR254" s="94">
        <v>0.98793175365619523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1</v>
      </c>
      <c r="AZ254" s="94">
        <v>0</v>
      </c>
      <c r="BA254" s="95">
        <v>0</v>
      </c>
    </row>
    <row r="255" spans="1:53" x14ac:dyDescent="0.25">
      <c r="A255" s="92" t="s">
        <v>110</v>
      </c>
      <c r="B255" s="92">
        <v>2020</v>
      </c>
      <c r="C255" s="92">
        <v>138</v>
      </c>
      <c r="D255" s="93">
        <v>5.7106598984771571E-2</v>
      </c>
      <c r="E255" s="94">
        <v>11.462062555520303</v>
      </c>
      <c r="F255" s="94">
        <v>22694.400000000001</v>
      </c>
      <c r="G255" s="93">
        <v>0</v>
      </c>
      <c r="H255" s="93">
        <v>0</v>
      </c>
      <c r="I255" s="93">
        <v>0.20147763324873097</v>
      </c>
      <c r="J255" s="93">
        <v>0</v>
      </c>
      <c r="K255" s="93">
        <v>0</v>
      </c>
      <c r="L255" s="93">
        <v>0</v>
      </c>
      <c r="M255" s="93">
        <v>0</v>
      </c>
      <c r="N255" s="93">
        <v>0</v>
      </c>
      <c r="O255" s="93">
        <v>0.7545826283135928</v>
      </c>
      <c r="P255" s="93">
        <v>0</v>
      </c>
      <c r="Q255" s="93">
        <v>0</v>
      </c>
      <c r="R255" s="93">
        <v>0</v>
      </c>
      <c r="S255" s="93">
        <v>0</v>
      </c>
      <c r="T255" s="93">
        <v>0.20907360406091369</v>
      </c>
      <c r="U255" s="93">
        <v>0</v>
      </c>
      <c r="V255" s="94">
        <v>5.1088555615482232</v>
      </c>
      <c r="W255" s="94">
        <v>6.3532069939720808</v>
      </c>
      <c r="X255" s="94">
        <v>9.0779693183615368E-2</v>
      </c>
      <c r="Y255" s="94">
        <v>0.70077494860034806</v>
      </c>
      <c r="Z255" s="94">
        <v>0.2084453582160366</v>
      </c>
      <c r="AA255" s="94">
        <v>0</v>
      </c>
      <c r="AB255" s="94">
        <v>0</v>
      </c>
      <c r="AC255" s="94">
        <v>1</v>
      </c>
      <c r="AD255" s="94">
        <v>0</v>
      </c>
      <c r="AE255" s="94">
        <v>0</v>
      </c>
      <c r="AF255" s="94">
        <v>0</v>
      </c>
      <c r="AG255" s="94">
        <v>0</v>
      </c>
      <c r="AH255" s="94">
        <v>0</v>
      </c>
      <c r="AI255" s="94">
        <v>0</v>
      </c>
      <c r="AJ255" s="94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6.544798013992327E-2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94">
        <v>0.93455201986007674</v>
      </c>
      <c r="AV255" s="94">
        <v>0</v>
      </c>
      <c r="AW255" s="94">
        <v>0</v>
      </c>
      <c r="AX255" s="94">
        <v>0</v>
      </c>
      <c r="AY255" s="94">
        <v>0</v>
      </c>
      <c r="AZ255" s="94">
        <v>1</v>
      </c>
      <c r="BA255" s="95">
        <v>0</v>
      </c>
    </row>
    <row r="256" spans="1:53" x14ac:dyDescent="0.25">
      <c r="A256" s="89" t="s">
        <v>227</v>
      </c>
      <c r="B256" s="89">
        <v>2020</v>
      </c>
      <c r="C256" s="89">
        <v>274</v>
      </c>
      <c r="D256" s="90">
        <v>0</v>
      </c>
      <c r="E256" s="91">
        <v>0</v>
      </c>
      <c r="F256" s="91">
        <v>30632.400000000001</v>
      </c>
      <c r="G256" s="90">
        <v>0</v>
      </c>
      <c r="H256" s="90">
        <v>0</v>
      </c>
      <c r="I256" s="90">
        <v>0</v>
      </c>
      <c r="J256" s="90">
        <v>0</v>
      </c>
      <c r="K256" s="90">
        <v>0</v>
      </c>
      <c r="L256" s="90">
        <v>0.84087436831590079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0.28722529086849219</v>
      </c>
      <c r="U256" s="90">
        <v>0</v>
      </c>
      <c r="V256" s="91">
        <v>0</v>
      </c>
      <c r="W256" s="91">
        <v>0</v>
      </c>
      <c r="X256" s="91">
        <v>0</v>
      </c>
      <c r="Y256" s="91">
        <v>0.73181337407450942</v>
      </c>
      <c r="Z256" s="91">
        <v>0.26818662592549058</v>
      </c>
      <c r="AA256" s="91">
        <v>0</v>
      </c>
      <c r="AB256" s="91">
        <v>0</v>
      </c>
      <c r="AC256" s="91">
        <v>0</v>
      </c>
      <c r="AD256" s="91">
        <v>0</v>
      </c>
      <c r="AE256" s="91">
        <v>0</v>
      </c>
      <c r="AF256" s="91">
        <v>0</v>
      </c>
      <c r="AG256" s="91">
        <v>0</v>
      </c>
      <c r="AH256" s="91">
        <v>0</v>
      </c>
      <c r="AI256" s="91">
        <v>0</v>
      </c>
      <c r="AJ256" s="91">
        <v>0</v>
      </c>
      <c r="AK256" s="91">
        <v>0</v>
      </c>
      <c r="AL256" s="91">
        <v>0</v>
      </c>
      <c r="AM256" s="91">
        <v>0</v>
      </c>
      <c r="AN256" s="91">
        <v>0</v>
      </c>
      <c r="AO256" s="91">
        <v>0</v>
      </c>
      <c r="AP256" s="91">
        <v>0</v>
      </c>
      <c r="AQ256" s="91">
        <v>0</v>
      </c>
      <c r="AR256" s="91">
        <v>1</v>
      </c>
      <c r="AS256" s="91">
        <v>0</v>
      </c>
      <c r="AT256" s="91">
        <v>0</v>
      </c>
      <c r="AU256" s="91">
        <v>0</v>
      </c>
      <c r="AV256" s="91">
        <v>0</v>
      </c>
      <c r="AW256" s="91">
        <v>0</v>
      </c>
      <c r="AX256" s="91">
        <v>0</v>
      </c>
      <c r="AY256" s="91">
        <v>0</v>
      </c>
      <c r="AZ256" s="91">
        <v>1</v>
      </c>
      <c r="BA256" s="96">
        <v>0</v>
      </c>
    </row>
    <row r="257" spans="1:53" x14ac:dyDescent="0.25">
      <c r="A257" s="92" t="s">
        <v>328</v>
      </c>
      <c r="B257" s="92">
        <v>2020</v>
      </c>
      <c r="C257" s="92">
        <v>399</v>
      </c>
      <c r="D257" s="93">
        <v>1.6155262350414239E-2</v>
      </c>
      <c r="E257" s="94">
        <v>11.964897419453822</v>
      </c>
      <c r="F257" s="94">
        <v>23464.799999999996</v>
      </c>
      <c r="G257" s="93">
        <v>0</v>
      </c>
      <c r="H257" s="93">
        <v>0</v>
      </c>
      <c r="I257" s="93">
        <v>0.21031635471003379</v>
      </c>
      <c r="J257" s="93">
        <v>0</v>
      </c>
      <c r="K257" s="93">
        <v>0</v>
      </c>
      <c r="L257" s="93">
        <v>0</v>
      </c>
      <c r="M257" s="93">
        <v>0</v>
      </c>
      <c r="N257" s="93">
        <v>0</v>
      </c>
      <c r="O257" s="93">
        <v>0</v>
      </c>
      <c r="P257" s="93">
        <v>0</v>
      </c>
      <c r="Q257" s="93">
        <v>0</v>
      </c>
      <c r="R257" s="93">
        <v>0</v>
      </c>
      <c r="S257" s="93">
        <v>0</v>
      </c>
      <c r="T257" s="93">
        <v>0.25682724762196996</v>
      </c>
      <c r="U257" s="93">
        <v>0</v>
      </c>
      <c r="V257" s="94">
        <v>10.097329117827558</v>
      </c>
      <c r="W257" s="94">
        <v>1.8675683016262663</v>
      </c>
      <c r="X257" s="94">
        <v>2.8382939552009826E-2</v>
      </c>
      <c r="Y257" s="94">
        <v>0.13455047560601416</v>
      </c>
      <c r="Z257" s="94">
        <v>0.83706658484197594</v>
      </c>
      <c r="AA257" s="94">
        <v>0</v>
      </c>
      <c r="AB257" s="94">
        <v>0</v>
      </c>
      <c r="AC257" s="94">
        <v>1</v>
      </c>
      <c r="AD257" s="94">
        <v>0</v>
      </c>
      <c r="AE257" s="94">
        <v>0</v>
      </c>
      <c r="AF257" s="94">
        <v>0</v>
      </c>
      <c r="AG257" s="94">
        <v>0</v>
      </c>
      <c r="AH257" s="94">
        <v>0</v>
      </c>
      <c r="AI257" s="94">
        <v>0</v>
      </c>
      <c r="AJ257" s="94">
        <v>0</v>
      </c>
      <c r="AK257" s="94">
        <v>0</v>
      </c>
      <c r="AL257" s="94">
        <v>0</v>
      </c>
      <c r="AM257" s="94">
        <v>0</v>
      </c>
      <c r="AN257" s="94">
        <v>0</v>
      </c>
      <c r="AO257" s="94">
        <v>1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1</v>
      </c>
      <c r="BA257" s="95">
        <v>0</v>
      </c>
    </row>
    <row r="258" spans="1:53" x14ac:dyDescent="0.25">
      <c r="A258" s="89" t="s">
        <v>87</v>
      </c>
      <c r="B258" s="89">
        <v>2020</v>
      </c>
      <c r="C258" s="89">
        <v>113</v>
      </c>
      <c r="D258" s="90">
        <v>5.111821086261981E-3</v>
      </c>
      <c r="E258" s="91">
        <v>0.87905237968723726</v>
      </c>
      <c r="F258" s="91">
        <v>107046</v>
      </c>
      <c r="G258" s="90">
        <v>0</v>
      </c>
      <c r="H258" s="90">
        <v>0</v>
      </c>
      <c r="I258" s="90">
        <v>1.5451790818900286E-2</v>
      </c>
      <c r="J258" s="90">
        <v>0</v>
      </c>
      <c r="K258" s="90">
        <v>0</v>
      </c>
      <c r="L258" s="90">
        <v>0.95608430020738744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1">
        <v>0.23819757861106439</v>
      </c>
      <c r="W258" s="91">
        <v>0.64085480107617288</v>
      </c>
      <c r="X258" s="91">
        <v>8.3739700689423237E-3</v>
      </c>
      <c r="Y258" s="91">
        <v>0.99162602993105764</v>
      </c>
      <c r="Z258" s="91">
        <v>0</v>
      </c>
      <c r="AA258" s="91">
        <v>0</v>
      </c>
      <c r="AB258" s="91">
        <v>0</v>
      </c>
      <c r="AC258" s="91">
        <v>1</v>
      </c>
      <c r="AD258" s="91">
        <v>0</v>
      </c>
      <c r="AE258" s="91">
        <v>0</v>
      </c>
      <c r="AF258" s="91">
        <v>0</v>
      </c>
      <c r="AG258" s="91">
        <v>0</v>
      </c>
      <c r="AH258" s="91">
        <v>0</v>
      </c>
      <c r="AI258" s="91">
        <v>0</v>
      </c>
      <c r="AJ258" s="91">
        <v>0</v>
      </c>
      <c r="AK258" s="91">
        <v>0</v>
      </c>
      <c r="AL258" s="91">
        <v>0</v>
      </c>
      <c r="AM258" s="91">
        <v>0</v>
      </c>
      <c r="AN258" s="91">
        <v>0</v>
      </c>
      <c r="AO258" s="91">
        <v>0</v>
      </c>
      <c r="AP258" s="91">
        <v>0</v>
      </c>
      <c r="AQ258" s="91">
        <v>0</v>
      </c>
      <c r="AR258" s="91">
        <v>1</v>
      </c>
      <c r="AS258" s="91">
        <v>0</v>
      </c>
      <c r="AT258" s="91">
        <v>0</v>
      </c>
      <c r="AU258" s="91">
        <v>0</v>
      </c>
      <c r="AV258" s="91">
        <v>0</v>
      </c>
      <c r="AW258" s="91">
        <v>0</v>
      </c>
      <c r="AX258" s="91">
        <v>0</v>
      </c>
      <c r="AY258" s="91">
        <v>0</v>
      </c>
      <c r="AZ258" s="91">
        <v>0</v>
      </c>
      <c r="BA258" s="96">
        <v>0</v>
      </c>
    </row>
    <row r="259" spans="1:53" x14ac:dyDescent="0.25">
      <c r="A259" s="89" t="s">
        <v>265</v>
      </c>
      <c r="B259" s="89">
        <v>2020</v>
      </c>
      <c r="C259" s="89">
        <v>318</v>
      </c>
      <c r="D259" s="90">
        <v>3.9182189344011788E-5</v>
      </c>
      <c r="E259" s="91">
        <v>1.7254948228137861</v>
      </c>
      <c r="F259" s="91">
        <v>137817.72</v>
      </c>
      <c r="G259" s="90">
        <v>0</v>
      </c>
      <c r="H259" s="90">
        <v>1.3013566034904655E-3</v>
      </c>
      <c r="I259" s="90">
        <v>2.8635336588067193E-2</v>
      </c>
      <c r="J259" s="90">
        <v>0</v>
      </c>
      <c r="K259" s="90">
        <v>0</v>
      </c>
      <c r="L259" s="90">
        <v>0.95823962259715212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8.4084978332249288E-2</v>
      </c>
      <c r="U259" s="90">
        <v>0</v>
      </c>
      <c r="V259" s="91">
        <v>1.7213026762306036</v>
      </c>
      <c r="W259" s="91">
        <v>4.1921465831824814E-3</v>
      </c>
      <c r="X259" s="91">
        <v>5.7075784233683159E-5</v>
      </c>
      <c r="Y259" s="91">
        <v>0.92006164184697237</v>
      </c>
      <c r="Z259" s="91">
        <v>7.9881282368793993E-2</v>
      </c>
      <c r="AA259" s="91">
        <v>0</v>
      </c>
      <c r="AB259" s="91">
        <v>0</v>
      </c>
      <c r="AC259" s="91">
        <v>1</v>
      </c>
      <c r="AD259" s="91">
        <v>0</v>
      </c>
      <c r="AE259" s="91">
        <v>0</v>
      </c>
      <c r="AF259" s="91">
        <v>0</v>
      </c>
      <c r="AG259" s="91">
        <v>0</v>
      </c>
      <c r="AH259" s="91">
        <v>0</v>
      </c>
      <c r="AI259" s="91">
        <v>0</v>
      </c>
      <c r="AJ259" s="91">
        <v>0</v>
      </c>
      <c r="AK259" s="91">
        <v>0</v>
      </c>
      <c r="AL259" s="91">
        <v>0</v>
      </c>
      <c r="AM259" s="91">
        <v>0</v>
      </c>
      <c r="AN259" s="91">
        <v>8.0914877548818646E-4</v>
      </c>
      <c r="AO259" s="91">
        <v>2.7187398856403068E-2</v>
      </c>
      <c r="AP259" s="91">
        <v>0</v>
      </c>
      <c r="AQ259" s="91">
        <v>0</v>
      </c>
      <c r="AR259" s="91">
        <v>0.97200345236810881</v>
      </c>
      <c r="AS259" s="91">
        <v>0</v>
      </c>
      <c r="AT259" s="91">
        <v>0</v>
      </c>
      <c r="AU259" s="91">
        <v>0</v>
      </c>
      <c r="AV259" s="91">
        <v>0</v>
      </c>
      <c r="AW259" s="91">
        <v>0</v>
      </c>
      <c r="AX259" s="91">
        <v>0</v>
      </c>
      <c r="AY259" s="91">
        <v>0</v>
      </c>
      <c r="AZ259" s="91">
        <v>1</v>
      </c>
      <c r="BA259" s="96">
        <v>0</v>
      </c>
    </row>
    <row r="260" spans="1:53" x14ac:dyDescent="0.25">
      <c r="A260" s="92" t="s">
        <v>71</v>
      </c>
      <c r="B260" s="92">
        <v>2020</v>
      </c>
      <c r="C260" s="92">
        <v>88</v>
      </c>
      <c r="D260" s="93">
        <v>9.4637810501264297E-2</v>
      </c>
      <c r="E260" s="94">
        <v>43.4873669390525</v>
      </c>
      <c r="F260" s="94">
        <v>38724.48000000001</v>
      </c>
      <c r="G260" s="93">
        <v>0</v>
      </c>
      <c r="H260" s="93">
        <v>0</v>
      </c>
      <c r="I260" s="93">
        <v>0.76441144206455447</v>
      </c>
      <c r="J260" s="93">
        <v>0</v>
      </c>
      <c r="K260" s="93">
        <v>0</v>
      </c>
      <c r="L260" s="93">
        <v>0</v>
      </c>
      <c r="M260" s="93">
        <v>0</v>
      </c>
      <c r="N260" s="93">
        <v>0</v>
      </c>
      <c r="O260" s="93">
        <v>0</v>
      </c>
      <c r="P260" s="93">
        <v>0</v>
      </c>
      <c r="Q260" s="93">
        <v>0</v>
      </c>
      <c r="R260" s="93">
        <v>0</v>
      </c>
      <c r="S260" s="93">
        <v>0</v>
      </c>
      <c r="T260" s="93">
        <v>0.25332812732411125</v>
      </c>
      <c r="U260" s="93">
        <v>1.5050944518816002E-2</v>
      </c>
      <c r="V260" s="94">
        <v>33.203074650453665</v>
      </c>
      <c r="W260" s="94">
        <v>10.28429228859884</v>
      </c>
      <c r="X260" s="94">
        <v>0.13349695076602705</v>
      </c>
      <c r="Y260" s="94">
        <v>0.56381079875055773</v>
      </c>
      <c r="Z260" s="94">
        <v>0.30269225048341519</v>
      </c>
      <c r="AA260" s="94">
        <v>0</v>
      </c>
      <c r="AB260" s="94">
        <v>0</v>
      </c>
      <c r="AC260" s="94">
        <v>1</v>
      </c>
      <c r="AD260" s="94">
        <v>0</v>
      </c>
      <c r="AE260" s="94">
        <v>0</v>
      </c>
      <c r="AF260" s="94">
        <v>0</v>
      </c>
      <c r="AG260" s="94">
        <v>0</v>
      </c>
      <c r="AH260" s="94">
        <v>0</v>
      </c>
      <c r="AI260" s="94">
        <v>0</v>
      </c>
      <c r="AJ260" s="94">
        <v>0</v>
      </c>
      <c r="AK260" s="94">
        <v>0</v>
      </c>
      <c r="AL260" s="94">
        <v>0</v>
      </c>
      <c r="AM260" s="94">
        <v>0</v>
      </c>
      <c r="AN260" s="94">
        <v>0</v>
      </c>
      <c r="AO260" s="94">
        <v>1</v>
      </c>
      <c r="AP260" s="94">
        <v>0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0</v>
      </c>
      <c r="AZ260" s="94">
        <v>0.83691646191646196</v>
      </c>
      <c r="BA260" s="95">
        <v>0.16308353808353807</v>
      </c>
    </row>
    <row r="261" spans="1:53" x14ac:dyDescent="0.25">
      <c r="A261" s="89" t="s">
        <v>26</v>
      </c>
      <c r="B261" s="89">
        <v>2020</v>
      </c>
      <c r="C261" s="89">
        <v>35</v>
      </c>
      <c r="D261" s="90">
        <v>0.20064788299291639</v>
      </c>
      <c r="E261" s="91">
        <v>23.433423748403715</v>
      </c>
      <c r="F261" s="91">
        <v>812480.03999999992</v>
      </c>
      <c r="G261" s="90">
        <v>0</v>
      </c>
      <c r="H261" s="90">
        <v>0</v>
      </c>
      <c r="I261" s="90">
        <v>1.9203912997050366E-2</v>
      </c>
      <c r="J261" s="90">
        <v>0.23655084499060433</v>
      </c>
      <c r="K261" s="90">
        <v>0.5994134945148929</v>
      </c>
      <c r="L261" s="90">
        <v>0.1647599859807018</v>
      </c>
      <c r="M261" s="90">
        <v>0</v>
      </c>
      <c r="N261" s="90">
        <v>0</v>
      </c>
      <c r="O261" s="90">
        <v>0</v>
      </c>
      <c r="P261" s="90">
        <v>0.2891176994329609</v>
      </c>
      <c r="Q261" s="90">
        <v>0</v>
      </c>
      <c r="R261" s="90">
        <v>2.7965827935908433E-2</v>
      </c>
      <c r="S261" s="90">
        <v>0</v>
      </c>
      <c r="T261" s="90">
        <v>0</v>
      </c>
      <c r="U261" s="90">
        <v>0</v>
      </c>
      <c r="V261" s="91">
        <v>8.8468380152352566</v>
      </c>
      <c r="W261" s="91">
        <v>14.586585733168461</v>
      </c>
      <c r="X261" s="91">
        <v>0.6719514395635322</v>
      </c>
      <c r="Y261" s="91">
        <v>0.32804856043646791</v>
      </c>
      <c r="Z261" s="91">
        <v>0</v>
      </c>
      <c r="AA261" s="91">
        <v>0</v>
      </c>
      <c r="AB261" s="91">
        <v>0</v>
      </c>
      <c r="AC261" s="91">
        <v>0</v>
      </c>
      <c r="AD261" s="91">
        <v>0.24213973706347244</v>
      </c>
      <c r="AE261" s="91">
        <v>0.44607404440472465</v>
      </c>
      <c r="AF261" s="91">
        <v>0</v>
      </c>
      <c r="AG261" s="91">
        <v>0</v>
      </c>
      <c r="AH261" s="91">
        <v>0</v>
      </c>
      <c r="AI261" s="91">
        <v>0</v>
      </c>
      <c r="AJ261" s="91">
        <v>0.29594856752202192</v>
      </c>
      <c r="AK261" s="91">
        <v>0</v>
      </c>
      <c r="AL261" s="91">
        <v>1.5837651009780924E-2</v>
      </c>
      <c r="AM261" s="91">
        <v>0</v>
      </c>
      <c r="AN261" s="91">
        <v>0</v>
      </c>
      <c r="AO261" s="91">
        <v>4.8485765026920188E-2</v>
      </c>
      <c r="AP261" s="91">
        <v>0</v>
      </c>
      <c r="AQ261" s="91">
        <v>0.44664879571846705</v>
      </c>
      <c r="AR261" s="91">
        <v>0.50486543925461291</v>
      </c>
      <c r="AS261" s="91">
        <v>0</v>
      </c>
      <c r="AT261" s="91">
        <v>0</v>
      </c>
      <c r="AU261" s="91">
        <v>0</v>
      </c>
      <c r="AV261" s="91">
        <v>0</v>
      </c>
      <c r="AW261" s="91">
        <v>0</v>
      </c>
      <c r="AX261" s="91">
        <v>0</v>
      </c>
      <c r="AY261" s="91">
        <v>0</v>
      </c>
      <c r="AZ261" s="91">
        <v>0</v>
      </c>
      <c r="BA261" s="96">
        <v>0</v>
      </c>
    </row>
    <row r="262" spans="1:53" x14ac:dyDescent="0.25">
      <c r="A262" s="92" t="s">
        <v>353</v>
      </c>
      <c r="B262" s="92">
        <v>2020</v>
      </c>
      <c r="C262" s="92">
        <v>438</v>
      </c>
      <c r="D262" s="93">
        <v>6.699346405228758E-2</v>
      </c>
      <c r="E262" s="94">
        <v>30.552662950980388</v>
      </c>
      <c r="F262" s="94">
        <v>22032</v>
      </c>
      <c r="G262" s="93">
        <v>0</v>
      </c>
      <c r="H262" s="93">
        <v>0</v>
      </c>
      <c r="I262" s="93">
        <v>0.53704803921568622</v>
      </c>
      <c r="J262" s="93">
        <v>0</v>
      </c>
      <c r="K262" s="93">
        <v>0</v>
      </c>
      <c r="L262" s="93">
        <v>0</v>
      </c>
      <c r="M262" s="93">
        <v>0</v>
      </c>
      <c r="N262" s="93">
        <v>0</v>
      </c>
      <c r="O262" s="93">
        <v>0</v>
      </c>
      <c r="P262" s="93">
        <v>0</v>
      </c>
      <c r="Q262" s="93">
        <v>0</v>
      </c>
      <c r="R262" s="93">
        <v>0</v>
      </c>
      <c r="S262" s="93">
        <v>0</v>
      </c>
      <c r="T262" s="93">
        <v>0</v>
      </c>
      <c r="U262" s="93">
        <v>0.1861437908496732</v>
      </c>
      <c r="V262" s="94">
        <v>21.556587758169933</v>
      </c>
      <c r="W262" s="94">
        <v>8.9960751928104568</v>
      </c>
      <c r="X262" s="94">
        <v>0.1073529411764706</v>
      </c>
      <c r="Y262" s="94">
        <v>0.32336601307189539</v>
      </c>
      <c r="Z262" s="94">
        <v>0.56928104575163396</v>
      </c>
      <c r="AA262" s="94">
        <v>0</v>
      </c>
      <c r="AB262" s="94">
        <v>0</v>
      </c>
      <c r="AC262" s="94">
        <v>1</v>
      </c>
      <c r="AD262" s="94">
        <v>0</v>
      </c>
      <c r="AE262" s="94">
        <v>0</v>
      </c>
      <c r="AF262" s="94">
        <v>0</v>
      </c>
      <c r="AG262" s="94">
        <v>0</v>
      </c>
      <c r="AH262" s="94">
        <v>0</v>
      </c>
      <c r="AI262" s="94">
        <v>0</v>
      </c>
      <c r="AJ262" s="94">
        <v>0</v>
      </c>
      <c r="AK262" s="94">
        <v>0</v>
      </c>
      <c r="AL262" s="94">
        <v>0</v>
      </c>
      <c r="AM262" s="94">
        <v>0</v>
      </c>
      <c r="AN262" s="94">
        <v>0</v>
      </c>
      <c r="AO262" s="94">
        <v>1</v>
      </c>
      <c r="AP262" s="94">
        <v>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5">
        <v>1</v>
      </c>
    </row>
    <row r="263" spans="1:53" x14ac:dyDescent="0.25">
      <c r="A263" s="89" t="s">
        <v>14</v>
      </c>
      <c r="B263" s="89">
        <v>2020</v>
      </c>
      <c r="C263" s="89">
        <v>21</v>
      </c>
      <c r="D263" s="90">
        <v>0.54075822802388551</v>
      </c>
      <c r="E263" s="91">
        <v>98.157173309262589</v>
      </c>
      <c r="F263" s="91">
        <v>5184.72</v>
      </c>
      <c r="G263" s="90">
        <v>0</v>
      </c>
      <c r="H263" s="90">
        <v>0</v>
      </c>
      <c r="I263" s="90">
        <v>1.7253853631440075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1">
        <v>28.445</v>
      </c>
      <c r="W263" s="91">
        <v>69.712173309262582</v>
      </c>
      <c r="X263" s="91">
        <v>1</v>
      </c>
      <c r="Y263" s="91">
        <v>0</v>
      </c>
      <c r="Z263" s="91">
        <v>0</v>
      </c>
      <c r="AA263" s="91">
        <v>0</v>
      </c>
      <c r="AB263" s="91">
        <v>0</v>
      </c>
      <c r="AC263" s="91">
        <v>1</v>
      </c>
      <c r="AD263" s="91">
        <v>0</v>
      </c>
      <c r="AE263" s="91">
        <v>0</v>
      </c>
      <c r="AF263" s="91">
        <v>0</v>
      </c>
      <c r="AG263" s="91">
        <v>0</v>
      </c>
      <c r="AH263" s="91">
        <v>0</v>
      </c>
      <c r="AI263" s="91">
        <v>0</v>
      </c>
      <c r="AJ263" s="91">
        <v>0</v>
      </c>
      <c r="AK263" s="91">
        <v>0</v>
      </c>
      <c r="AL263" s="91">
        <v>0</v>
      </c>
      <c r="AM263" s="91">
        <v>0</v>
      </c>
      <c r="AN263" s="91">
        <v>0</v>
      </c>
      <c r="AO263" s="91">
        <v>0</v>
      </c>
      <c r="AP263" s="91">
        <v>0</v>
      </c>
      <c r="AQ263" s="91">
        <v>0</v>
      </c>
      <c r="AR263" s="91">
        <v>0</v>
      </c>
      <c r="AS263" s="91">
        <v>0</v>
      </c>
      <c r="AT263" s="91">
        <v>0</v>
      </c>
      <c r="AU263" s="91">
        <v>0</v>
      </c>
      <c r="AV263" s="91">
        <v>0</v>
      </c>
      <c r="AW263" s="91">
        <v>0</v>
      </c>
      <c r="AX263" s="91">
        <v>0</v>
      </c>
      <c r="AY263" s="91">
        <v>0</v>
      </c>
      <c r="AZ263" s="91">
        <v>0</v>
      </c>
      <c r="BA263" s="96">
        <v>0</v>
      </c>
    </row>
    <row r="264" spans="1:53" x14ac:dyDescent="0.25">
      <c r="A264" s="92" t="s">
        <v>3</v>
      </c>
      <c r="B264" s="92">
        <v>2020</v>
      </c>
      <c r="C264" s="92">
        <v>4</v>
      </c>
      <c r="D264" s="93">
        <v>1.5429266635246667E-2</v>
      </c>
      <c r="E264" s="94">
        <v>36.963621067330145</v>
      </c>
      <c r="F264" s="94">
        <v>164226.59999999998</v>
      </c>
      <c r="G264" s="93">
        <v>0</v>
      </c>
      <c r="H264" s="93">
        <v>0</v>
      </c>
      <c r="I264" s="93">
        <v>0.64973846136983915</v>
      </c>
      <c r="J264" s="93">
        <v>0</v>
      </c>
      <c r="K264" s="93">
        <v>0</v>
      </c>
      <c r="L264" s="93">
        <v>0</v>
      </c>
      <c r="M264" s="93">
        <v>0</v>
      </c>
      <c r="N264" s="93">
        <v>0</v>
      </c>
      <c r="O264" s="93">
        <v>0</v>
      </c>
      <c r="P264" s="93">
        <v>0</v>
      </c>
      <c r="Q264" s="93">
        <v>0</v>
      </c>
      <c r="R264" s="93">
        <v>0</v>
      </c>
      <c r="S264" s="93">
        <v>0</v>
      </c>
      <c r="T264" s="93">
        <v>0.12841281497638019</v>
      </c>
      <c r="U264" s="93">
        <v>0.19191358768920502</v>
      </c>
      <c r="V264" s="94">
        <v>35.15694127426373</v>
      </c>
      <c r="W264" s="94">
        <v>1.8066797930664096</v>
      </c>
      <c r="X264" s="94">
        <v>1.8380700812170501E-2</v>
      </c>
      <c r="Y264" s="94">
        <v>0.637326961649331</v>
      </c>
      <c r="Z264" s="94">
        <v>0.34429233753849853</v>
      </c>
      <c r="AA264" s="94">
        <v>0</v>
      </c>
      <c r="AB264" s="94">
        <v>0</v>
      </c>
      <c r="AC264" s="94">
        <v>1</v>
      </c>
      <c r="AD264" s="94">
        <v>0</v>
      </c>
      <c r="AE264" s="94">
        <v>0</v>
      </c>
      <c r="AF264" s="94">
        <v>0</v>
      </c>
      <c r="AG264" s="94">
        <v>0</v>
      </c>
      <c r="AH264" s="94">
        <v>0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1</v>
      </c>
      <c r="AP264" s="94">
        <v>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0.37297610482551369</v>
      </c>
      <c r="BA264" s="95">
        <v>0.62702389517448631</v>
      </c>
    </row>
    <row r="265" spans="1:53" x14ac:dyDescent="0.25">
      <c r="A265" s="89" t="s">
        <v>217</v>
      </c>
      <c r="B265" s="89">
        <v>2020</v>
      </c>
      <c r="C265" s="89">
        <v>262</v>
      </c>
      <c r="D265" s="90">
        <v>0.17599966781363074</v>
      </c>
      <c r="E265" s="91">
        <v>36.294427451745612</v>
      </c>
      <c r="F265" s="91">
        <v>48724.455600000001</v>
      </c>
      <c r="G265" s="90">
        <v>0</v>
      </c>
      <c r="H265" s="90">
        <v>0</v>
      </c>
      <c r="I265" s="90">
        <v>0.6379755220908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0.30876486591263219</v>
      </c>
      <c r="U265" s="90">
        <v>0.28806971421554478</v>
      </c>
      <c r="V265" s="91">
        <v>16.087997359502566</v>
      </c>
      <c r="W265" s="91">
        <v>20.20643009224305</v>
      </c>
      <c r="X265" s="91">
        <v>0.2341189831580181</v>
      </c>
      <c r="Y265" s="91">
        <v>0.16904643671380495</v>
      </c>
      <c r="Z265" s="91">
        <v>0.59683458012817692</v>
      </c>
      <c r="AA265" s="91">
        <v>0</v>
      </c>
      <c r="AB265" s="91">
        <v>0</v>
      </c>
      <c r="AC265" s="91">
        <v>1</v>
      </c>
      <c r="AD265" s="91">
        <v>0</v>
      </c>
      <c r="AE265" s="91">
        <v>0</v>
      </c>
      <c r="AF265" s="91">
        <v>0</v>
      </c>
      <c r="AG265" s="91">
        <v>0</v>
      </c>
      <c r="AH265" s="91">
        <v>0</v>
      </c>
      <c r="AI265" s="91">
        <v>0</v>
      </c>
      <c r="AJ265" s="91">
        <v>0</v>
      </c>
      <c r="AK265" s="91">
        <v>0</v>
      </c>
      <c r="AL265" s="91">
        <v>0</v>
      </c>
      <c r="AM265" s="91">
        <v>0</v>
      </c>
      <c r="AN265" s="91">
        <v>0</v>
      </c>
      <c r="AO265" s="91">
        <v>1</v>
      </c>
      <c r="AP265" s="91">
        <v>0</v>
      </c>
      <c r="AQ265" s="91">
        <v>0</v>
      </c>
      <c r="AR265" s="91">
        <v>0</v>
      </c>
      <c r="AS265" s="91">
        <v>0</v>
      </c>
      <c r="AT265" s="91">
        <v>0</v>
      </c>
      <c r="AU265" s="91">
        <v>0</v>
      </c>
      <c r="AV265" s="91">
        <v>0</v>
      </c>
      <c r="AW265" s="91">
        <v>0</v>
      </c>
      <c r="AX265" s="91">
        <v>0</v>
      </c>
      <c r="AY265" s="91">
        <v>0</v>
      </c>
      <c r="AZ265" s="91">
        <v>0.51733742680647199</v>
      </c>
      <c r="BA265" s="96">
        <v>0.48266257319352801</v>
      </c>
    </row>
    <row r="266" spans="1:53" x14ac:dyDescent="0.25">
      <c r="A266" s="92" t="s">
        <v>324</v>
      </c>
      <c r="B266" s="92">
        <v>2020</v>
      </c>
      <c r="C266" s="92">
        <v>395</v>
      </c>
      <c r="D266" s="93">
        <v>0.62322278629153427</v>
      </c>
      <c r="E266" s="94">
        <v>10.142075954568698</v>
      </c>
      <c r="F266" s="94">
        <v>22763.16</v>
      </c>
      <c r="G266" s="93">
        <v>0</v>
      </c>
      <c r="H266" s="93">
        <v>0.13687012084438188</v>
      </c>
      <c r="I266" s="93">
        <v>0</v>
      </c>
      <c r="J266" s="93">
        <v>0</v>
      </c>
      <c r="K266" s="93">
        <v>0</v>
      </c>
      <c r="L266" s="93">
        <v>0.79986873527225577</v>
      </c>
      <c r="M266" s="93">
        <v>0</v>
      </c>
      <c r="N266" s="93">
        <v>0</v>
      </c>
      <c r="O266" s="93">
        <v>0</v>
      </c>
      <c r="P266" s="93">
        <v>0</v>
      </c>
      <c r="Q266" s="93">
        <v>0</v>
      </c>
      <c r="R266" s="93">
        <v>1.819997223584072</v>
      </c>
      <c r="S266" s="93">
        <v>0</v>
      </c>
      <c r="T266" s="93">
        <v>0</v>
      </c>
      <c r="U266" s="93">
        <v>0</v>
      </c>
      <c r="V266" s="94">
        <v>10.142075954568698</v>
      </c>
      <c r="W266" s="94">
        <v>0</v>
      </c>
      <c r="X266" s="94">
        <v>9.5897434576152393E-2</v>
      </c>
      <c r="Y266" s="94">
        <v>0.90410256542384759</v>
      </c>
      <c r="Z266" s="94">
        <v>0</v>
      </c>
      <c r="AA266" s="94">
        <v>0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4">
        <v>0</v>
      </c>
      <c r="AI266" s="94">
        <v>0</v>
      </c>
      <c r="AJ266" s="94">
        <v>0</v>
      </c>
      <c r="AK266" s="94">
        <v>0</v>
      </c>
      <c r="AL266" s="94">
        <v>1</v>
      </c>
      <c r="AM266" s="94">
        <v>0</v>
      </c>
      <c r="AN266" s="94">
        <v>0.12340447360096664</v>
      </c>
      <c r="AO266" s="94">
        <v>0</v>
      </c>
      <c r="AP266" s="94">
        <v>0</v>
      </c>
      <c r="AQ266" s="94">
        <v>0</v>
      </c>
      <c r="AR266" s="94">
        <v>0.72056950211311954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0.15602602428591375</v>
      </c>
      <c r="AY266" s="94">
        <v>0</v>
      </c>
      <c r="AZ266" s="94">
        <v>0</v>
      </c>
      <c r="BA266" s="95">
        <v>0</v>
      </c>
    </row>
    <row r="267" spans="1:53" x14ac:dyDescent="0.25">
      <c r="A267" s="92" t="s">
        <v>27</v>
      </c>
      <c r="B267" s="92">
        <v>2020</v>
      </c>
      <c r="C267" s="92">
        <v>36</v>
      </c>
      <c r="D267" s="93">
        <v>5.1861530999118971E-2</v>
      </c>
      <c r="E267" s="94">
        <v>64.53561975964918</v>
      </c>
      <c r="F267" s="94">
        <v>181834.2</v>
      </c>
      <c r="G267" s="93">
        <v>0</v>
      </c>
      <c r="H267" s="93">
        <v>0</v>
      </c>
      <c r="I267" s="93">
        <v>1.1343930349736189</v>
      </c>
      <c r="J267" s="93">
        <v>0</v>
      </c>
      <c r="K267" s="93">
        <v>0</v>
      </c>
      <c r="L267" s="93">
        <v>0</v>
      </c>
      <c r="M267" s="93">
        <v>0</v>
      </c>
      <c r="N267" s="93">
        <v>0</v>
      </c>
      <c r="O267" s="93">
        <v>0</v>
      </c>
      <c r="P267" s="93">
        <v>0</v>
      </c>
      <c r="Q267" s="93">
        <v>5.1270553064275035E-4</v>
      </c>
      <c r="R267" s="93">
        <v>0</v>
      </c>
      <c r="S267" s="93">
        <v>0</v>
      </c>
      <c r="T267" s="93">
        <v>0</v>
      </c>
      <c r="U267" s="93">
        <v>0</v>
      </c>
      <c r="V267" s="94">
        <v>58.065291906077071</v>
      </c>
      <c r="W267" s="94">
        <v>6.4703278535721003</v>
      </c>
      <c r="X267" s="94">
        <v>6.8264385907601546E-2</v>
      </c>
      <c r="Y267" s="94">
        <v>0.93173561409239858</v>
      </c>
      <c r="Z267" s="94">
        <v>0</v>
      </c>
      <c r="AA267" s="94">
        <v>0</v>
      </c>
      <c r="AB267" s="94">
        <v>0</v>
      </c>
      <c r="AC267" s="94">
        <v>1</v>
      </c>
      <c r="AD267" s="94">
        <v>0</v>
      </c>
      <c r="AE267" s="94">
        <v>0</v>
      </c>
      <c r="AF267" s="94">
        <v>0</v>
      </c>
      <c r="AG267" s="94">
        <v>0</v>
      </c>
      <c r="AH267" s="94">
        <v>0</v>
      </c>
      <c r="AI267" s="94">
        <v>0</v>
      </c>
      <c r="AJ267" s="94">
        <v>0</v>
      </c>
      <c r="AK267" s="94">
        <v>0</v>
      </c>
      <c r="AL267" s="94">
        <v>0</v>
      </c>
      <c r="AM267" s="94">
        <v>0</v>
      </c>
      <c r="AN267" s="94">
        <v>0</v>
      </c>
      <c r="AO267" s="94">
        <v>0.99954527586243525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4.547241375646759E-4</v>
      </c>
      <c r="AX267" s="94">
        <v>0</v>
      </c>
      <c r="AY267" s="94">
        <v>0</v>
      </c>
      <c r="AZ267" s="94">
        <v>0</v>
      </c>
      <c r="BA267" s="95">
        <v>0</v>
      </c>
    </row>
    <row r="268" spans="1:53" x14ac:dyDescent="0.25">
      <c r="A268" s="92" t="s">
        <v>154</v>
      </c>
      <c r="B268" s="92">
        <v>2020</v>
      </c>
      <c r="C268" s="92">
        <v>191</v>
      </c>
      <c r="D268" s="93">
        <v>0.54284565916398708</v>
      </c>
      <c r="E268" s="94">
        <v>2.1646515427384778</v>
      </c>
      <c r="F268" s="94">
        <v>53740.800000000003</v>
      </c>
      <c r="G268" s="93">
        <v>0</v>
      </c>
      <c r="H268" s="93">
        <v>0</v>
      </c>
      <c r="I268" s="93">
        <v>3.8049772240085745E-2</v>
      </c>
      <c r="J268" s="93">
        <v>0</v>
      </c>
      <c r="K268" s="93">
        <v>0</v>
      </c>
      <c r="L268" s="93">
        <v>0</v>
      </c>
      <c r="M268" s="93">
        <v>0</v>
      </c>
      <c r="N268" s="93">
        <v>0</v>
      </c>
      <c r="O268" s="93">
        <v>0</v>
      </c>
      <c r="P268" s="93">
        <v>0</v>
      </c>
      <c r="Q268" s="93">
        <v>0</v>
      </c>
      <c r="R268" s="93">
        <v>1.4808916130760985</v>
      </c>
      <c r="S268" s="93">
        <v>0</v>
      </c>
      <c r="T268" s="93">
        <v>0</v>
      </c>
      <c r="U268" s="93">
        <v>2.3043944265809215E-2</v>
      </c>
      <c r="V268" s="94">
        <v>2.1646515427384778</v>
      </c>
      <c r="W268" s="94">
        <v>0</v>
      </c>
      <c r="X268" s="94">
        <v>0.77217309753483387</v>
      </c>
      <c r="Y268" s="94">
        <v>0.1205117899249732</v>
      </c>
      <c r="Z268" s="94">
        <v>0.10731511254019292</v>
      </c>
      <c r="AA268" s="94">
        <v>0</v>
      </c>
      <c r="AB268" s="94">
        <v>0</v>
      </c>
      <c r="AC268" s="94">
        <v>0</v>
      </c>
      <c r="AD268" s="94">
        <v>0</v>
      </c>
      <c r="AE268" s="94">
        <v>0</v>
      </c>
      <c r="AF268" s="94">
        <v>0</v>
      </c>
      <c r="AG268" s="94">
        <v>0</v>
      </c>
      <c r="AH268" s="94">
        <v>0</v>
      </c>
      <c r="AI268" s="94">
        <v>0</v>
      </c>
      <c r="AJ268" s="94">
        <v>0</v>
      </c>
      <c r="AK268" s="94">
        <v>0</v>
      </c>
      <c r="AL268" s="94">
        <v>1</v>
      </c>
      <c r="AM268" s="94">
        <v>0</v>
      </c>
      <c r="AN268" s="94">
        <v>0</v>
      </c>
      <c r="AO268" s="94">
        <v>0.32406892718176766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0.67593107281823239</v>
      </c>
      <c r="AY268" s="94">
        <v>0</v>
      </c>
      <c r="AZ268" s="94">
        <v>0</v>
      </c>
      <c r="BA268" s="95">
        <v>1</v>
      </c>
    </row>
    <row r="269" spans="1:53" x14ac:dyDescent="0.25">
      <c r="A269" s="89" t="s">
        <v>38</v>
      </c>
      <c r="B269" s="89">
        <v>2020</v>
      </c>
      <c r="C269" s="89">
        <v>49</v>
      </c>
      <c r="D269" s="90">
        <v>0</v>
      </c>
      <c r="E269" s="91">
        <v>0</v>
      </c>
      <c r="F269" s="91">
        <v>146221.20000000001</v>
      </c>
      <c r="G269" s="90">
        <v>0</v>
      </c>
      <c r="H269" s="90">
        <v>0</v>
      </c>
      <c r="I269" s="90">
        <v>0</v>
      </c>
      <c r="J269" s="90">
        <v>0</v>
      </c>
      <c r="K269" s="90">
        <v>0.7326297417884684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0.17059359381539749</v>
      </c>
      <c r="U269" s="90">
        <v>0</v>
      </c>
      <c r="V269" s="91">
        <v>0</v>
      </c>
      <c r="W269" s="91">
        <v>0</v>
      </c>
      <c r="X269" s="91">
        <v>0</v>
      </c>
      <c r="Y269" s="91">
        <v>0.82940640618460226</v>
      </c>
      <c r="Z269" s="91">
        <v>0.17059359381539774</v>
      </c>
      <c r="AA269" s="91">
        <v>0</v>
      </c>
      <c r="AB269" s="91">
        <v>0</v>
      </c>
      <c r="AC269" s="91">
        <v>0</v>
      </c>
      <c r="AD269" s="91">
        <v>0</v>
      </c>
      <c r="AE269" s="91">
        <v>0</v>
      </c>
      <c r="AF269" s="91">
        <v>0</v>
      </c>
      <c r="AG269" s="91">
        <v>0</v>
      </c>
      <c r="AH269" s="91">
        <v>0</v>
      </c>
      <c r="AI269" s="91">
        <v>0</v>
      </c>
      <c r="AJ269" s="91">
        <v>0</v>
      </c>
      <c r="AK269" s="91">
        <v>0</v>
      </c>
      <c r="AL269" s="91">
        <v>0</v>
      </c>
      <c r="AM269" s="91">
        <v>0</v>
      </c>
      <c r="AN269" s="91">
        <v>0</v>
      </c>
      <c r="AO269" s="91">
        <v>0</v>
      </c>
      <c r="AP269" s="91">
        <v>0</v>
      </c>
      <c r="AQ269" s="91">
        <v>1</v>
      </c>
      <c r="AR269" s="91">
        <v>0</v>
      </c>
      <c r="AS269" s="91">
        <v>0</v>
      </c>
      <c r="AT269" s="91">
        <v>0</v>
      </c>
      <c r="AU269" s="91">
        <v>0</v>
      </c>
      <c r="AV269" s="91">
        <v>0</v>
      </c>
      <c r="AW269" s="91">
        <v>0</v>
      </c>
      <c r="AX269" s="91">
        <v>0</v>
      </c>
      <c r="AY269" s="91">
        <v>0</v>
      </c>
      <c r="AZ269" s="91">
        <v>1</v>
      </c>
      <c r="BA269" s="96">
        <v>0</v>
      </c>
    </row>
    <row r="270" spans="1:53" x14ac:dyDescent="0.25">
      <c r="A270" s="89" t="s">
        <v>329</v>
      </c>
      <c r="B270" s="89">
        <v>2020</v>
      </c>
      <c r="C270" s="89">
        <v>400</v>
      </c>
      <c r="D270" s="90">
        <v>0.11894068452841877</v>
      </c>
      <c r="E270" s="91">
        <v>35.993828109028961</v>
      </c>
      <c r="F270" s="91">
        <v>23245.200000000001</v>
      </c>
      <c r="G270" s="90">
        <v>0</v>
      </c>
      <c r="H270" s="90">
        <v>0</v>
      </c>
      <c r="I270" s="90">
        <v>0.63269165247018733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0.1835259408393991</v>
      </c>
      <c r="V270" s="91">
        <v>24.29758067368747</v>
      </c>
      <c r="W270" s="91">
        <v>11.696247435341492</v>
      </c>
      <c r="X270" s="91">
        <v>0.13191684500152856</v>
      </c>
      <c r="Y270" s="91">
        <v>0.33384286151024145</v>
      </c>
      <c r="Z270" s="91">
        <v>0.53424029348822999</v>
      </c>
      <c r="AA270" s="91">
        <v>0</v>
      </c>
      <c r="AB270" s="91">
        <v>0</v>
      </c>
      <c r="AC270" s="91">
        <v>1</v>
      </c>
      <c r="AD270" s="91">
        <v>0</v>
      </c>
      <c r="AE270" s="91">
        <v>0</v>
      </c>
      <c r="AF270" s="91">
        <v>0</v>
      </c>
      <c r="AG270" s="91">
        <v>0</v>
      </c>
      <c r="AH270" s="91">
        <v>0</v>
      </c>
      <c r="AI270" s="91">
        <v>0</v>
      </c>
      <c r="AJ270" s="91">
        <v>0</v>
      </c>
      <c r="AK270" s="91">
        <v>0</v>
      </c>
      <c r="AL270" s="91">
        <v>0</v>
      </c>
      <c r="AM270" s="91">
        <v>0</v>
      </c>
      <c r="AN270" s="91">
        <v>0</v>
      </c>
      <c r="AO270" s="91">
        <v>1</v>
      </c>
      <c r="AP270" s="91">
        <v>0</v>
      </c>
      <c r="AQ270" s="91">
        <v>0</v>
      </c>
      <c r="AR270" s="91">
        <v>0</v>
      </c>
      <c r="AS270" s="91">
        <v>0</v>
      </c>
      <c r="AT270" s="91">
        <v>0</v>
      </c>
      <c r="AU270" s="91">
        <v>0</v>
      </c>
      <c r="AV270" s="91">
        <v>0</v>
      </c>
      <c r="AW270" s="91">
        <v>0</v>
      </c>
      <c r="AX270" s="91">
        <v>0</v>
      </c>
      <c r="AY270" s="91">
        <v>0</v>
      </c>
      <c r="AZ270" s="91">
        <v>0</v>
      </c>
      <c r="BA270" s="96">
        <v>1</v>
      </c>
    </row>
    <row r="271" spans="1:53" x14ac:dyDescent="0.25">
      <c r="A271" s="92" t="s">
        <v>59</v>
      </c>
      <c r="B271" s="92">
        <v>2020</v>
      </c>
      <c r="C271" s="92">
        <v>74</v>
      </c>
      <c r="D271" s="93">
        <v>1.4678300578977411E-3</v>
      </c>
      <c r="E271" s="94">
        <v>0.28868091250101935</v>
      </c>
      <c r="F271" s="94">
        <v>44146.799999999996</v>
      </c>
      <c r="G271" s="93">
        <v>0</v>
      </c>
      <c r="H271" s="93">
        <v>0</v>
      </c>
      <c r="I271" s="93">
        <v>5.0743700562668193E-3</v>
      </c>
      <c r="J271" s="93">
        <v>0</v>
      </c>
      <c r="K271" s="93">
        <v>1.0756725289262188</v>
      </c>
      <c r="L271" s="93">
        <v>0</v>
      </c>
      <c r="M271" s="93">
        <v>0</v>
      </c>
      <c r="N271" s="93">
        <v>0</v>
      </c>
      <c r="O271" s="93">
        <v>0</v>
      </c>
      <c r="P271" s="93">
        <v>0</v>
      </c>
      <c r="Q271" s="93">
        <v>0</v>
      </c>
      <c r="R271" s="93">
        <v>0</v>
      </c>
      <c r="S271" s="93">
        <v>0</v>
      </c>
      <c r="T271" s="93">
        <v>0</v>
      </c>
      <c r="U271" s="93">
        <v>0</v>
      </c>
      <c r="V271" s="94">
        <v>9.0463589659952701E-2</v>
      </c>
      <c r="W271" s="94">
        <v>0.19821732284106661</v>
      </c>
      <c r="X271" s="94">
        <v>3.0795957043588122E-3</v>
      </c>
      <c r="Y271" s="94">
        <v>0.99692040429564133</v>
      </c>
      <c r="Z271" s="94">
        <v>0</v>
      </c>
      <c r="AA271" s="94">
        <v>0</v>
      </c>
      <c r="AB271" s="94">
        <v>0</v>
      </c>
      <c r="AC271" s="94">
        <v>1</v>
      </c>
      <c r="AD271" s="94">
        <v>0</v>
      </c>
      <c r="AE271" s="94">
        <v>0</v>
      </c>
      <c r="AF271" s="94">
        <v>0</v>
      </c>
      <c r="AG271" s="94">
        <v>0</v>
      </c>
      <c r="AH271" s="94">
        <v>0</v>
      </c>
      <c r="AI271" s="94">
        <v>0</v>
      </c>
      <c r="AJ271" s="94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1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5">
        <v>0</v>
      </c>
    </row>
    <row r="272" spans="1:53" x14ac:dyDescent="0.25">
      <c r="A272" s="92" t="s">
        <v>349</v>
      </c>
      <c r="B272" s="92">
        <v>2020</v>
      </c>
      <c r="C272" s="92">
        <v>432</v>
      </c>
      <c r="D272" s="93">
        <v>0</v>
      </c>
      <c r="E272" s="94">
        <v>0.34451762882603637</v>
      </c>
      <c r="F272" s="94">
        <v>9291.6</v>
      </c>
      <c r="G272" s="93">
        <v>0</v>
      </c>
      <c r="H272" s="93">
        <v>4.6493607129019761E-3</v>
      </c>
      <c r="I272" s="93">
        <v>0</v>
      </c>
      <c r="J272" s="93">
        <v>0</v>
      </c>
      <c r="K272" s="93">
        <v>0</v>
      </c>
      <c r="L272" s="93">
        <v>1.1069352963967454</v>
      </c>
      <c r="M272" s="93">
        <v>0</v>
      </c>
      <c r="N272" s="93">
        <v>0</v>
      </c>
      <c r="O272" s="93">
        <v>0</v>
      </c>
      <c r="P272" s="93">
        <v>0</v>
      </c>
      <c r="Q272" s="93">
        <v>0</v>
      </c>
      <c r="R272" s="93">
        <v>0</v>
      </c>
      <c r="S272" s="93">
        <v>0</v>
      </c>
      <c r="T272" s="93">
        <v>0</v>
      </c>
      <c r="U272" s="93">
        <v>0</v>
      </c>
      <c r="V272" s="94">
        <v>0.34451762882603637</v>
      </c>
      <c r="W272" s="94">
        <v>0</v>
      </c>
      <c r="X272" s="94">
        <v>0</v>
      </c>
      <c r="Y272" s="94">
        <v>1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0</v>
      </c>
      <c r="AF272" s="94">
        <v>0</v>
      </c>
      <c r="AG272" s="94">
        <v>0</v>
      </c>
      <c r="AH272" s="94">
        <v>0</v>
      </c>
      <c r="AI272" s="94">
        <v>0</v>
      </c>
      <c r="AJ272" s="94">
        <v>0</v>
      </c>
      <c r="AK272" s="94">
        <v>0</v>
      </c>
      <c r="AL272" s="94">
        <v>0</v>
      </c>
      <c r="AM272" s="94">
        <v>0</v>
      </c>
      <c r="AN272" s="94">
        <v>4.2586140147115757E-3</v>
      </c>
      <c r="AO272" s="94">
        <v>0</v>
      </c>
      <c r="AP272" s="94">
        <v>0</v>
      </c>
      <c r="AQ272" s="94">
        <v>0</v>
      </c>
      <c r="AR272" s="94">
        <v>0.99574138598528839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5">
        <v>0</v>
      </c>
    </row>
    <row r="273" spans="1:53" x14ac:dyDescent="0.25">
      <c r="A273" s="89" t="s">
        <v>191</v>
      </c>
      <c r="B273" s="89">
        <v>2020</v>
      </c>
      <c r="C273" s="89">
        <v>233</v>
      </c>
      <c r="D273" s="90">
        <v>0.14814066769632886</v>
      </c>
      <c r="E273" s="91">
        <v>40.160112282879894</v>
      </c>
      <c r="F273" s="91">
        <v>60602.399999999994</v>
      </c>
      <c r="G273" s="90">
        <v>0</v>
      </c>
      <c r="H273" s="90">
        <v>0</v>
      </c>
      <c r="I273" s="90">
        <v>0.70592568611144124</v>
      </c>
      <c r="J273" s="90">
        <v>0</v>
      </c>
      <c r="K273" s="90">
        <v>0</v>
      </c>
      <c r="L273" s="90">
        <v>0</v>
      </c>
      <c r="M273" s="90">
        <v>0</v>
      </c>
      <c r="N273" s="90">
        <v>0.17528183702295622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9.2386004514672687E-2</v>
      </c>
      <c r="V273" s="91">
        <v>24.505933561245104</v>
      </c>
      <c r="W273" s="91">
        <v>15.654178721634791</v>
      </c>
      <c r="X273" s="91">
        <v>0.18052750386123323</v>
      </c>
      <c r="Y273" s="91">
        <v>0.48853510752049428</v>
      </c>
      <c r="Z273" s="91">
        <v>0.33093738861827243</v>
      </c>
      <c r="AA273" s="91">
        <v>0</v>
      </c>
      <c r="AB273" s="91">
        <v>0</v>
      </c>
      <c r="AC273" s="91">
        <v>1</v>
      </c>
      <c r="AD273" s="91">
        <v>0</v>
      </c>
      <c r="AE273" s="91">
        <v>0</v>
      </c>
      <c r="AF273" s="91">
        <v>0</v>
      </c>
      <c r="AG273" s="91">
        <v>0</v>
      </c>
      <c r="AH273" s="91">
        <v>0</v>
      </c>
      <c r="AI273" s="91">
        <v>0</v>
      </c>
      <c r="AJ273" s="91">
        <v>0</v>
      </c>
      <c r="AK273" s="91">
        <v>0</v>
      </c>
      <c r="AL273" s="91">
        <v>0</v>
      </c>
      <c r="AM273" s="91">
        <v>0</v>
      </c>
      <c r="AN273" s="91">
        <v>0</v>
      </c>
      <c r="AO273" s="91">
        <v>0.70829280155642016</v>
      </c>
      <c r="AP273" s="91">
        <v>0</v>
      </c>
      <c r="AQ273" s="91">
        <v>0</v>
      </c>
      <c r="AR273" s="91">
        <v>0</v>
      </c>
      <c r="AS273" s="91">
        <v>0</v>
      </c>
      <c r="AT273" s="91">
        <v>0.29170719844357978</v>
      </c>
      <c r="AU273" s="91">
        <v>0</v>
      </c>
      <c r="AV273" s="91">
        <v>0</v>
      </c>
      <c r="AW273" s="91">
        <v>0</v>
      </c>
      <c r="AX273" s="91">
        <v>0</v>
      </c>
      <c r="AY273" s="91">
        <v>0</v>
      </c>
      <c r="AZ273" s="91">
        <v>0</v>
      </c>
      <c r="BA273" s="96">
        <v>1</v>
      </c>
    </row>
    <row r="274" spans="1:53" x14ac:dyDescent="0.25">
      <c r="A274" s="89" t="s">
        <v>30</v>
      </c>
      <c r="B274" s="89">
        <v>2020</v>
      </c>
      <c r="C274" s="89">
        <v>41</v>
      </c>
      <c r="D274" s="90">
        <v>0</v>
      </c>
      <c r="E274" s="91">
        <v>0</v>
      </c>
      <c r="F274" s="91">
        <v>37254.240000000005</v>
      </c>
      <c r="G274" s="90">
        <v>0</v>
      </c>
      <c r="H274" s="90">
        <v>0</v>
      </c>
      <c r="I274" s="90">
        <v>0</v>
      </c>
      <c r="J274" s="90">
        <v>0</v>
      </c>
      <c r="K274" s="90">
        <v>1.1200899548615135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1">
        <v>0</v>
      </c>
      <c r="W274" s="91">
        <v>0</v>
      </c>
      <c r="X274" s="91">
        <v>0</v>
      </c>
      <c r="Y274" s="91">
        <v>1</v>
      </c>
      <c r="Z274" s="91">
        <v>0</v>
      </c>
      <c r="AA274" s="91">
        <v>0</v>
      </c>
      <c r="AB274" s="91">
        <v>0</v>
      </c>
      <c r="AC274" s="91">
        <v>0</v>
      </c>
      <c r="AD274" s="91">
        <v>0</v>
      </c>
      <c r="AE274" s="91">
        <v>0</v>
      </c>
      <c r="AF274" s="91">
        <v>0</v>
      </c>
      <c r="AG274" s="91">
        <v>0</v>
      </c>
      <c r="AH274" s="91">
        <v>0</v>
      </c>
      <c r="AI274" s="91">
        <v>0</v>
      </c>
      <c r="AJ274" s="91">
        <v>0</v>
      </c>
      <c r="AK274" s="91">
        <v>0</v>
      </c>
      <c r="AL274" s="91">
        <v>0</v>
      </c>
      <c r="AM274" s="91">
        <v>0</v>
      </c>
      <c r="AN274" s="91">
        <v>0</v>
      </c>
      <c r="AO274" s="91">
        <v>0</v>
      </c>
      <c r="AP274" s="91">
        <v>0</v>
      </c>
      <c r="AQ274" s="91">
        <v>1</v>
      </c>
      <c r="AR274" s="91">
        <v>0</v>
      </c>
      <c r="AS274" s="91">
        <v>0</v>
      </c>
      <c r="AT274" s="91">
        <v>0</v>
      </c>
      <c r="AU274" s="91">
        <v>0</v>
      </c>
      <c r="AV274" s="91">
        <v>0</v>
      </c>
      <c r="AW274" s="91">
        <v>0</v>
      </c>
      <c r="AX274" s="91">
        <v>0</v>
      </c>
      <c r="AY274" s="91">
        <v>0</v>
      </c>
      <c r="AZ274" s="91">
        <v>0</v>
      </c>
      <c r="BA274" s="96">
        <v>0</v>
      </c>
    </row>
    <row r="275" spans="1:53" x14ac:dyDescent="0.25">
      <c r="A275" s="89" t="s">
        <v>2</v>
      </c>
      <c r="B275" s="89">
        <v>2020</v>
      </c>
      <c r="C275" s="89">
        <v>2</v>
      </c>
      <c r="D275" s="90">
        <v>0.29416624451693607</v>
      </c>
      <c r="E275" s="91">
        <v>31.22835811729437</v>
      </c>
      <c r="F275" s="91">
        <v>33647719.500000007</v>
      </c>
      <c r="G275" s="90">
        <v>3.7272172981856644E-2</v>
      </c>
      <c r="H275" s="90">
        <v>1.1860311258737774E-2</v>
      </c>
      <c r="I275" s="90">
        <v>0.16274324961364128</v>
      </c>
      <c r="J275" s="90">
        <v>0.18582953123940535</v>
      </c>
      <c r="K275" s="90">
        <v>2.0575580119181626E-2</v>
      </c>
      <c r="L275" s="90">
        <v>0.26496460825524887</v>
      </c>
      <c r="M275" s="90">
        <v>0</v>
      </c>
      <c r="N275" s="90">
        <v>0.48891978137953784</v>
      </c>
      <c r="O275" s="90">
        <v>9.0810111187265716E-2</v>
      </c>
      <c r="P275" s="90">
        <v>0.22712498262593989</v>
      </c>
      <c r="Q275" s="90">
        <v>0</v>
      </c>
      <c r="R275" s="90">
        <v>1.4718096095635839E-2</v>
      </c>
      <c r="S275" s="90">
        <v>5.3869513504473899E-3</v>
      </c>
      <c r="T275" s="90">
        <v>1.5278301401674483E-4</v>
      </c>
      <c r="U275" s="90">
        <v>2.5193744735062945E-3</v>
      </c>
      <c r="V275" s="91">
        <v>13.491581750483867</v>
      </c>
      <c r="W275" s="91">
        <v>17.736776366810503</v>
      </c>
      <c r="X275" s="91">
        <v>0.92060466381862227</v>
      </c>
      <c r="Y275" s="91">
        <v>6.9523719738559989E-2</v>
      </c>
      <c r="Z275" s="91">
        <v>9.8716164428177405E-3</v>
      </c>
      <c r="AA275" s="91">
        <v>2.0012165335118823E-2</v>
      </c>
      <c r="AB275" s="91">
        <v>5.8914711046863973E-3</v>
      </c>
      <c r="AC275" s="91">
        <v>6.0551395686019666E-2</v>
      </c>
      <c r="AD275" s="91">
        <v>0.14686990520489229</v>
      </c>
      <c r="AE275" s="91">
        <v>1.0345850625486168E-2</v>
      </c>
      <c r="AF275" s="91">
        <v>0.22975210606679627</v>
      </c>
      <c r="AG275" s="91">
        <v>0</v>
      </c>
      <c r="AH275" s="91">
        <v>0.28349560900324461</v>
      </c>
      <c r="AI275" s="91">
        <v>5.9427978035145282E-2</v>
      </c>
      <c r="AJ275" s="91">
        <v>0.17950766191709058</v>
      </c>
      <c r="AK275" s="91">
        <v>0</v>
      </c>
      <c r="AL275" s="91">
        <v>4.1458570215199084E-3</v>
      </c>
      <c r="AM275" s="91">
        <v>0</v>
      </c>
      <c r="AN275" s="91">
        <v>3.8695237180139876E-2</v>
      </c>
      <c r="AO275" s="91">
        <v>0.86368143339868775</v>
      </c>
      <c r="AP275" s="91">
        <v>0</v>
      </c>
      <c r="AQ275" s="91">
        <v>0</v>
      </c>
      <c r="AR275" s="91">
        <v>0</v>
      </c>
      <c r="AS275" s="91">
        <v>0</v>
      </c>
      <c r="AT275" s="91">
        <v>2.9990163181646209E-2</v>
      </c>
      <c r="AU275" s="91">
        <v>3.229468977844957E-2</v>
      </c>
      <c r="AV275" s="91">
        <v>0</v>
      </c>
      <c r="AW275" s="91">
        <v>0</v>
      </c>
      <c r="AX275" s="91">
        <v>3.5338476461076573E-2</v>
      </c>
      <c r="AY275" s="91">
        <v>0.52084521268520967</v>
      </c>
      <c r="AZ275" s="91">
        <v>1.5045360849845145E-2</v>
      </c>
      <c r="BA275" s="96">
        <v>0.46410942646494513</v>
      </c>
    </row>
    <row r="276" spans="1:53" x14ac:dyDescent="0.25">
      <c r="A276" s="92" t="s">
        <v>242</v>
      </c>
      <c r="B276" s="92">
        <v>2020</v>
      </c>
      <c r="C276" s="92">
        <v>290</v>
      </c>
      <c r="D276" s="93">
        <v>0.14810856027511851</v>
      </c>
      <c r="E276" s="94">
        <v>23.748524016637234</v>
      </c>
      <c r="F276" s="94">
        <v>77464.800000000003</v>
      </c>
      <c r="G276" s="93">
        <v>0</v>
      </c>
      <c r="H276" s="93">
        <v>0</v>
      </c>
      <c r="I276" s="93">
        <v>0.41744637048052791</v>
      </c>
      <c r="J276" s="93">
        <v>0</v>
      </c>
      <c r="K276" s="93">
        <v>0</v>
      </c>
      <c r="L276" s="93">
        <v>0</v>
      </c>
      <c r="M276" s="93">
        <v>0</v>
      </c>
      <c r="N276" s="93">
        <v>0</v>
      </c>
      <c r="O276" s="93">
        <v>0</v>
      </c>
      <c r="P276" s="93">
        <v>0</v>
      </c>
      <c r="Q276" s="93">
        <v>0</v>
      </c>
      <c r="R276" s="93">
        <v>0</v>
      </c>
      <c r="S276" s="93">
        <v>0</v>
      </c>
      <c r="T276" s="93">
        <v>0.18561204572915699</v>
      </c>
      <c r="U276" s="93">
        <v>0.29968398550051123</v>
      </c>
      <c r="V276" s="94">
        <v>8.6889653160144995</v>
      </c>
      <c r="W276" s="94">
        <v>15.059558700622734</v>
      </c>
      <c r="X276" s="94">
        <v>0.16102797657774887</v>
      </c>
      <c r="Y276" s="94">
        <v>7.486755274653778E-2</v>
      </c>
      <c r="Z276" s="94">
        <v>0.7641044706757133</v>
      </c>
      <c r="AA276" s="94">
        <v>0</v>
      </c>
      <c r="AB276" s="94">
        <v>0</v>
      </c>
      <c r="AC276" s="94">
        <v>1</v>
      </c>
      <c r="AD276" s="94">
        <v>0</v>
      </c>
      <c r="AE276" s="94">
        <v>0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1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0.24291448728865103</v>
      </c>
      <c r="BA276" s="95">
        <v>0.75708551271134894</v>
      </c>
    </row>
    <row r="277" spans="1:53" x14ac:dyDescent="0.25">
      <c r="A277" s="89" t="s">
        <v>363</v>
      </c>
      <c r="B277" s="89">
        <v>2020</v>
      </c>
      <c r="C277" s="89">
        <v>451</v>
      </c>
      <c r="D277" s="90">
        <v>0</v>
      </c>
      <c r="E277" s="91">
        <v>0</v>
      </c>
      <c r="F277" s="91">
        <v>13016.400000000001</v>
      </c>
      <c r="G277" s="90">
        <v>0</v>
      </c>
      <c r="H277" s="90">
        <v>0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0.58349466826465068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0.46160228634645523</v>
      </c>
      <c r="U277" s="90">
        <v>0</v>
      </c>
      <c r="V277" s="91">
        <v>0</v>
      </c>
      <c r="W277" s="91">
        <v>0</v>
      </c>
      <c r="X277" s="91">
        <v>0</v>
      </c>
      <c r="Y277" s="91">
        <v>0.53839771365354472</v>
      </c>
      <c r="Z277" s="91">
        <v>0.46160228634645528</v>
      </c>
      <c r="AA277" s="91">
        <v>0</v>
      </c>
      <c r="AB277" s="91">
        <v>0</v>
      </c>
      <c r="AC277" s="91">
        <v>0</v>
      </c>
      <c r="AD277" s="91">
        <v>0</v>
      </c>
      <c r="AE277" s="91">
        <v>0</v>
      </c>
      <c r="AF277" s="91">
        <v>0</v>
      </c>
      <c r="AG277" s="91">
        <v>0</v>
      </c>
      <c r="AH277" s="91">
        <v>0</v>
      </c>
      <c r="AI277" s="91">
        <v>0</v>
      </c>
      <c r="AJ277" s="91">
        <v>0</v>
      </c>
      <c r="AK277" s="91">
        <v>0</v>
      </c>
      <c r="AL277" s="91">
        <v>0</v>
      </c>
      <c r="AM277" s="91">
        <v>0</v>
      </c>
      <c r="AN277" s="91">
        <v>0</v>
      </c>
      <c r="AO277" s="91">
        <v>0</v>
      </c>
      <c r="AP277" s="91">
        <v>0</v>
      </c>
      <c r="AQ277" s="91">
        <v>0</v>
      </c>
      <c r="AR277" s="91">
        <v>0</v>
      </c>
      <c r="AS277" s="91">
        <v>0</v>
      </c>
      <c r="AT277" s="91">
        <v>1</v>
      </c>
      <c r="AU277" s="91">
        <v>0</v>
      </c>
      <c r="AV277" s="91">
        <v>0</v>
      </c>
      <c r="AW277" s="91">
        <v>0</v>
      </c>
      <c r="AX277" s="91">
        <v>0</v>
      </c>
      <c r="AY277" s="91">
        <v>0</v>
      </c>
      <c r="AZ277" s="91">
        <v>1</v>
      </c>
      <c r="BA277" s="96">
        <v>0</v>
      </c>
    </row>
    <row r="278" spans="1:53" x14ac:dyDescent="0.25">
      <c r="A278" s="89" t="s">
        <v>48</v>
      </c>
      <c r="B278" s="89">
        <v>2020</v>
      </c>
      <c r="C278" s="89">
        <v>60</v>
      </c>
      <c r="D278" s="90">
        <v>0</v>
      </c>
      <c r="E278" s="91">
        <v>0.27493342504790441</v>
      </c>
      <c r="F278" s="91">
        <v>77341.400000000009</v>
      </c>
      <c r="G278" s="90">
        <v>0</v>
      </c>
      <c r="H278" s="90">
        <v>3.7103026322254313E-3</v>
      </c>
      <c r="I278" s="90">
        <v>0</v>
      </c>
      <c r="J278" s="90">
        <v>0</v>
      </c>
      <c r="K278" s="90">
        <v>0</v>
      </c>
      <c r="L278" s="90">
        <v>0.44545353458820236</v>
      </c>
      <c r="M278" s="90">
        <v>0</v>
      </c>
      <c r="N278" s="90">
        <v>0</v>
      </c>
      <c r="O278" s="90">
        <v>0.59773239170741677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1">
        <v>0.27493342504790441</v>
      </c>
      <c r="W278" s="91">
        <v>0</v>
      </c>
      <c r="X278" s="91">
        <v>0</v>
      </c>
      <c r="Y278" s="91">
        <v>0.99999999999999978</v>
      </c>
      <c r="Z278" s="91">
        <v>0</v>
      </c>
      <c r="AA278" s="91">
        <v>0</v>
      </c>
      <c r="AB278" s="91">
        <v>0</v>
      </c>
      <c r="AC278" s="91">
        <v>0</v>
      </c>
      <c r="AD278" s="91">
        <v>0</v>
      </c>
      <c r="AE278" s="91">
        <v>0</v>
      </c>
      <c r="AF278" s="91">
        <v>0</v>
      </c>
      <c r="AG278" s="91">
        <v>0</v>
      </c>
      <c r="AH278" s="91">
        <v>0</v>
      </c>
      <c r="AI278" s="91">
        <v>0</v>
      </c>
      <c r="AJ278" s="91">
        <v>0</v>
      </c>
      <c r="AK278" s="91">
        <v>0</v>
      </c>
      <c r="AL278" s="91">
        <v>0</v>
      </c>
      <c r="AM278" s="91">
        <v>0</v>
      </c>
      <c r="AN278" s="91">
        <v>3.5465637874829781E-3</v>
      </c>
      <c r="AO278" s="91">
        <v>0</v>
      </c>
      <c r="AP278" s="91">
        <v>0</v>
      </c>
      <c r="AQ278" s="91">
        <v>0</v>
      </c>
      <c r="AR278" s="91">
        <v>0.42549817249704747</v>
      </c>
      <c r="AS278" s="91">
        <v>0</v>
      </c>
      <c r="AT278" s="91">
        <v>0</v>
      </c>
      <c r="AU278" s="91">
        <v>0.57095526371546956</v>
      </c>
      <c r="AV278" s="91">
        <v>0</v>
      </c>
      <c r="AW278" s="91">
        <v>0</v>
      </c>
      <c r="AX278" s="91">
        <v>0</v>
      </c>
      <c r="AY278" s="91">
        <v>0</v>
      </c>
      <c r="AZ278" s="91">
        <v>0</v>
      </c>
      <c r="BA278" s="96">
        <v>0</v>
      </c>
    </row>
    <row r="279" spans="1:53" x14ac:dyDescent="0.25">
      <c r="A279" s="89" t="s">
        <v>361</v>
      </c>
      <c r="B279" s="89">
        <v>2020</v>
      </c>
      <c r="C279" s="89">
        <v>449</v>
      </c>
      <c r="D279" s="90">
        <v>0</v>
      </c>
      <c r="E279" s="91">
        <v>5.6236751505028737</v>
      </c>
      <c r="F279" s="91">
        <v>16704</v>
      </c>
      <c r="G279" s="90">
        <v>0</v>
      </c>
      <c r="H279" s="90">
        <v>7.5893051963601535E-2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1.0570821360153255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1">
        <v>5.6236751505028737</v>
      </c>
      <c r="W279" s="91">
        <v>0</v>
      </c>
      <c r="X279" s="91">
        <v>0</v>
      </c>
      <c r="Y279" s="91">
        <v>1</v>
      </c>
      <c r="Z279" s="91">
        <v>0</v>
      </c>
      <c r="AA279" s="91">
        <v>0</v>
      </c>
      <c r="AB279" s="91">
        <v>0</v>
      </c>
      <c r="AC279" s="91">
        <v>0</v>
      </c>
      <c r="AD279" s="91">
        <v>0</v>
      </c>
      <c r="AE279" s="91">
        <v>0</v>
      </c>
      <c r="AF279" s="91">
        <v>0</v>
      </c>
      <c r="AG279" s="91">
        <v>0</v>
      </c>
      <c r="AH279" s="91">
        <v>0</v>
      </c>
      <c r="AI279" s="91">
        <v>0</v>
      </c>
      <c r="AJ279" s="91">
        <v>0</v>
      </c>
      <c r="AK279" s="91">
        <v>0</v>
      </c>
      <c r="AL279" s="91">
        <v>0</v>
      </c>
      <c r="AM279" s="91">
        <v>0</v>
      </c>
      <c r="AN279" s="91">
        <v>6.0423317961452061E-2</v>
      </c>
      <c r="AO279" s="91">
        <v>0</v>
      </c>
      <c r="AP279" s="91">
        <v>0</v>
      </c>
      <c r="AQ279" s="91">
        <v>0</v>
      </c>
      <c r="AR279" s="91">
        <v>0</v>
      </c>
      <c r="AS279" s="91">
        <v>0</v>
      </c>
      <c r="AT279" s="91">
        <v>0.93957668203854805</v>
      </c>
      <c r="AU279" s="91">
        <v>0</v>
      </c>
      <c r="AV279" s="91">
        <v>0</v>
      </c>
      <c r="AW279" s="91">
        <v>0</v>
      </c>
      <c r="AX279" s="91">
        <v>0</v>
      </c>
      <c r="AY279" s="91">
        <v>0</v>
      </c>
      <c r="AZ279" s="91">
        <v>0</v>
      </c>
      <c r="BA279" s="96">
        <v>0</v>
      </c>
    </row>
    <row r="280" spans="1:53" x14ac:dyDescent="0.25">
      <c r="A280" s="89" t="s">
        <v>269</v>
      </c>
      <c r="B280" s="89">
        <v>2020</v>
      </c>
      <c r="C280" s="89">
        <v>322</v>
      </c>
      <c r="D280" s="90">
        <v>0.2051255400971061</v>
      </c>
      <c r="E280" s="91">
        <v>43.185577419146533</v>
      </c>
      <c r="F280" s="91">
        <v>242456.4</v>
      </c>
      <c r="G280" s="90">
        <v>0</v>
      </c>
      <c r="H280" s="90">
        <v>0</v>
      </c>
      <c r="I280" s="90">
        <v>0.75910665176914283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0.15195474320331406</v>
      </c>
      <c r="V280" s="91">
        <v>22.590813821289107</v>
      </c>
      <c r="W280" s="91">
        <v>20.594763597857426</v>
      </c>
      <c r="X280" s="91">
        <v>0.27379768073765015</v>
      </c>
      <c r="Y280" s="91">
        <v>0.25667790167634263</v>
      </c>
      <c r="Z280" s="91">
        <v>0.46952441758600727</v>
      </c>
      <c r="AA280" s="91">
        <v>0</v>
      </c>
      <c r="AB280" s="91">
        <v>0</v>
      </c>
      <c r="AC280" s="91">
        <v>1</v>
      </c>
      <c r="AD280" s="91">
        <v>0</v>
      </c>
      <c r="AE280" s="91">
        <v>0</v>
      </c>
      <c r="AF280" s="91">
        <v>0</v>
      </c>
      <c r="AG280" s="91">
        <v>0</v>
      </c>
      <c r="AH280" s="91">
        <v>0</v>
      </c>
      <c r="AI280" s="91">
        <v>0</v>
      </c>
      <c r="AJ280" s="91">
        <v>0</v>
      </c>
      <c r="AK280" s="91">
        <v>0</v>
      </c>
      <c r="AL280" s="91">
        <v>0</v>
      </c>
      <c r="AM280" s="91">
        <v>0</v>
      </c>
      <c r="AN280" s="91">
        <v>0</v>
      </c>
      <c r="AO280" s="91">
        <v>1</v>
      </c>
      <c r="AP280" s="91">
        <v>0</v>
      </c>
      <c r="AQ280" s="91">
        <v>0</v>
      </c>
      <c r="AR280" s="91">
        <v>0</v>
      </c>
      <c r="AS280" s="91">
        <v>0</v>
      </c>
      <c r="AT280" s="91">
        <v>0</v>
      </c>
      <c r="AU280" s="91">
        <v>0</v>
      </c>
      <c r="AV280" s="91">
        <v>0</v>
      </c>
      <c r="AW280" s="91">
        <v>0</v>
      </c>
      <c r="AX280" s="91">
        <v>0</v>
      </c>
      <c r="AY280" s="91">
        <v>0</v>
      </c>
      <c r="AZ280" s="91">
        <v>0</v>
      </c>
      <c r="BA280" s="96">
        <v>1</v>
      </c>
    </row>
    <row r="281" spans="1:53" x14ac:dyDescent="0.25">
      <c r="A281" s="92" t="s">
        <v>41</v>
      </c>
      <c r="B281" s="92">
        <v>2020</v>
      </c>
      <c r="C281" s="92">
        <v>52</v>
      </c>
      <c r="D281" s="93">
        <v>0</v>
      </c>
      <c r="E281" s="94">
        <v>2.9062270448947845E-2</v>
      </c>
      <c r="F281" s="94">
        <v>166629.6</v>
      </c>
      <c r="G281" s="93">
        <v>0</v>
      </c>
      <c r="H281" s="93">
        <v>3.6593138313961021E-4</v>
      </c>
      <c r="I281" s="93">
        <v>0</v>
      </c>
      <c r="J281" s="93">
        <v>0</v>
      </c>
      <c r="K281" s="93">
        <v>0.9291056330927997</v>
      </c>
      <c r="L281" s="93">
        <v>0</v>
      </c>
      <c r="M281" s="93">
        <v>0</v>
      </c>
      <c r="N281" s="93">
        <v>0</v>
      </c>
      <c r="O281" s="93">
        <v>0</v>
      </c>
      <c r="P281" s="93">
        <v>0</v>
      </c>
      <c r="Q281" s="93">
        <v>0</v>
      </c>
      <c r="R281" s="93">
        <v>0</v>
      </c>
      <c r="S281" s="93">
        <v>1.9379510003024673E-2</v>
      </c>
      <c r="T281" s="93">
        <v>0.21505422806032062</v>
      </c>
      <c r="U281" s="93">
        <v>0</v>
      </c>
      <c r="V281" s="94">
        <v>2.9062270448947845E-2</v>
      </c>
      <c r="W281" s="94">
        <v>0</v>
      </c>
      <c r="X281" s="94">
        <v>0</v>
      </c>
      <c r="Y281" s="94">
        <v>0.77186047978470684</v>
      </c>
      <c r="Z281" s="94">
        <v>0.22813952021529316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4.6306384833297016E-4</v>
      </c>
      <c r="AO281" s="94">
        <v>0</v>
      </c>
      <c r="AP281" s="94">
        <v>0</v>
      </c>
      <c r="AQ281" s="94">
        <v>0.99953693615166717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8.5640633950735151E-2</v>
      </c>
      <c r="AZ281" s="94">
        <v>0.91435936604926493</v>
      </c>
      <c r="BA281" s="95">
        <v>0</v>
      </c>
    </row>
    <row r="282" spans="1:53" x14ac:dyDescent="0.25">
      <c r="A282" s="92" t="s">
        <v>17</v>
      </c>
      <c r="B282" s="92">
        <v>2020</v>
      </c>
      <c r="C282" s="92">
        <v>24</v>
      </c>
      <c r="D282" s="93">
        <v>2.9411363574370585E-2</v>
      </c>
      <c r="E282" s="94">
        <v>0</v>
      </c>
      <c r="F282" s="94">
        <v>52791.840000000004</v>
      </c>
      <c r="G282" s="93">
        <v>0</v>
      </c>
      <c r="H282" s="93">
        <v>0</v>
      </c>
      <c r="I282" s="93">
        <v>0</v>
      </c>
      <c r="J282" s="93">
        <v>0</v>
      </c>
      <c r="K282" s="93">
        <v>0</v>
      </c>
      <c r="L282" s="93">
        <v>0.60023783978736112</v>
      </c>
      <c r="M282" s="93">
        <v>0</v>
      </c>
      <c r="N282" s="93">
        <v>0</v>
      </c>
      <c r="O282" s="93">
        <v>0</v>
      </c>
      <c r="P282" s="93">
        <v>0</v>
      </c>
      <c r="Q282" s="93">
        <v>0</v>
      </c>
      <c r="R282" s="93">
        <v>8.0603365974741562E-2</v>
      </c>
      <c r="S282" s="93">
        <v>0</v>
      </c>
      <c r="T282" s="93">
        <v>0.35144976950983331</v>
      </c>
      <c r="U282" s="93">
        <v>0</v>
      </c>
      <c r="V282" s="94">
        <v>0</v>
      </c>
      <c r="W282" s="94">
        <v>0</v>
      </c>
      <c r="X282" s="94">
        <v>4.8382477291945114E-2</v>
      </c>
      <c r="Y282" s="94">
        <v>0.60016775319822147</v>
      </c>
      <c r="Z282" s="94">
        <v>0.35144976950983342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94">
        <v>0</v>
      </c>
      <c r="AI282" s="94">
        <v>0</v>
      </c>
      <c r="AJ282" s="94">
        <v>0</v>
      </c>
      <c r="AK282" s="94">
        <v>0</v>
      </c>
      <c r="AL282" s="94">
        <v>1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1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1</v>
      </c>
      <c r="BA282" s="95">
        <v>0</v>
      </c>
    </row>
    <row r="283" spans="1:53" x14ac:dyDescent="0.25">
      <c r="A283" s="89" t="s">
        <v>70</v>
      </c>
      <c r="B283" s="89">
        <v>2020</v>
      </c>
      <c r="C283" s="89">
        <v>87</v>
      </c>
      <c r="D283" s="90">
        <v>8.0849871993970798E-2</v>
      </c>
      <c r="E283" s="91">
        <v>44.468755963040081</v>
      </c>
      <c r="F283" s="91">
        <v>610086.88800000004</v>
      </c>
      <c r="G283" s="90">
        <v>2.881556766058542E-4</v>
      </c>
      <c r="H283" s="90">
        <v>0</v>
      </c>
      <c r="I283" s="90">
        <v>0.14833851798486775</v>
      </c>
      <c r="J283" s="90">
        <v>0.38120484192408999</v>
      </c>
      <c r="K283" s="90">
        <v>5.3775455013548822E-3</v>
      </c>
      <c r="L283" s="90">
        <v>0</v>
      </c>
      <c r="M283" s="90">
        <v>0</v>
      </c>
      <c r="N283" s="90">
        <v>0</v>
      </c>
      <c r="O283" s="90">
        <v>1.5957235258594836E-3</v>
      </c>
      <c r="P283" s="90">
        <v>0.46591702901833226</v>
      </c>
      <c r="Q283" s="90">
        <v>2.2018981827388494E-2</v>
      </c>
      <c r="R283" s="90">
        <v>0</v>
      </c>
      <c r="S283" s="90">
        <v>0</v>
      </c>
      <c r="T283" s="90">
        <v>0</v>
      </c>
      <c r="U283" s="90">
        <v>0.17093375066929811</v>
      </c>
      <c r="V283" s="91">
        <v>21.924790584739281</v>
      </c>
      <c r="W283" s="91">
        <v>22.5439653783008</v>
      </c>
      <c r="X283" s="91">
        <v>0.67169092892692905</v>
      </c>
      <c r="Y283" s="91">
        <v>0.15790342446647165</v>
      </c>
      <c r="Z283" s="91">
        <v>0.17040564660659929</v>
      </c>
      <c r="AA283" s="91">
        <v>3.3388705291112692E-4</v>
      </c>
      <c r="AB283" s="91">
        <v>0</v>
      </c>
      <c r="AC283" s="91">
        <v>1.0022901509536409E-2</v>
      </c>
      <c r="AD283" s="91">
        <v>0.44170346642027797</v>
      </c>
      <c r="AE283" s="91">
        <v>6.2309819486873587E-3</v>
      </c>
      <c r="AF283" s="91">
        <v>0</v>
      </c>
      <c r="AG283" s="91">
        <v>0</v>
      </c>
      <c r="AH283" s="91">
        <v>0</v>
      </c>
      <c r="AI283" s="91">
        <v>1.8489707771363443E-3</v>
      </c>
      <c r="AJ283" s="91">
        <v>0.53985979229145098</v>
      </c>
      <c r="AK283" s="91">
        <v>0</v>
      </c>
      <c r="AL283" s="91">
        <v>0</v>
      </c>
      <c r="AM283" s="91">
        <v>0</v>
      </c>
      <c r="AN283" s="91">
        <v>0</v>
      </c>
      <c r="AO283" s="91">
        <v>0.8832370932771042</v>
      </c>
      <c r="AP283" s="91">
        <v>0</v>
      </c>
      <c r="AQ283" s="91">
        <v>0</v>
      </c>
      <c r="AR283" s="91">
        <v>0</v>
      </c>
      <c r="AS283" s="91">
        <v>0</v>
      </c>
      <c r="AT283" s="91">
        <v>0</v>
      </c>
      <c r="AU283" s="91">
        <v>0</v>
      </c>
      <c r="AV283" s="91">
        <v>0</v>
      </c>
      <c r="AW283" s="91">
        <v>0.1167629067228957</v>
      </c>
      <c r="AX283" s="91">
        <v>0</v>
      </c>
      <c r="AY283" s="91">
        <v>0</v>
      </c>
      <c r="AZ283" s="91">
        <v>0</v>
      </c>
      <c r="BA283" s="96">
        <v>1</v>
      </c>
    </row>
    <row r="284" spans="1:53" x14ac:dyDescent="0.25">
      <c r="A284" s="89" t="s">
        <v>300</v>
      </c>
      <c r="B284" s="89">
        <v>2020</v>
      </c>
      <c r="C284" s="89">
        <v>366</v>
      </c>
      <c r="D284" s="90">
        <v>0</v>
      </c>
      <c r="E284" s="91">
        <v>0</v>
      </c>
      <c r="F284" s="91">
        <v>103856.40000000001</v>
      </c>
      <c r="G284" s="90">
        <v>0</v>
      </c>
      <c r="H284" s="90">
        <v>0</v>
      </c>
      <c r="I284" s="90">
        <v>0</v>
      </c>
      <c r="J284" s="90">
        <v>0</v>
      </c>
      <c r="K284" s="90">
        <v>0.86422213748984167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0.20128947277201981</v>
      </c>
      <c r="U284" s="90">
        <v>0</v>
      </c>
      <c r="V284" s="91">
        <v>0</v>
      </c>
      <c r="W284" s="91">
        <v>0</v>
      </c>
      <c r="X284" s="91">
        <v>0</v>
      </c>
      <c r="Y284" s="91">
        <v>0.79871052722798008</v>
      </c>
      <c r="Z284" s="91">
        <v>0.20128947277201992</v>
      </c>
      <c r="AA284" s="91">
        <v>0</v>
      </c>
      <c r="AB284" s="91">
        <v>0</v>
      </c>
      <c r="AC284" s="91">
        <v>0</v>
      </c>
      <c r="AD284" s="91">
        <v>0</v>
      </c>
      <c r="AE284" s="91">
        <v>0</v>
      </c>
      <c r="AF284" s="91">
        <v>0</v>
      </c>
      <c r="AG284" s="91">
        <v>0</v>
      </c>
      <c r="AH284" s="91">
        <v>0</v>
      </c>
      <c r="AI284" s="91">
        <v>0</v>
      </c>
      <c r="AJ284" s="91">
        <v>0</v>
      </c>
      <c r="AK284" s="91">
        <v>0</v>
      </c>
      <c r="AL284" s="91">
        <v>0</v>
      </c>
      <c r="AM284" s="91">
        <v>0</v>
      </c>
      <c r="AN284" s="91">
        <v>0</v>
      </c>
      <c r="AO284" s="91">
        <v>0</v>
      </c>
      <c r="AP284" s="91">
        <v>0</v>
      </c>
      <c r="AQ284" s="91">
        <v>1</v>
      </c>
      <c r="AR284" s="91">
        <v>0</v>
      </c>
      <c r="AS284" s="91">
        <v>0</v>
      </c>
      <c r="AT284" s="91">
        <v>0</v>
      </c>
      <c r="AU284" s="91">
        <v>0</v>
      </c>
      <c r="AV284" s="91">
        <v>0</v>
      </c>
      <c r="AW284" s="91">
        <v>0</v>
      </c>
      <c r="AX284" s="91">
        <v>0</v>
      </c>
      <c r="AY284" s="91">
        <v>0</v>
      </c>
      <c r="AZ284" s="91">
        <v>1</v>
      </c>
      <c r="BA284" s="96">
        <v>0</v>
      </c>
    </row>
    <row r="285" spans="1:53" x14ac:dyDescent="0.25">
      <c r="A285" s="89" t="s">
        <v>271</v>
      </c>
      <c r="B285" s="89">
        <v>2020</v>
      </c>
      <c r="C285" s="89">
        <v>325</v>
      </c>
      <c r="D285" s="90">
        <v>0.25206682176044592</v>
      </c>
      <c r="E285" s="91">
        <v>45.650608574714468</v>
      </c>
      <c r="F285" s="91">
        <v>273898.79999999993</v>
      </c>
      <c r="G285" s="90">
        <v>0</v>
      </c>
      <c r="H285" s="90">
        <v>0</v>
      </c>
      <c r="I285" s="90">
        <v>0.80243643126585451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0.23584769265144651</v>
      </c>
      <c r="U285" s="90">
        <v>0.22781698934058864</v>
      </c>
      <c r="V285" s="91">
        <v>21.350408810903886</v>
      </c>
      <c r="W285" s="91">
        <v>24.300199763810578</v>
      </c>
      <c r="X285" s="91">
        <v>0.36629608725898127</v>
      </c>
      <c r="Y285" s="91">
        <v>0.20151731922768978</v>
      </c>
      <c r="Z285" s="91">
        <v>0.43218659351332889</v>
      </c>
      <c r="AA285" s="91">
        <v>0</v>
      </c>
      <c r="AB285" s="91">
        <v>0</v>
      </c>
      <c r="AC285" s="91">
        <v>1</v>
      </c>
      <c r="AD285" s="91">
        <v>0</v>
      </c>
      <c r="AE285" s="91">
        <v>0</v>
      </c>
      <c r="AF285" s="91">
        <v>0</v>
      </c>
      <c r="AG285" s="91">
        <v>0</v>
      </c>
      <c r="AH285" s="91">
        <v>0</v>
      </c>
      <c r="AI285" s="91">
        <v>0</v>
      </c>
      <c r="AJ285" s="91">
        <v>0</v>
      </c>
      <c r="AK285" s="91">
        <v>0</v>
      </c>
      <c r="AL285" s="91">
        <v>0</v>
      </c>
      <c r="AM285" s="91">
        <v>0</v>
      </c>
      <c r="AN285" s="91">
        <v>0</v>
      </c>
      <c r="AO285" s="91">
        <v>1</v>
      </c>
      <c r="AP285" s="91">
        <v>0</v>
      </c>
      <c r="AQ285" s="91">
        <v>0</v>
      </c>
      <c r="AR285" s="91">
        <v>0</v>
      </c>
      <c r="AS285" s="91">
        <v>0</v>
      </c>
      <c r="AT285" s="91">
        <v>0</v>
      </c>
      <c r="AU285" s="91">
        <v>0</v>
      </c>
      <c r="AV285" s="91">
        <v>0</v>
      </c>
      <c r="AW285" s="91">
        <v>0</v>
      </c>
      <c r="AX285" s="91">
        <v>0</v>
      </c>
      <c r="AY285" s="91">
        <v>0</v>
      </c>
      <c r="AZ285" s="91">
        <v>0.47956022596124642</v>
      </c>
      <c r="BA285" s="96">
        <v>0.52043977403875363</v>
      </c>
    </row>
    <row r="286" spans="1:53" x14ac:dyDescent="0.25">
      <c r="A286" s="89" t="s">
        <v>34</v>
      </c>
      <c r="B286" s="89">
        <v>2020</v>
      </c>
      <c r="C286" s="89">
        <v>45</v>
      </c>
      <c r="D286" s="90">
        <v>0</v>
      </c>
      <c r="E286" s="91">
        <v>0</v>
      </c>
      <c r="F286" s="91">
        <v>43642.8</v>
      </c>
      <c r="G286" s="90">
        <v>0</v>
      </c>
      <c r="H286" s="90">
        <v>0</v>
      </c>
      <c r="I286" s="90">
        <v>0</v>
      </c>
      <c r="J286" s="90">
        <v>0</v>
      </c>
      <c r="K286" s="90">
        <v>0.81299779115913728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0.21768539140476781</v>
      </c>
      <c r="U286" s="90">
        <v>0</v>
      </c>
      <c r="V286" s="91">
        <v>0</v>
      </c>
      <c r="W286" s="91">
        <v>0</v>
      </c>
      <c r="X286" s="91">
        <v>0</v>
      </c>
      <c r="Y286" s="91">
        <v>0.78231460859523227</v>
      </c>
      <c r="Z286" s="91">
        <v>0.21768539140476773</v>
      </c>
      <c r="AA286" s="91">
        <v>0</v>
      </c>
      <c r="AB286" s="91">
        <v>0</v>
      </c>
      <c r="AC286" s="91">
        <v>0</v>
      </c>
      <c r="AD286" s="91">
        <v>0</v>
      </c>
      <c r="AE286" s="91">
        <v>0</v>
      </c>
      <c r="AF286" s="91">
        <v>0</v>
      </c>
      <c r="AG286" s="91">
        <v>0</v>
      </c>
      <c r="AH286" s="91">
        <v>0</v>
      </c>
      <c r="AI286" s="91">
        <v>0</v>
      </c>
      <c r="AJ286" s="91">
        <v>0</v>
      </c>
      <c r="AK286" s="91">
        <v>0</v>
      </c>
      <c r="AL286" s="91">
        <v>0</v>
      </c>
      <c r="AM286" s="91">
        <v>0</v>
      </c>
      <c r="AN286" s="91">
        <v>0</v>
      </c>
      <c r="AO286" s="91">
        <v>0</v>
      </c>
      <c r="AP286" s="91">
        <v>0</v>
      </c>
      <c r="AQ286" s="91">
        <v>1</v>
      </c>
      <c r="AR286" s="91">
        <v>0</v>
      </c>
      <c r="AS286" s="91">
        <v>0</v>
      </c>
      <c r="AT286" s="91">
        <v>0</v>
      </c>
      <c r="AU286" s="91">
        <v>0</v>
      </c>
      <c r="AV286" s="91">
        <v>0</v>
      </c>
      <c r="AW286" s="91">
        <v>0</v>
      </c>
      <c r="AX286" s="91">
        <v>0</v>
      </c>
      <c r="AY286" s="91">
        <v>0</v>
      </c>
      <c r="AZ286" s="91">
        <v>1</v>
      </c>
      <c r="BA286" s="96">
        <v>0</v>
      </c>
    </row>
    <row r="287" spans="1:53" x14ac:dyDescent="0.25">
      <c r="A287" s="92" t="s">
        <v>347</v>
      </c>
      <c r="B287" s="92">
        <v>2020</v>
      </c>
      <c r="C287" s="92">
        <v>429</v>
      </c>
      <c r="D287" s="93">
        <v>0</v>
      </c>
      <c r="E287" s="94">
        <v>0.51391473317865421</v>
      </c>
      <c r="F287" s="94">
        <v>4654.8</v>
      </c>
      <c r="G287" s="93">
        <v>0</v>
      </c>
      <c r="H287" s="93">
        <v>6.935421500386698E-3</v>
      </c>
      <c r="I287" s="93">
        <v>0</v>
      </c>
      <c r="J287" s="93">
        <v>0</v>
      </c>
      <c r="K287" s="93">
        <v>0</v>
      </c>
      <c r="L287" s="93">
        <v>1.0925496261923178</v>
      </c>
      <c r="M287" s="93">
        <v>0</v>
      </c>
      <c r="N287" s="93">
        <v>0</v>
      </c>
      <c r="O287" s="93">
        <v>0</v>
      </c>
      <c r="P287" s="93">
        <v>0</v>
      </c>
      <c r="Q287" s="93">
        <v>0</v>
      </c>
      <c r="R287" s="93">
        <v>0</v>
      </c>
      <c r="S287" s="93">
        <v>0</v>
      </c>
      <c r="T287" s="93">
        <v>0</v>
      </c>
      <c r="U287" s="93">
        <v>0</v>
      </c>
      <c r="V287" s="94">
        <v>0.51391473317865421</v>
      </c>
      <c r="W287" s="94">
        <v>0</v>
      </c>
      <c r="X287" s="94">
        <v>0</v>
      </c>
      <c r="Y287" s="94">
        <v>1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94">
        <v>0</v>
      </c>
      <c r="AI287" s="94">
        <v>0</v>
      </c>
      <c r="AJ287" s="94">
        <v>0</v>
      </c>
      <c r="AK287" s="94">
        <v>0</v>
      </c>
      <c r="AL287" s="94">
        <v>0</v>
      </c>
      <c r="AM287" s="94">
        <v>0</v>
      </c>
      <c r="AN287" s="94">
        <v>6.7285382830626454E-3</v>
      </c>
      <c r="AO287" s="94">
        <v>0</v>
      </c>
      <c r="AP287" s="94">
        <v>0</v>
      </c>
      <c r="AQ287" s="94">
        <v>0</v>
      </c>
      <c r="AR287" s="94">
        <v>0.99327146171693736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0</v>
      </c>
      <c r="AZ287" s="94">
        <v>0</v>
      </c>
      <c r="BA287" s="95">
        <v>0</v>
      </c>
    </row>
    <row r="288" spans="1:53" x14ac:dyDescent="0.25">
      <c r="A288" s="89" t="s">
        <v>159</v>
      </c>
      <c r="B288" s="89">
        <v>2020</v>
      </c>
      <c r="C288" s="89">
        <v>197</v>
      </c>
      <c r="D288" s="90">
        <v>0</v>
      </c>
      <c r="E288" s="91">
        <v>2.1200753939341992E-2</v>
      </c>
      <c r="F288" s="91">
        <v>67199.039999999994</v>
      </c>
      <c r="G288" s="90">
        <v>0</v>
      </c>
      <c r="H288" s="90">
        <v>2.8611003966723338E-4</v>
      </c>
      <c r="I288" s="90">
        <v>0</v>
      </c>
      <c r="J288" s="90">
        <v>0</v>
      </c>
      <c r="K288" s="90">
        <v>0</v>
      </c>
      <c r="L288" s="90">
        <v>1.0030054000771442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1">
        <v>2.1200753939341992E-2</v>
      </c>
      <c r="W288" s="91">
        <v>0</v>
      </c>
      <c r="X288" s="91">
        <v>0</v>
      </c>
      <c r="Y288" s="91">
        <v>0.99999999999999978</v>
      </c>
      <c r="Z288" s="91">
        <v>0</v>
      </c>
      <c r="AA288" s="91">
        <v>0</v>
      </c>
      <c r="AB288" s="91">
        <v>0</v>
      </c>
      <c r="AC288" s="91">
        <v>0</v>
      </c>
      <c r="AD288" s="91">
        <v>0</v>
      </c>
      <c r="AE288" s="91">
        <v>0</v>
      </c>
      <c r="AF288" s="91">
        <v>0</v>
      </c>
      <c r="AG288" s="91">
        <v>0</v>
      </c>
      <c r="AH288" s="91">
        <v>0</v>
      </c>
      <c r="AI288" s="91">
        <v>0</v>
      </c>
      <c r="AJ288" s="91">
        <v>0</v>
      </c>
      <c r="AK288" s="91">
        <v>0</v>
      </c>
      <c r="AL288" s="91">
        <v>0</v>
      </c>
      <c r="AM288" s="91">
        <v>0</v>
      </c>
      <c r="AN288" s="91">
        <v>1.9821711738739127E-4</v>
      </c>
      <c r="AO288" s="91">
        <v>0</v>
      </c>
      <c r="AP288" s="91">
        <v>0</v>
      </c>
      <c r="AQ288" s="91">
        <v>0</v>
      </c>
      <c r="AR288" s="91">
        <v>0.99980178288261246</v>
      </c>
      <c r="AS288" s="91">
        <v>0</v>
      </c>
      <c r="AT288" s="91">
        <v>0</v>
      </c>
      <c r="AU288" s="91">
        <v>0</v>
      </c>
      <c r="AV288" s="91">
        <v>0</v>
      </c>
      <c r="AW288" s="91">
        <v>0</v>
      </c>
      <c r="AX288" s="91">
        <v>0</v>
      </c>
      <c r="AY288" s="91">
        <v>0</v>
      </c>
      <c r="AZ288" s="91">
        <v>0</v>
      </c>
      <c r="BA288" s="96">
        <v>0</v>
      </c>
    </row>
    <row r="289" spans="1:53" x14ac:dyDescent="0.25">
      <c r="A289" s="92" t="s">
        <v>102</v>
      </c>
      <c r="B289" s="92">
        <v>2020</v>
      </c>
      <c r="C289" s="92">
        <v>129</v>
      </c>
      <c r="D289" s="93">
        <v>0</v>
      </c>
      <c r="E289" s="94">
        <v>0.39444724158705563</v>
      </c>
      <c r="F289" s="94">
        <v>65066.400000000001</v>
      </c>
      <c r="G289" s="93">
        <v>0</v>
      </c>
      <c r="H289" s="93">
        <v>5.3812720543936652E-3</v>
      </c>
      <c r="I289" s="93">
        <v>0</v>
      </c>
      <c r="J289" s="93">
        <v>0</v>
      </c>
      <c r="K289" s="93">
        <v>0</v>
      </c>
      <c r="L289" s="93">
        <v>1.0004549198972128</v>
      </c>
      <c r="M289" s="93">
        <v>0</v>
      </c>
      <c r="N289" s="93">
        <v>0</v>
      </c>
      <c r="O289" s="93">
        <v>0</v>
      </c>
      <c r="P289" s="93">
        <v>0</v>
      </c>
      <c r="Q289" s="93">
        <v>0</v>
      </c>
      <c r="R289" s="93">
        <v>0</v>
      </c>
      <c r="S289" s="93">
        <v>0</v>
      </c>
      <c r="T289" s="93">
        <v>0</v>
      </c>
      <c r="U289" s="93">
        <v>0</v>
      </c>
      <c r="V289" s="94">
        <v>0.39444724158705563</v>
      </c>
      <c r="W289" s="94">
        <v>0</v>
      </c>
      <c r="X289" s="94">
        <v>0</v>
      </c>
      <c r="Y289" s="94">
        <v>1</v>
      </c>
      <c r="Z289" s="94">
        <v>0</v>
      </c>
      <c r="AA289" s="94">
        <v>0</v>
      </c>
      <c r="AB289" s="94">
        <v>0</v>
      </c>
      <c r="AC289" s="94">
        <v>0</v>
      </c>
      <c r="AD289" s="94">
        <v>0</v>
      </c>
      <c r="AE289" s="94">
        <v>0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4.2643923240938165E-3</v>
      </c>
      <c r="AO289" s="94">
        <v>0</v>
      </c>
      <c r="AP289" s="94">
        <v>0</v>
      </c>
      <c r="AQ289" s="94">
        <v>0</v>
      </c>
      <c r="AR289" s="94">
        <v>0.99573560767590619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5">
        <v>0</v>
      </c>
    </row>
    <row r="290" spans="1:53" x14ac:dyDescent="0.25">
      <c r="A290" s="92" t="s">
        <v>88</v>
      </c>
      <c r="B290" s="92">
        <v>2020</v>
      </c>
      <c r="C290" s="92">
        <v>114</v>
      </c>
      <c r="D290" s="93">
        <v>8.6698366318617687E-2</v>
      </c>
      <c r="E290" s="94">
        <v>29.418286454411245</v>
      </c>
      <c r="F290" s="94">
        <v>1118645.3</v>
      </c>
      <c r="G290" s="93">
        <v>0</v>
      </c>
      <c r="H290" s="93">
        <v>0</v>
      </c>
      <c r="I290" s="93">
        <v>1.7499907003587278E-2</v>
      </c>
      <c r="J290" s="93">
        <v>0.30094641259387583</v>
      </c>
      <c r="K290" s="93">
        <v>0</v>
      </c>
      <c r="L290" s="93">
        <v>0.42446037184440855</v>
      </c>
      <c r="M290" s="93">
        <v>0</v>
      </c>
      <c r="N290" s="93">
        <v>0</v>
      </c>
      <c r="O290" s="93">
        <v>2.8644522083988547E-2</v>
      </c>
      <c r="P290" s="93">
        <v>0.36782339317029267</v>
      </c>
      <c r="Q290" s="93">
        <v>7.9962790707653261E-3</v>
      </c>
      <c r="R290" s="93">
        <v>0</v>
      </c>
      <c r="S290" s="93">
        <v>0</v>
      </c>
      <c r="T290" s="93">
        <v>8.1321577089717347E-3</v>
      </c>
      <c r="U290" s="93">
        <v>0</v>
      </c>
      <c r="V290" s="94">
        <v>11.882525105039772</v>
      </c>
      <c r="W290" s="94">
        <v>17.535761349371466</v>
      </c>
      <c r="X290" s="94">
        <v>0.53427131906780456</v>
      </c>
      <c r="Y290" s="94">
        <v>0.45759652322322364</v>
      </c>
      <c r="Z290" s="94">
        <v>8.1321577089717989E-3</v>
      </c>
      <c r="AA290" s="94">
        <v>0</v>
      </c>
      <c r="AB290" s="94">
        <v>0</v>
      </c>
      <c r="AC290" s="94">
        <v>1.0151772339380592E-7</v>
      </c>
      <c r="AD290" s="94">
        <v>0.43151734919332502</v>
      </c>
      <c r="AE290" s="94">
        <v>0</v>
      </c>
      <c r="AF290" s="94">
        <v>0</v>
      </c>
      <c r="AG290" s="94">
        <v>0</v>
      </c>
      <c r="AH290" s="94">
        <v>0</v>
      </c>
      <c r="AI290" s="94">
        <v>4.1072455830443513E-2</v>
      </c>
      <c r="AJ290" s="94">
        <v>0.52741009345850831</v>
      </c>
      <c r="AK290" s="94">
        <v>0</v>
      </c>
      <c r="AL290" s="94">
        <v>0</v>
      </c>
      <c r="AM290" s="94">
        <v>0</v>
      </c>
      <c r="AN290" s="94">
        <v>0</v>
      </c>
      <c r="AO290" s="94">
        <v>3.8290001605819392E-2</v>
      </c>
      <c r="AP290" s="94">
        <v>0</v>
      </c>
      <c r="AQ290" s="94">
        <v>0</v>
      </c>
      <c r="AR290" s="94">
        <v>0.94423547954416609</v>
      </c>
      <c r="AS290" s="94">
        <v>0</v>
      </c>
      <c r="AT290" s="94">
        <v>0</v>
      </c>
      <c r="AU290" s="94">
        <v>0</v>
      </c>
      <c r="AV290" s="94">
        <v>0</v>
      </c>
      <c r="AW290" s="94">
        <v>1.7474518850014515E-2</v>
      </c>
      <c r="AX290" s="94">
        <v>0</v>
      </c>
      <c r="AY290" s="94">
        <v>0</v>
      </c>
      <c r="AZ290" s="94">
        <v>1</v>
      </c>
      <c r="BA290" s="95">
        <v>0</v>
      </c>
    </row>
    <row r="291" spans="1:53" x14ac:dyDescent="0.25">
      <c r="A291" s="89" t="s">
        <v>275</v>
      </c>
      <c r="B291" s="89">
        <v>2020</v>
      </c>
      <c r="C291" s="89">
        <v>330</v>
      </c>
      <c r="D291" s="90">
        <v>2.2807731716097585E-2</v>
      </c>
      <c r="E291" s="91">
        <v>22.026383505026171</v>
      </c>
      <c r="F291" s="91">
        <v>25999.919999999998</v>
      </c>
      <c r="G291" s="90">
        <v>0</v>
      </c>
      <c r="H291" s="90">
        <v>0</v>
      </c>
      <c r="I291" s="90">
        <v>0.38717496053834016</v>
      </c>
      <c r="J291" s="90">
        <v>0</v>
      </c>
      <c r="K291" s="90">
        <v>0</v>
      </c>
      <c r="L291" s="90">
        <v>0</v>
      </c>
      <c r="M291" s="90">
        <v>0</v>
      </c>
      <c r="N291" s="90">
        <v>0.45049177074391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0.2961147572761762</v>
      </c>
      <c r="U291" s="90">
        <v>0</v>
      </c>
      <c r="V291" s="91">
        <v>19.407074072997151</v>
      </c>
      <c r="W291" s="91">
        <v>2.6193094320290222</v>
      </c>
      <c r="X291" s="91">
        <v>3.5100108000332308E-2</v>
      </c>
      <c r="Y291" s="91">
        <v>0.68753288471656826</v>
      </c>
      <c r="Z291" s="91">
        <v>0.27736700728309938</v>
      </c>
      <c r="AA291" s="91">
        <v>0</v>
      </c>
      <c r="AB291" s="91">
        <v>0</v>
      </c>
      <c r="AC291" s="91">
        <v>1</v>
      </c>
      <c r="AD291" s="91">
        <v>0</v>
      </c>
      <c r="AE291" s="91">
        <v>0</v>
      </c>
      <c r="AF291" s="91">
        <v>0</v>
      </c>
      <c r="AG291" s="91">
        <v>0</v>
      </c>
      <c r="AH291" s="91">
        <v>0</v>
      </c>
      <c r="AI291" s="91">
        <v>0</v>
      </c>
      <c r="AJ291" s="91">
        <v>0</v>
      </c>
      <c r="AK291" s="91">
        <v>0</v>
      </c>
      <c r="AL291" s="91">
        <v>0</v>
      </c>
      <c r="AM291" s="91">
        <v>0</v>
      </c>
      <c r="AN291" s="91">
        <v>0</v>
      </c>
      <c r="AO291" s="91">
        <v>0.42052159903332997</v>
      </c>
      <c r="AP291" s="91">
        <v>0</v>
      </c>
      <c r="AQ291" s="91">
        <v>0</v>
      </c>
      <c r="AR291" s="91">
        <v>0</v>
      </c>
      <c r="AS291" s="91">
        <v>0</v>
      </c>
      <c r="AT291" s="91">
        <v>0.57947840096667003</v>
      </c>
      <c r="AU291" s="91">
        <v>0</v>
      </c>
      <c r="AV291" s="91">
        <v>0</v>
      </c>
      <c r="AW291" s="91">
        <v>0</v>
      </c>
      <c r="AX291" s="91">
        <v>0</v>
      </c>
      <c r="AY291" s="91">
        <v>0</v>
      </c>
      <c r="AZ291" s="91">
        <v>1</v>
      </c>
      <c r="BA291" s="96">
        <v>0</v>
      </c>
    </row>
    <row r="292" spans="1:53" x14ac:dyDescent="0.25">
      <c r="A292" s="89" t="s">
        <v>130</v>
      </c>
      <c r="B292" s="89">
        <v>2020</v>
      </c>
      <c r="C292" s="89">
        <v>162</v>
      </c>
      <c r="D292" s="90">
        <v>1.9282479545357201E-3</v>
      </c>
      <c r="E292" s="91">
        <v>0.32262155869143599</v>
      </c>
      <c r="F292" s="91">
        <v>202141.63800000001</v>
      </c>
      <c r="G292" s="90">
        <v>0</v>
      </c>
      <c r="H292" s="90">
        <v>3.5489966693551778E-5</v>
      </c>
      <c r="I292" s="90">
        <v>5.624745160123814E-3</v>
      </c>
      <c r="J292" s="90">
        <v>0</v>
      </c>
      <c r="K292" s="90">
        <v>0</v>
      </c>
      <c r="L292" s="90">
        <v>0.79634656962659023</v>
      </c>
      <c r="M292" s="90">
        <v>0</v>
      </c>
      <c r="N292" s="90">
        <v>1.2985944043849095E-2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0.13657948096769651</v>
      </c>
      <c r="U292" s="90">
        <v>1.3117026389189547E-2</v>
      </c>
      <c r="V292" s="91">
        <v>6.1867875395370059E-2</v>
      </c>
      <c r="W292" s="91">
        <v>0.26075368329606591</v>
      </c>
      <c r="X292" s="91">
        <v>2.0126198263529117E-3</v>
      </c>
      <c r="Y292" s="91">
        <v>0.82225145479598993</v>
      </c>
      <c r="Z292" s="91">
        <v>0.17573592537765714</v>
      </c>
      <c r="AA292" s="91">
        <v>0</v>
      </c>
      <c r="AB292" s="91">
        <v>0</v>
      </c>
      <c r="AC292" s="91">
        <v>1</v>
      </c>
      <c r="AD292" s="91">
        <v>0</v>
      </c>
      <c r="AE292" s="91">
        <v>0</v>
      </c>
      <c r="AF292" s="91">
        <v>0</v>
      </c>
      <c r="AG292" s="91">
        <v>0</v>
      </c>
      <c r="AH292" s="91">
        <v>0</v>
      </c>
      <c r="AI292" s="91">
        <v>0</v>
      </c>
      <c r="AJ292" s="91">
        <v>0</v>
      </c>
      <c r="AK292" s="91">
        <v>0</v>
      </c>
      <c r="AL292" s="91">
        <v>0</v>
      </c>
      <c r="AM292" s="91">
        <v>0</v>
      </c>
      <c r="AN292" s="91">
        <v>4.2568588638443689E-5</v>
      </c>
      <c r="AO292" s="91">
        <v>2.1284294319221845E-5</v>
      </c>
      <c r="AP292" s="91">
        <v>0</v>
      </c>
      <c r="AQ292" s="91">
        <v>0</v>
      </c>
      <c r="AR292" s="91">
        <v>0.98616520869250579</v>
      </c>
      <c r="AS292" s="91">
        <v>0</v>
      </c>
      <c r="AT292" s="91">
        <v>1.3770938424536534E-2</v>
      </c>
      <c r="AU292" s="91">
        <v>0</v>
      </c>
      <c r="AV292" s="91">
        <v>0</v>
      </c>
      <c r="AW292" s="91">
        <v>0</v>
      </c>
      <c r="AX292" s="91">
        <v>0</v>
      </c>
      <c r="AY292" s="91">
        <v>0</v>
      </c>
      <c r="AZ292" s="91">
        <v>0.75383946146511016</v>
      </c>
      <c r="BA292" s="96">
        <v>0.24616053853488973</v>
      </c>
    </row>
    <row r="293" spans="1:53" x14ac:dyDescent="0.25">
      <c r="A293" s="89" t="s">
        <v>267</v>
      </c>
      <c r="B293" s="89">
        <v>2020</v>
      </c>
      <c r="C293" s="89">
        <v>320</v>
      </c>
      <c r="D293" s="90">
        <v>0</v>
      </c>
      <c r="E293" s="91">
        <v>0</v>
      </c>
      <c r="F293" s="91">
        <v>62354.16</v>
      </c>
      <c r="G293" s="90">
        <v>0</v>
      </c>
      <c r="H293" s="90">
        <v>0</v>
      </c>
      <c r="I293" s="90">
        <v>0</v>
      </c>
      <c r="J293" s="90">
        <v>0</v>
      </c>
      <c r="K293" s="90">
        <v>1.0060514807672816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1">
        <v>0</v>
      </c>
      <c r="W293" s="91">
        <v>0</v>
      </c>
      <c r="X293" s="91">
        <v>0</v>
      </c>
      <c r="Y293" s="91">
        <v>1.0000000000000002</v>
      </c>
      <c r="Z293" s="91">
        <v>0</v>
      </c>
      <c r="AA293" s="91">
        <v>0</v>
      </c>
      <c r="AB293" s="91">
        <v>0</v>
      </c>
      <c r="AC293" s="91">
        <v>0</v>
      </c>
      <c r="AD293" s="91">
        <v>0</v>
      </c>
      <c r="AE293" s="91">
        <v>0</v>
      </c>
      <c r="AF293" s="91">
        <v>0</v>
      </c>
      <c r="AG293" s="91">
        <v>0</v>
      </c>
      <c r="AH293" s="91">
        <v>0</v>
      </c>
      <c r="AI293" s="91">
        <v>0</v>
      </c>
      <c r="AJ293" s="91">
        <v>0</v>
      </c>
      <c r="AK293" s="91">
        <v>0</v>
      </c>
      <c r="AL293" s="91">
        <v>0</v>
      </c>
      <c r="AM293" s="91">
        <v>0</v>
      </c>
      <c r="AN293" s="91">
        <v>0</v>
      </c>
      <c r="AO293" s="91">
        <v>0</v>
      </c>
      <c r="AP293" s="91">
        <v>0</v>
      </c>
      <c r="AQ293" s="91">
        <v>1</v>
      </c>
      <c r="AR293" s="91">
        <v>0</v>
      </c>
      <c r="AS293" s="91">
        <v>0</v>
      </c>
      <c r="AT293" s="91">
        <v>0</v>
      </c>
      <c r="AU293" s="91">
        <v>0</v>
      </c>
      <c r="AV293" s="91">
        <v>0</v>
      </c>
      <c r="AW293" s="91">
        <v>0</v>
      </c>
      <c r="AX293" s="91">
        <v>0</v>
      </c>
      <c r="AY293" s="91">
        <v>0</v>
      </c>
      <c r="AZ293" s="91">
        <v>0</v>
      </c>
      <c r="BA293" s="96">
        <v>0</v>
      </c>
    </row>
    <row r="294" spans="1:53" x14ac:dyDescent="0.25">
      <c r="A294" s="92" t="s">
        <v>216</v>
      </c>
      <c r="B294" s="92">
        <v>2020</v>
      </c>
      <c r="C294" s="92">
        <v>261</v>
      </c>
      <c r="D294" s="93">
        <v>8.9898352407404708E-2</v>
      </c>
      <c r="E294" s="94">
        <v>34.760182290291041</v>
      </c>
      <c r="F294" s="94">
        <v>618903</v>
      </c>
      <c r="G294" s="93">
        <v>0</v>
      </c>
      <c r="H294" s="93">
        <v>0</v>
      </c>
      <c r="I294" s="93">
        <v>8.3039946485959845E-3</v>
      </c>
      <c r="J294" s="93">
        <v>0.36304695566187267</v>
      </c>
      <c r="K294" s="93">
        <v>0.21582380437645318</v>
      </c>
      <c r="L294" s="93">
        <v>0</v>
      </c>
      <c r="M294" s="93">
        <v>0</v>
      </c>
      <c r="N294" s="93">
        <v>0</v>
      </c>
      <c r="O294" s="93">
        <v>7.0793646177187697E-2</v>
      </c>
      <c r="P294" s="93">
        <v>0.44372405692006656</v>
      </c>
      <c r="Q294" s="93">
        <v>0</v>
      </c>
      <c r="R294" s="93">
        <v>0</v>
      </c>
      <c r="S294" s="93">
        <v>7.4070411680020931E-2</v>
      </c>
      <c r="T294" s="93">
        <v>0</v>
      </c>
      <c r="U294" s="93">
        <v>0</v>
      </c>
      <c r="V294" s="94">
        <v>14.518900579278053</v>
      </c>
      <c r="W294" s="94">
        <v>20.241281711012988</v>
      </c>
      <c r="X294" s="94">
        <v>0.70179583719329253</v>
      </c>
      <c r="Y294" s="94">
        <v>0.22605337934121472</v>
      </c>
      <c r="Z294" s="94">
        <v>7.2150783465492752E-2</v>
      </c>
      <c r="AA294" s="94">
        <v>0</v>
      </c>
      <c r="AB294" s="94">
        <v>0</v>
      </c>
      <c r="AC294" s="94">
        <v>3.6331048514060113E-4</v>
      </c>
      <c r="AD294" s="94">
        <v>0.41354794005656842</v>
      </c>
      <c r="AE294" s="94">
        <v>0</v>
      </c>
      <c r="AF294" s="94">
        <v>0</v>
      </c>
      <c r="AG294" s="94">
        <v>0</v>
      </c>
      <c r="AH294" s="94">
        <v>0</v>
      </c>
      <c r="AI294" s="94">
        <v>8.0641267166929625E-2</v>
      </c>
      <c r="AJ294" s="94">
        <v>0.50544748229136138</v>
      </c>
      <c r="AK294" s="94">
        <v>0</v>
      </c>
      <c r="AL294" s="94">
        <v>0</v>
      </c>
      <c r="AM294" s="94">
        <v>0</v>
      </c>
      <c r="AN294" s="94">
        <v>0</v>
      </c>
      <c r="AO294" s="94">
        <v>3.354930883661475E-2</v>
      </c>
      <c r="AP294" s="94">
        <v>0</v>
      </c>
      <c r="AQ294" s="94">
        <v>0.96645069116338522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1</v>
      </c>
      <c r="AZ294" s="94">
        <v>0</v>
      </c>
      <c r="BA294" s="95">
        <v>0</v>
      </c>
    </row>
    <row r="295" spans="1:53" x14ac:dyDescent="0.25">
      <c r="A295" s="92" t="s">
        <v>182</v>
      </c>
      <c r="B295" s="92">
        <v>2020</v>
      </c>
      <c r="C295" s="92">
        <v>224</v>
      </c>
      <c r="D295" s="93">
        <v>0</v>
      </c>
      <c r="E295" s="94">
        <v>0</v>
      </c>
      <c r="F295" s="94">
        <v>31845.600000000002</v>
      </c>
      <c r="G295" s="93">
        <v>0</v>
      </c>
      <c r="H295" s="93">
        <v>0</v>
      </c>
      <c r="I295" s="93">
        <v>0</v>
      </c>
      <c r="J295" s="93">
        <v>0</v>
      </c>
      <c r="K295" s="93">
        <v>1.1314749918356066</v>
      </c>
      <c r="L295" s="93">
        <v>0</v>
      </c>
      <c r="M295" s="93">
        <v>0</v>
      </c>
      <c r="N295" s="93">
        <v>0</v>
      </c>
      <c r="O295" s="93">
        <v>0</v>
      </c>
      <c r="P295" s="93">
        <v>0</v>
      </c>
      <c r="Q295" s="93">
        <v>0</v>
      </c>
      <c r="R295" s="93">
        <v>0</v>
      </c>
      <c r="S295" s="93">
        <v>0</v>
      </c>
      <c r="T295" s="93">
        <v>0</v>
      </c>
      <c r="U295" s="93">
        <v>0</v>
      </c>
      <c r="V295" s="94">
        <v>0</v>
      </c>
      <c r="W295" s="94">
        <v>0</v>
      </c>
      <c r="X295" s="94">
        <v>0</v>
      </c>
      <c r="Y295" s="94">
        <v>1</v>
      </c>
      <c r="Z295" s="94">
        <v>0</v>
      </c>
      <c r="AA295" s="94">
        <v>0</v>
      </c>
      <c r="AB295" s="94">
        <v>0</v>
      </c>
      <c r="AC295" s="94">
        <v>0</v>
      </c>
      <c r="AD295" s="94">
        <v>0</v>
      </c>
      <c r="AE295" s="94">
        <v>0</v>
      </c>
      <c r="AF295" s="94">
        <v>0</v>
      </c>
      <c r="AG295" s="94">
        <v>0</v>
      </c>
      <c r="AH295" s="94">
        <v>0</v>
      </c>
      <c r="AI295" s="94">
        <v>0</v>
      </c>
      <c r="AJ295" s="94">
        <v>0</v>
      </c>
      <c r="AK295" s="94">
        <v>0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1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5">
        <v>0</v>
      </c>
    </row>
    <row r="296" spans="1:53" x14ac:dyDescent="0.25">
      <c r="A296" s="89" t="s">
        <v>298</v>
      </c>
      <c r="B296" s="89">
        <v>2020</v>
      </c>
      <c r="C296" s="89">
        <v>364</v>
      </c>
      <c r="D296" s="90">
        <v>0</v>
      </c>
      <c r="E296" s="91">
        <v>0</v>
      </c>
      <c r="F296" s="91">
        <v>22150.079999999998</v>
      </c>
      <c r="G296" s="90">
        <v>0</v>
      </c>
      <c r="H296" s="90">
        <v>0</v>
      </c>
      <c r="I296" s="90">
        <v>0</v>
      </c>
      <c r="J296" s="90">
        <v>0</v>
      </c>
      <c r="K296" s="90">
        <v>0</v>
      </c>
      <c r="L296" s="90">
        <v>0.90330594742772941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1">
        <v>0</v>
      </c>
      <c r="W296" s="91">
        <v>0</v>
      </c>
      <c r="X296" s="91">
        <v>0</v>
      </c>
      <c r="Y296" s="91">
        <v>1</v>
      </c>
      <c r="Z296" s="91">
        <v>0</v>
      </c>
      <c r="AA296" s="91">
        <v>0</v>
      </c>
      <c r="AB296" s="91">
        <v>0</v>
      </c>
      <c r="AC296" s="91">
        <v>0</v>
      </c>
      <c r="AD296" s="91">
        <v>0</v>
      </c>
      <c r="AE296" s="91">
        <v>0</v>
      </c>
      <c r="AF296" s="91">
        <v>0</v>
      </c>
      <c r="AG296" s="91">
        <v>0</v>
      </c>
      <c r="AH296" s="91">
        <v>0</v>
      </c>
      <c r="AI296" s="91">
        <v>0</v>
      </c>
      <c r="AJ296" s="91">
        <v>0</v>
      </c>
      <c r="AK296" s="91">
        <v>0</v>
      </c>
      <c r="AL296" s="91">
        <v>0</v>
      </c>
      <c r="AM296" s="91">
        <v>0</v>
      </c>
      <c r="AN296" s="91">
        <v>0</v>
      </c>
      <c r="AO296" s="91">
        <v>0</v>
      </c>
      <c r="AP296" s="91">
        <v>0</v>
      </c>
      <c r="AQ296" s="91">
        <v>0</v>
      </c>
      <c r="AR296" s="91">
        <v>1</v>
      </c>
      <c r="AS296" s="91">
        <v>0</v>
      </c>
      <c r="AT296" s="91">
        <v>0</v>
      </c>
      <c r="AU296" s="91">
        <v>0</v>
      </c>
      <c r="AV296" s="91">
        <v>0</v>
      </c>
      <c r="AW296" s="91">
        <v>0</v>
      </c>
      <c r="AX296" s="91">
        <v>0</v>
      </c>
      <c r="AY296" s="91">
        <v>0</v>
      </c>
      <c r="AZ296" s="91">
        <v>0</v>
      </c>
      <c r="BA296" s="96">
        <v>0</v>
      </c>
    </row>
    <row r="297" spans="1:53" x14ac:dyDescent="0.25">
      <c r="A297" s="89" t="s">
        <v>195</v>
      </c>
      <c r="B297" s="89">
        <v>2020</v>
      </c>
      <c r="C297" s="89">
        <v>239</v>
      </c>
      <c r="D297" s="90">
        <v>0.77005724517228347</v>
      </c>
      <c r="E297" s="91">
        <v>6.7721519014344276</v>
      </c>
      <c r="F297" s="91">
        <v>52484.565600000002</v>
      </c>
      <c r="G297" s="90">
        <v>0</v>
      </c>
      <c r="H297" s="90">
        <v>0</v>
      </c>
      <c r="I297" s="90">
        <v>0.11903940765397129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1.8893430452628153</v>
      </c>
      <c r="S297" s="90">
        <v>0</v>
      </c>
      <c r="T297" s="90">
        <v>0</v>
      </c>
      <c r="U297" s="90">
        <v>1.2003528900313503E-4</v>
      </c>
      <c r="V297" s="91">
        <v>1.939930024391791</v>
      </c>
      <c r="W297" s="91">
        <v>4.8322218770426364</v>
      </c>
      <c r="X297" s="91">
        <v>0.99162882054880241</v>
      </c>
      <c r="Y297" s="91">
        <v>6.931304124205776E-3</v>
      </c>
      <c r="Z297" s="91">
        <v>1.4398753269918097E-3</v>
      </c>
      <c r="AA297" s="91">
        <v>0</v>
      </c>
      <c r="AB297" s="91">
        <v>0</v>
      </c>
      <c r="AC297" s="91">
        <v>5.698949592448728E-2</v>
      </c>
      <c r="AD297" s="91">
        <v>0</v>
      </c>
      <c r="AE297" s="91">
        <v>0</v>
      </c>
      <c r="AF297" s="91">
        <v>0</v>
      </c>
      <c r="AG297" s="91">
        <v>0</v>
      </c>
      <c r="AH297" s="91">
        <v>0</v>
      </c>
      <c r="AI297" s="91">
        <v>0</v>
      </c>
      <c r="AJ297" s="91">
        <v>0</v>
      </c>
      <c r="AK297" s="91">
        <v>0</v>
      </c>
      <c r="AL297" s="91">
        <v>0.94301050407551279</v>
      </c>
      <c r="AM297" s="91">
        <v>0</v>
      </c>
      <c r="AN297" s="91">
        <v>0</v>
      </c>
      <c r="AO297" s="91">
        <v>0.75323889235648622</v>
      </c>
      <c r="AP297" s="91">
        <v>0</v>
      </c>
      <c r="AQ297" s="91">
        <v>0</v>
      </c>
      <c r="AR297" s="91">
        <v>0</v>
      </c>
      <c r="AS297" s="91">
        <v>0</v>
      </c>
      <c r="AT297" s="91">
        <v>0</v>
      </c>
      <c r="AU297" s="91">
        <v>0</v>
      </c>
      <c r="AV297" s="91">
        <v>0</v>
      </c>
      <c r="AW297" s="91">
        <v>0</v>
      </c>
      <c r="AX297" s="91">
        <v>0.24676110764351367</v>
      </c>
      <c r="AY297" s="91">
        <v>0</v>
      </c>
      <c r="AZ297" s="91">
        <v>0</v>
      </c>
      <c r="BA297" s="96">
        <v>1</v>
      </c>
    </row>
    <row r="298" spans="1:53" x14ac:dyDescent="0.25">
      <c r="A298" s="89" t="s">
        <v>302</v>
      </c>
      <c r="B298" s="89">
        <v>2020</v>
      </c>
      <c r="C298" s="89">
        <v>368</v>
      </c>
      <c r="D298" s="90">
        <v>0</v>
      </c>
      <c r="E298" s="91">
        <v>0</v>
      </c>
      <c r="F298" s="91">
        <v>91987.199999999983</v>
      </c>
      <c r="G298" s="90">
        <v>0</v>
      </c>
      <c r="H298" s="90">
        <v>0</v>
      </c>
      <c r="I298" s="90">
        <v>0</v>
      </c>
      <c r="J298" s="90">
        <v>0</v>
      </c>
      <c r="K298" s="90">
        <v>0</v>
      </c>
      <c r="L298" s="90">
        <v>0.88327691243999173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1">
        <v>0</v>
      </c>
      <c r="W298" s="91">
        <v>0</v>
      </c>
      <c r="X298" s="91">
        <v>0</v>
      </c>
      <c r="Y298" s="91">
        <v>1</v>
      </c>
      <c r="Z298" s="91">
        <v>0</v>
      </c>
      <c r="AA298" s="91">
        <v>0</v>
      </c>
      <c r="AB298" s="91">
        <v>0</v>
      </c>
      <c r="AC298" s="91">
        <v>0</v>
      </c>
      <c r="AD298" s="91">
        <v>0</v>
      </c>
      <c r="AE298" s="91">
        <v>0</v>
      </c>
      <c r="AF298" s="91">
        <v>0</v>
      </c>
      <c r="AG298" s="91">
        <v>0</v>
      </c>
      <c r="AH298" s="91">
        <v>0</v>
      </c>
      <c r="AI298" s="91">
        <v>0</v>
      </c>
      <c r="AJ298" s="91">
        <v>0</v>
      </c>
      <c r="AK298" s="91">
        <v>0</v>
      </c>
      <c r="AL298" s="91">
        <v>0</v>
      </c>
      <c r="AM298" s="91">
        <v>0</v>
      </c>
      <c r="AN298" s="91">
        <v>0</v>
      </c>
      <c r="AO298" s="91">
        <v>0</v>
      </c>
      <c r="AP298" s="91">
        <v>0</v>
      </c>
      <c r="AQ298" s="91">
        <v>0</v>
      </c>
      <c r="AR298" s="91">
        <v>1</v>
      </c>
      <c r="AS298" s="91">
        <v>0</v>
      </c>
      <c r="AT298" s="91">
        <v>0</v>
      </c>
      <c r="AU298" s="91">
        <v>0</v>
      </c>
      <c r="AV298" s="91">
        <v>0</v>
      </c>
      <c r="AW298" s="91">
        <v>0</v>
      </c>
      <c r="AX298" s="91">
        <v>0</v>
      </c>
      <c r="AY298" s="91">
        <v>0</v>
      </c>
      <c r="AZ298" s="91">
        <v>0</v>
      </c>
      <c r="BA298" s="96">
        <v>0</v>
      </c>
    </row>
    <row r="299" spans="1:53" x14ac:dyDescent="0.25">
      <c r="A299" s="89" t="s">
        <v>146</v>
      </c>
      <c r="B299" s="89">
        <v>2020</v>
      </c>
      <c r="C299" s="89">
        <v>182</v>
      </c>
      <c r="D299" s="90">
        <v>6.6307879772542655E-2</v>
      </c>
      <c r="E299" s="91">
        <v>18.857070885458977</v>
      </c>
      <c r="F299" s="91">
        <v>35452.799999999996</v>
      </c>
      <c r="G299" s="90">
        <v>0</v>
      </c>
      <c r="H299" s="90">
        <v>0</v>
      </c>
      <c r="I299" s="90">
        <v>0.33146547522339559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0.22004467912266451</v>
      </c>
      <c r="U299" s="90">
        <v>0.15495532087733552</v>
      </c>
      <c r="V299" s="91">
        <v>11.263359255686435</v>
      </c>
      <c r="W299" s="91">
        <v>7.5937116297725433</v>
      </c>
      <c r="X299" s="91">
        <v>0.11068237205523965</v>
      </c>
      <c r="Y299" s="91">
        <v>0.14662875710804227</v>
      </c>
      <c r="Z299" s="91">
        <v>0.74268887083671808</v>
      </c>
      <c r="AA299" s="91">
        <v>0</v>
      </c>
      <c r="AB299" s="91">
        <v>0</v>
      </c>
      <c r="AC299" s="91">
        <v>1</v>
      </c>
      <c r="AD299" s="91">
        <v>0</v>
      </c>
      <c r="AE299" s="91">
        <v>0</v>
      </c>
      <c r="AF299" s="91">
        <v>0</v>
      </c>
      <c r="AG299" s="91">
        <v>0</v>
      </c>
      <c r="AH299" s="91">
        <v>0</v>
      </c>
      <c r="AI299" s="91">
        <v>0</v>
      </c>
      <c r="AJ299" s="91">
        <v>0</v>
      </c>
      <c r="AK299" s="91">
        <v>0</v>
      </c>
      <c r="AL299" s="91">
        <v>0</v>
      </c>
      <c r="AM299" s="91">
        <v>0</v>
      </c>
      <c r="AN299" s="91">
        <v>0</v>
      </c>
      <c r="AO299" s="91">
        <v>1</v>
      </c>
      <c r="AP299" s="91">
        <v>0</v>
      </c>
      <c r="AQ299" s="91">
        <v>0</v>
      </c>
      <c r="AR299" s="91">
        <v>0</v>
      </c>
      <c r="AS299" s="91">
        <v>0</v>
      </c>
      <c r="AT299" s="91">
        <v>0</v>
      </c>
      <c r="AU299" s="91">
        <v>0</v>
      </c>
      <c r="AV299" s="91">
        <v>0</v>
      </c>
      <c r="AW299" s="91">
        <v>0</v>
      </c>
      <c r="AX299" s="91">
        <v>0</v>
      </c>
      <c r="AY299" s="91">
        <v>0</v>
      </c>
      <c r="AZ299" s="91">
        <v>0.29628110473065356</v>
      </c>
      <c r="BA299" s="96">
        <v>0.7037188952693465</v>
      </c>
    </row>
    <row r="300" spans="1:53" x14ac:dyDescent="0.25">
      <c r="A300" s="89" t="s">
        <v>354</v>
      </c>
      <c r="B300" s="89">
        <v>2020</v>
      </c>
      <c r="C300" s="89">
        <v>439</v>
      </c>
      <c r="D300" s="90">
        <v>0</v>
      </c>
      <c r="E300" s="91">
        <v>0.88250513347022586</v>
      </c>
      <c r="F300" s="91">
        <v>17532</v>
      </c>
      <c r="G300" s="90">
        <v>0</v>
      </c>
      <c r="H300" s="90">
        <v>1.1909650924024641E-2</v>
      </c>
      <c r="I300" s="90">
        <v>0</v>
      </c>
      <c r="J300" s="90">
        <v>0</v>
      </c>
      <c r="K300" s="90">
        <v>0</v>
      </c>
      <c r="L300" s="90">
        <v>1.0416837782340862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1">
        <v>0.88250513347022586</v>
      </c>
      <c r="W300" s="91">
        <v>0</v>
      </c>
      <c r="X300" s="91">
        <v>0</v>
      </c>
      <c r="Y300" s="91">
        <v>1</v>
      </c>
      <c r="Z300" s="91">
        <v>0</v>
      </c>
      <c r="AA300" s="91">
        <v>0</v>
      </c>
      <c r="AB300" s="91">
        <v>0</v>
      </c>
      <c r="AC300" s="91">
        <v>0</v>
      </c>
      <c r="AD300" s="91">
        <v>0</v>
      </c>
      <c r="AE300" s="91">
        <v>0</v>
      </c>
      <c r="AF300" s="91">
        <v>0</v>
      </c>
      <c r="AG300" s="91">
        <v>0</v>
      </c>
      <c r="AH300" s="91">
        <v>0</v>
      </c>
      <c r="AI300" s="91">
        <v>0</v>
      </c>
      <c r="AJ300" s="91">
        <v>0</v>
      </c>
      <c r="AK300" s="91">
        <v>0</v>
      </c>
      <c r="AL300" s="91">
        <v>0</v>
      </c>
      <c r="AM300" s="91">
        <v>0</v>
      </c>
      <c r="AN300" s="91">
        <v>1.1282051282051281E-2</v>
      </c>
      <c r="AO300" s="91">
        <v>0</v>
      </c>
      <c r="AP300" s="91">
        <v>0</v>
      </c>
      <c r="AQ300" s="91">
        <v>0</v>
      </c>
      <c r="AR300" s="91">
        <v>0.98871794871794871</v>
      </c>
      <c r="AS300" s="91">
        <v>0</v>
      </c>
      <c r="AT300" s="91">
        <v>0</v>
      </c>
      <c r="AU300" s="91">
        <v>0</v>
      </c>
      <c r="AV300" s="91">
        <v>0</v>
      </c>
      <c r="AW300" s="91">
        <v>0</v>
      </c>
      <c r="AX300" s="91">
        <v>0</v>
      </c>
      <c r="AY300" s="91">
        <v>0</v>
      </c>
      <c r="AZ300" s="91">
        <v>0</v>
      </c>
      <c r="BA300" s="96">
        <v>0</v>
      </c>
    </row>
    <row r="301" spans="1:53" x14ac:dyDescent="0.25">
      <c r="A301" s="89" t="s">
        <v>109</v>
      </c>
      <c r="B301" s="89">
        <v>2020</v>
      </c>
      <c r="C301" s="89">
        <v>137</v>
      </c>
      <c r="D301" s="90">
        <v>4.5977894934889733E-2</v>
      </c>
      <c r="E301" s="91">
        <v>48.579382761892184</v>
      </c>
      <c r="F301" s="91">
        <v>44965.26</v>
      </c>
      <c r="G301" s="90">
        <v>0</v>
      </c>
      <c r="H301" s="90">
        <v>0</v>
      </c>
      <c r="I301" s="90">
        <v>0.85391778452965705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0.2026644569607737</v>
      </c>
      <c r="U301" s="90">
        <v>0</v>
      </c>
      <c r="V301" s="91">
        <v>43.268501640066134</v>
      </c>
      <c r="W301" s="91">
        <v>5.3108811218260499</v>
      </c>
      <c r="X301" s="91">
        <v>6.8321352066956664E-2</v>
      </c>
      <c r="Y301" s="91">
        <v>0.73106937458344268</v>
      </c>
      <c r="Z301" s="91">
        <v>0.20060927334960066</v>
      </c>
      <c r="AA301" s="91">
        <v>0</v>
      </c>
      <c r="AB301" s="91">
        <v>0</v>
      </c>
      <c r="AC301" s="91">
        <v>1</v>
      </c>
      <c r="AD301" s="91">
        <v>0</v>
      </c>
      <c r="AE301" s="91">
        <v>0</v>
      </c>
      <c r="AF301" s="91">
        <v>0</v>
      </c>
      <c r="AG301" s="91">
        <v>0</v>
      </c>
      <c r="AH301" s="91">
        <v>0</v>
      </c>
      <c r="AI301" s="91">
        <v>0</v>
      </c>
      <c r="AJ301" s="91">
        <v>0</v>
      </c>
      <c r="AK301" s="91">
        <v>0</v>
      </c>
      <c r="AL301" s="91">
        <v>0</v>
      </c>
      <c r="AM301" s="91">
        <v>0</v>
      </c>
      <c r="AN301" s="91">
        <v>0</v>
      </c>
      <c r="AO301" s="91">
        <v>1</v>
      </c>
      <c r="AP301" s="91">
        <v>0</v>
      </c>
      <c r="AQ301" s="91">
        <v>0</v>
      </c>
      <c r="AR301" s="91">
        <v>0</v>
      </c>
      <c r="AS301" s="91">
        <v>0</v>
      </c>
      <c r="AT301" s="91">
        <v>0</v>
      </c>
      <c r="AU301" s="91">
        <v>0</v>
      </c>
      <c r="AV301" s="91">
        <v>0</v>
      </c>
      <c r="AW301" s="91">
        <v>0</v>
      </c>
      <c r="AX301" s="91">
        <v>0</v>
      </c>
      <c r="AY301" s="91">
        <v>0</v>
      </c>
      <c r="AZ301" s="91">
        <v>1</v>
      </c>
      <c r="BA301" s="96">
        <v>0</v>
      </c>
    </row>
    <row r="302" spans="1:53" x14ac:dyDescent="0.25">
      <c r="A302" s="89" t="s">
        <v>85</v>
      </c>
      <c r="B302" s="89">
        <v>2020</v>
      </c>
      <c r="C302" s="89">
        <v>109</v>
      </c>
      <c r="D302" s="90">
        <v>4.3405185091810579E-2</v>
      </c>
      <c r="E302" s="91">
        <v>18.063635158620109</v>
      </c>
      <c r="F302" s="91">
        <v>85676.4</v>
      </c>
      <c r="G302" s="90">
        <v>0</v>
      </c>
      <c r="H302" s="90">
        <v>0</v>
      </c>
      <c r="I302" s="90">
        <v>0.31751863523677465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0.49174335056094792</v>
      </c>
      <c r="U302" s="90">
        <v>0.22374889701247952</v>
      </c>
      <c r="V302" s="91">
        <v>13.719817483507709</v>
      </c>
      <c r="W302" s="91">
        <v>4.3438176751124002</v>
      </c>
      <c r="X302" s="91">
        <v>6.4078322618597416E-2</v>
      </c>
      <c r="Y302" s="91">
        <v>0.22282448842388336</v>
      </c>
      <c r="Z302" s="91">
        <v>0.71309718895751917</v>
      </c>
      <c r="AA302" s="91">
        <v>0</v>
      </c>
      <c r="AB302" s="91">
        <v>0</v>
      </c>
      <c r="AC302" s="91">
        <v>1</v>
      </c>
      <c r="AD302" s="91">
        <v>0</v>
      </c>
      <c r="AE302" s="91">
        <v>0</v>
      </c>
      <c r="AF302" s="91">
        <v>0</v>
      </c>
      <c r="AG302" s="91">
        <v>0</v>
      </c>
      <c r="AH302" s="91">
        <v>0</v>
      </c>
      <c r="AI302" s="91">
        <v>0</v>
      </c>
      <c r="AJ302" s="91">
        <v>0</v>
      </c>
      <c r="AK302" s="91">
        <v>0</v>
      </c>
      <c r="AL302" s="91">
        <v>0</v>
      </c>
      <c r="AM302" s="91">
        <v>0</v>
      </c>
      <c r="AN302" s="91">
        <v>0</v>
      </c>
      <c r="AO302" s="91">
        <v>1</v>
      </c>
      <c r="AP302" s="91">
        <v>0</v>
      </c>
      <c r="AQ302" s="91">
        <v>0</v>
      </c>
      <c r="AR302" s="91">
        <v>0</v>
      </c>
      <c r="AS302" s="91">
        <v>0</v>
      </c>
      <c r="AT302" s="91">
        <v>0</v>
      </c>
      <c r="AU302" s="91">
        <v>0</v>
      </c>
      <c r="AV302" s="91">
        <v>0</v>
      </c>
      <c r="AW302" s="91">
        <v>0</v>
      </c>
      <c r="AX302" s="91">
        <v>0</v>
      </c>
      <c r="AY302" s="91">
        <v>0</v>
      </c>
      <c r="AZ302" s="91">
        <v>0.68958812091214416</v>
      </c>
      <c r="BA302" s="96">
        <v>0.31041187908785572</v>
      </c>
    </row>
    <row r="303" spans="1:53" x14ac:dyDescent="0.25">
      <c r="A303" s="89" t="s">
        <v>72</v>
      </c>
      <c r="B303" s="89">
        <v>2020</v>
      </c>
      <c r="C303" s="89">
        <v>90</v>
      </c>
      <c r="D303" s="90">
        <v>0</v>
      </c>
      <c r="E303" s="91">
        <v>20.21171090096151</v>
      </c>
      <c r="F303" s="91">
        <v>94131.035999999993</v>
      </c>
      <c r="G303" s="90">
        <v>0</v>
      </c>
      <c r="H303" s="90">
        <v>0</v>
      </c>
      <c r="I303" s="90">
        <v>0.3552770416762438</v>
      </c>
      <c r="J303" s="90">
        <v>0</v>
      </c>
      <c r="K303" s="90">
        <v>0</v>
      </c>
      <c r="L303" s="90">
        <v>0.35036172341713101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0.28144171280554059</v>
      </c>
      <c r="U303" s="90">
        <v>0</v>
      </c>
      <c r="V303" s="91">
        <v>20.21171090096151</v>
      </c>
      <c r="W303" s="91">
        <v>0</v>
      </c>
      <c r="X303" s="91">
        <v>0</v>
      </c>
      <c r="Y303" s="91">
        <v>0.72202097062616488</v>
      </c>
      <c r="Z303" s="91">
        <v>0.27797902937383512</v>
      </c>
      <c r="AA303" s="91">
        <v>0</v>
      </c>
      <c r="AB303" s="91">
        <v>0</v>
      </c>
      <c r="AC303" s="91">
        <v>0</v>
      </c>
      <c r="AD303" s="91">
        <v>0</v>
      </c>
      <c r="AE303" s="91">
        <v>0</v>
      </c>
      <c r="AF303" s="91">
        <v>0</v>
      </c>
      <c r="AG303" s="91">
        <v>0</v>
      </c>
      <c r="AH303" s="91">
        <v>0</v>
      </c>
      <c r="AI303" s="91">
        <v>0</v>
      </c>
      <c r="AJ303" s="91">
        <v>0</v>
      </c>
      <c r="AK303" s="91">
        <v>0</v>
      </c>
      <c r="AL303" s="91">
        <v>0</v>
      </c>
      <c r="AM303" s="91">
        <v>0</v>
      </c>
      <c r="AN303" s="91">
        <v>0</v>
      </c>
      <c r="AO303" s="91">
        <v>0.48496459703822598</v>
      </c>
      <c r="AP303" s="91">
        <v>0</v>
      </c>
      <c r="AQ303" s="91">
        <v>0</v>
      </c>
      <c r="AR303" s="91">
        <v>0.51503540296177408</v>
      </c>
      <c r="AS303" s="91">
        <v>0</v>
      </c>
      <c r="AT303" s="91">
        <v>0</v>
      </c>
      <c r="AU303" s="91">
        <v>0</v>
      </c>
      <c r="AV303" s="91">
        <v>0</v>
      </c>
      <c r="AW303" s="91">
        <v>0</v>
      </c>
      <c r="AX303" s="91">
        <v>0</v>
      </c>
      <c r="AY303" s="91">
        <v>0</v>
      </c>
      <c r="AZ303" s="91">
        <v>1</v>
      </c>
      <c r="BA303" s="96">
        <v>0</v>
      </c>
    </row>
    <row r="304" spans="1:53" x14ac:dyDescent="0.25">
      <c r="A304" s="92" t="s">
        <v>228</v>
      </c>
      <c r="B304" s="92">
        <v>2020</v>
      </c>
      <c r="C304" s="92">
        <v>275</v>
      </c>
      <c r="D304" s="93">
        <v>0.24186158668917287</v>
      </c>
      <c r="E304" s="94">
        <v>71.947741777188327</v>
      </c>
      <c r="F304" s="94">
        <v>14929.199999999999</v>
      </c>
      <c r="G304" s="93">
        <v>0</v>
      </c>
      <c r="H304" s="93">
        <v>0</v>
      </c>
      <c r="I304" s="93">
        <v>1.264681697612732</v>
      </c>
      <c r="J304" s="93">
        <v>0</v>
      </c>
      <c r="K304" s="93">
        <v>0</v>
      </c>
      <c r="L304" s="93">
        <v>0</v>
      </c>
      <c r="M304" s="93">
        <v>0</v>
      </c>
      <c r="N304" s="93">
        <v>0</v>
      </c>
      <c r="O304" s="93">
        <v>0</v>
      </c>
      <c r="P304" s="93">
        <v>0</v>
      </c>
      <c r="Q304" s="93">
        <v>0</v>
      </c>
      <c r="R304" s="93">
        <v>0</v>
      </c>
      <c r="S304" s="93">
        <v>0</v>
      </c>
      <c r="T304" s="93">
        <v>0</v>
      </c>
      <c r="U304" s="93">
        <v>0</v>
      </c>
      <c r="V304" s="94">
        <v>46.058086382927414</v>
      </c>
      <c r="W304" s="94">
        <v>25.88965539426091</v>
      </c>
      <c r="X304" s="94">
        <v>0.35109717868338558</v>
      </c>
      <c r="Y304" s="94">
        <v>0.64890282131661436</v>
      </c>
      <c r="Z304" s="94">
        <v>0</v>
      </c>
      <c r="AA304" s="94">
        <v>0</v>
      </c>
      <c r="AB304" s="94">
        <v>0</v>
      </c>
      <c r="AC304" s="94">
        <v>1</v>
      </c>
      <c r="AD304" s="94">
        <v>0</v>
      </c>
      <c r="AE304" s="94">
        <v>0</v>
      </c>
      <c r="AF304" s="94">
        <v>0</v>
      </c>
      <c r="AG304" s="94">
        <v>0</v>
      </c>
      <c r="AH304" s="94">
        <v>0</v>
      </c>
      <c r="AI304" s="94">
        <v>0</v>
      </c>
      <c r="AJ304" s="94">
        <v>0</v>
      </c>
      <c r="AK304" s="94">
        <v>0</v>
      </c>
      <c r="AL304" s="94">
        <v>0</v>
      </c>
      <c r="AM304" s="94">
        <v>0</v>
      </c>
      <c r="AN304" s="94">
        <v>0</v>
      </c>
      <c r="AO304" s="94">
        <v>1</v>
      </c>
      <c r="AP304" s="94">
        <v>0</v>
      </c>
      <c r="AQ304" s="94">
        <v>0</v>
      </c>
      <c r="AR304" s="94">
        <v>0</v>
      </c>
      <c r="AS304" s="94">
        <v>0</v>
      </c>
      <c r="AT304" s="94">
        <v>0</v>
      </c>
      <c r="AU304" s="94">
        <v>0</v>
      </c>
      <c r="AV304" s="94">
        <v>0</v>
      </c>
      <c r="AW304" s="94">
        <v>0</v>
      </c>
      <c r="AX304" s="94">
        <v>0</v>
      </c>
      <c r="AY304" s="94">
        <v>0</v>
      </c>
      <c r="AZ304" s="94">
        <v>0</v>
      </c>
      <c r="BA304" s="95">
        <v>0</v>
      </c>
    </row>
    <row r="305" spans="1:53" x14ac:dyDescent="0.25">
      <c r="A305" s="89" t="s">
        <v>155</v>
      </c>
      <c r="B305" s="89">
        <v>2020</v>
      </c>
      <c r="C305" s="89">
        <v>192</v>
      </c>
      <c r="D305" s="90">
        <v>2.9888385560173725E-3</v>
      </c>
      <c r="E305" s="91">
        <v>22.795203700555739</v>
      </c>
      <c r="F305" s="91">
        <v>19271.7</v>
      </c>
      <c r="G305" s="90">
        <v>0</v>
      </c>
      <c r="H305" s="90">
        <v>0</v>
      </c>
      <c r="I305" s="90">
        <v>0.40068911408957175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0.17772568066128053</v>
      </c>
      <c r="V305" s="91">
        <v>22.38823549432588</v>
      </c>
      <c r="W305" s="91">
        <v>0.40696820622986024</v>
      </c>
      <c r="X305" s="91">
        <v>4.4739177135385052E-3</v>
      </c>
      <c r="Y305" s="91">
        <v>0.35981880166254143</v>
      </c>
      <c r="Z305" s="91">
        <v>0.63570728062392001</v>
      </c>
      <c r="AA305" s="91">
        <v>0</v>
      </c>
      <c r="AB305" s="91">
        <v>0</v>
      </c>
      <c r="AC305" s="91">
        <v>1</v>
      </c>
      <c r="AD305" s="91">
        <v>0</v>
      </c>
      <c r="AE305" s="91">
        <v>0</v>
      </c>
      <c r="AF305" s="91">
        <v>0</v>
      </c>
      <c r="AG305" s="91">
        <v>0</v>
      </c>
      <c r="AH305" s="91">
        <v>0</v>
      </c>
      <c r="AI305" s="91">
        <v>0</v>
      </c>
      <c r="AJ305" s="91">
        <v>0</v>
      </c>
      <c r="AK305" s="91">
        <v>0</v>
      </c>
      <c r="AL305" s="91">
        <v>0</v>
      </c>
      <c r="AM305" s="91">
        <v>0</v>
      </c>
      <c r="AN305" s="91">
        <v>0</v>
      </c>
      <c r="AO305" s="91">
        <v>1</v>
      </c>
      <c r="AP305" s="91">
        <v>0</v>
      </c>
      <c r="AQ305" s="91">
        <v>0</v>
      </c>
      <c r="AR305" s="91">
        <v>0</v>
      </c>
      <c r="AS305" s="91">
        <v>0</v>
      </c>
      <c r="AT305" s="91">
        <v>0</v>
      </c>
      <c r="AU305" s="91">
        <v>0</v>
      </c>
      <c r="AV305" s="91">
        <v>0</v>
      </c>
      <c r="AW305" s="91">
        <v>0</v>
      </c>
      <c r="AX305" s="91">
        <v>0</v>
      </c>
      <c r="AY305" s="91">
        <v>0</v>
      </c>
      <c r="AZ305" s="91">
        <v>0</v>
      </c>
      <c r="BA305" s="96">
        <v>1</v>
      </c>
    </row>
    <row r="306" spans="1:53" x14ac:dyDescent="0.25">
      <c r="A306" s="89" t="s">
        <v>346</v>
      </c>
      <c r="B306" s="89">
        <v>2020</v>
      </c>
      <c r="C306" s="89">
        <v>425</v>
      </c>
      <c r="D306" s="90">
        <v>0</v>
      </c>
      <c r="E306" s="91">
        <v>0</v>
      </c>
      <c r="F306" s="91">
        <v>51044.4</v>
      </c>
      <c r="G306" s="90">
        <v>0</v>
      </c>
      <c r="H306" s="90">
        <v>0</v>
      </c>
      <c r="I306" s="90">
        <v>0</v>
      </c>
      <c r="J306" s="90">
        <v>0</v>
      </c>
      <c r="K306" s="90">
        <v>0</v>
      </c>
      <c r="L306" s="90">
        <v>0.71937372170110725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0.26990619930883702</v>
      </c>
      <c r="U306" s="90">
        <v>0</v>
      </c>
      <c r="V306" s="91">
        <v>0</v>
      </c>
      <c r="W306" s="91">
        <v>0</v>
      </c>
      <c r="X306" s="91">
        <v>0</v>
      </c>
      <c r="Y306" s="91">
        <v>0.73013186658204643</v>
      </c>
      <c r="Z306" s="91">
        <v>0.26986813341795357</v>
      </c>
      <c r="AA306" s="91">
        <v>0</v>
      </c>
      <c r="AB306" s="91">
        <v>0</v>
      </c>
      <c r="AC306" s="91">
        <v>0</v>
      </c>
      <c r="AD306" s="91">
        <v>0</v>
      </c>
      <c r="AE306" s="91">
        <v>0</v>
      </c>
      <c r="AF306" s="91">
        <v>0</v>
      </c>
      <c r="AG306" s="91">
        <v>0</v>
      </c>
      <c r="AH306" s="91">
        <v>0</v>
      </c>
      <c r="AI306" s="91">
        <v>0</v>
      </c>
      <c r="AJ306" s="91">
        <v>0</v>
      </c>
      <c r="AK306" s="91">
        <v>0</v>
      </c>
      <c r="AL306" s="91">
        <v>0</v>
      </c>
      <c r="AM306" s="91">
        <v>0</v>
      </c>
      <c r="AN306" s="91">
        <v>0</v>
      </c>
      <c r="AO306" s="91">
        <v>0</v>
      </c>
      <c r="AP306" s="91">
        <v>0</v>
      </c>
      <c r="AQ306" s="91">
        <v>0</v>
      </c>
      <c r="AR306" s="91">
        <v>1</v>
      </c>
      <c r="AS306" s="91">
        <v>0</v>
      </c>
      <c r="AT306" s="91">
        <v>0</v>
      </c>
      <c r="AU306" s="91">
        <v>0</v>
      </c>
      <c r="AV306" s="91">
        <v>0</v>
      </c>
      <c r="AW306" s="91">
        <v>0</v>
      </c>
      <c r="AX306" s="91">
        <v>0</v>
      </c>
      <c r="AY306" s="91">
        <v>0</v>
      </c>
      <c r="AZ306" s="91">
        <v>1</v>
      </c>
      <c r="BA306" s="96">
        <v>0</v>
      </c>
    </row>
    <row r="307" spans="1:53" x14ac:dyDescent="0.25">
      <c r="A307" s="89" t="s">
        <v>292</v>
      </c>
      <c r="B307" s="89">
        <v>2020</v>
      </c>
      <c r="C307" s="89">
        <v>357</v>
      </c>
      <c r="D307" s="90">
        <v>3.4258804471704332E-2</v>
      </c>
      <c r="E307" s="91">
        <v>4.9713397956237939</v>
      </c>
      <c r="F307" s="91">
        <v>26312.651999999998</v>
      </c>
      <c r="G307" s="90">
        <v>0</v>
      </c>
      <c r="H307" s="90">
        <v>0</v>
      </c>
      <c r="I307" s="90">
        <v>8.7385125604215033E-2</v>
      </c>
      <c r="J307" s="90">
        <v>0</v>
      </c>
      <c r="K307" s="90">
        <v>0</v>
      </c>
      <c r="L307" s="90">
        <v>0</v>
      </c>
      <c r="M307" s="90">
        <v>0</v>
      </c>
      <c r="N307" s="90">
        <v>0.6497824696651634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0.33680071472841283</v>
      </c>
      <c r="U307" s="90">
        <v>0</v>
      </c>
      <c r="V307" s="91">
        <v>1.175219858340391</v>
      </c>
      <c r="W307" s="91">
        <v>3.7961199372834025</v>
      </c>
      <c r="X307" s="91">
        <v>4.0374655827979541E-2</v>
      </c>
      <c r="Y307" s="91">
        <v>0.62341571609632429</v>
      </c>
      <c r="Z307" s="91">
        <v>0.33620962807569621</v>
      </c>
      <c r="AA307" s="91">
        <v>0</v>
      </c>
      <c r="AB307" s="91">
        <v>0</v>
      </c>
      <c r="AC307" s="91">
        <v>1</v>
      </c>
      <c r="AD307" s="91">
        <v>0</v>
      </c>
      <c r="AE307" s="91">
        <v>0</v>
      </c>
      <c r="AF307" s="91">
        <v>0</v>
      </c>
      <c r="AG307" s="91">
        <v>0</v>
      </c>
      <c r="AH307" s="91">
        <v>0</v>
      </c>
      <c r="AI307" s="91">
        <v>0</v>
      </c>
      <c r="AJ307" s="91">
        <v>0</v>
      </c>
      <c r="AK307" s="91">
        <v>0</v>
      </c>
      <c r="AL307" s="91">
        <v>0</v>
      </c>
      <c r="AM307" s="91">
        <v>0</v>
      </c>
      <c r="AN307" s="91">
        <v>0</v>
      </c>
      <c r="AO307" s="91">
        <v>6.1341629058406005E-4</v>
      </c>
      <c r="AP307" s="91">
        <v>0</v>
      </c>
      <c r="AQ307" s="91">
        <v>0</v>
      </c>
      <c r="AR307" s="91">
        <v>0</v>
      </c>
      <c r="AS307" s="91">
        <v>0</v>
      </c>
      <c r="AT307" s="91">
        <v>0.99938658370941602</v>
      </c>
      <c r="AU307" s="91">
        <v>0</v>
      </c>
      <c r="AV307" s="91">
        <v>0</v>
      </c>
      <c r="AW307" s="91">
        <v>0</v>
      </c>
      <c r="AX307" s="91">
        <v>0</v>
      </c>
      <c r="AY307" s="91">
        <v>0</v>
      </c>
      <c r="AZ307" s="91">
        <v>1</v>
      </c>
      <c r="BA307" s="96">
        <v>0</v>
      </c>
    </row>
    <row r="308" spans="1:53" x14ac:dyDescent="0.25">
      <c r="A308" s="92" t="s">
        <v>65</v>
      </c>
      <c r="B308" s="92">
        <v>2020</v>
      </c>
      <c r="C308" s="92">
        <v>81</v>
      </c>
      <c r="D308" s="93">
        <v>5.7063988715073156E-2</v>
      </c>
      <c r="E308" s="94">
        <v>30.175019332364691</v>
      </c>
      <c r="F308" s="94">
        <v>6439141.415</v>
      </c>
      <c r="G308" s="93">
        <v>0</v>
      </c>
      <c r="H308" s="93">
        <v>1.619240221547456E-3</v>
      </c>
      <c r="I308" s="93">
        <v>0.35142421976950139</v>
      </c>
      <c r="J308" s="93">
        <v>0.10893347339227523</v>
      </c>
      <c r="K308" s="93">
        <v>0</v>
      </c>
      <c r="L308" s="93">
        <v>0.51564538581836528</v>
      </c>
      <c r="M308" s="93">
        <v>0</v>
      </c>
      <c r="N308" s="93">
        <v>2.6419826656346231E-3</v>
      </c>
      <c r="O308" s="93">
        <v>9.484804893044891E-4</v>
      </c>
      <c r="P308" s="93">
        <v>0.13314091192389196</v>
      </c>
      <c r="Q308" s="93">
        <v>0</v>
      </c>
      <c r="R308" s="93">
        <v>9.477731434478831E-3</v>
      </c>
      <c r="S308" s="93">
        <v>0.23403741320068525</v>
      </c>
      <c r="T308" s="93">
        <v>0</v>
      </c>
      <c r="U308" s="93">
        <v>0</v>
      </c>
      <c r="V308" s="94">
        <v>13.854704837456696</v>
      </c>
      <c r="W308" s="94">
        <v>16.320314494907997</v>
      </c>
      <c r="X308" s="94">
        <v>0.61724581593652261</v>
      </c>
      <c r="Y308" s="94">
        <v>0.1755219084184455</v>
      </c>
      <c r="Z308" s="94">
        <v>0.20723227564503188</v>
      </c>
      <c r="AA308" s="94">
        <v>0</v>
      </c>
      <c r="AB308" s="94">
        <v>0</v>
      </c>
      <c r="AC308" s="94">
        <v>0.19496568735165498</v>
      </c>
      <c r="AD308" s="94">
        <v>4.1803183991461559E-2</v>
      </c>
      <c r="AE308" s="94">
        <v>0</v>
      </c>
      <c r="AF308" s="94">
        <v>0.70384396559361528</v>
      </c>
      <c r="AG308" s="94">
        <v>0</v>
      </c>
      <c r="AH308" s="94">
        <v>0</v>
      </c>
      <c r="AI308" s="94">
        <v>4.9516023364370521E-4</v>
      </c>
      <c r="AJ308" s="94">
        <v>5.1092780434008576E-2</v>
      </c>
      <c r="AK308" s="94">
        <v>0</v>
      </c>
      <c r="AL308" s="94">
        <v>7.7992223956158038E-3</v>
      </c>
      <c r="AM308" s="94">
        <v>0</v>
      </c>
      <c r="AN308" s="94">
        <v>5.7325375784564765E-3</v>
      </c>
      <c r="AO308" s="94">
        <v>0.15361096834308124</v>
      </c>
      <c r="AP308" s="94">
        <v>0.3383406603618157</v>
      </c>
      <c r="AQ308" s="94">
        <v>0</v>
      </c>
      <c r="AR308" s="94">
        <v>7.4228356523228026E-2</v>
      </c>
      <c r="AS308" s="94">
        <v>0</v>
      </c>
      <c r="AT308" s="94">
        <v>1.2231076365643058E-2</v>
      </c>
      <c r="AU308" s="94">
        <v>2.3289270522230819E-3</v>
      </c>
      <c r="AV308" s="94">
        <v>0.4135274737755526</v>
      </c>
      <c r="AW308" s="94">
        <v>0</v>
      </c>
      <c r="AX308" s="94">
        <v>0</v>
      </c>
      <c r="AY308" s="94">
        <v>1</v>
      </c>
      <c r="AZ308" s="94">
        <v>0</v>
      </c>
      <c r="BA308" s="95">
        <v>0</v>
      </c>
    </row>
    <row r="309" spans="1:53" x14ac:dyDescent="0.25">
      <c r="A309" s="89" t="s">
        <v>89</v>
      </c>
      <c r="B309" s="89">
        <v>2020</v>
      </c>
      <c r="C309" s="89">
        <v>115</v>
      </c>
      <c r="D309" s="90">
        <v>5.3915622051489425E-6</v>
      </c>
      <c r="E309" s="91">
        <v>49.000175191535249</v>
      </c>
      <c r="F309" s="91">
        <v>267084</v>
      </c>
      <c r="G309" s="90">
        <v>0</v>
      </c>
      <c r="H309" s="90">
        <v>0</v>
      </c>
      <c r="I309" s="90">
        <v>0.86131438199218213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1">
        <v>39.81474600404367</v>
      </c>
      <c r="W309" s="91">
        <v>9.1854291874915752</v>
      </c>
      <c r="X309" s="91">
        <v>2.8971251086421911E-4</v>
      </c>
      <c r="Y309" s="91">
        <v>0.99971028748913571</v>
      </c>
      <c r="Z309" s="91">
        <v>0</v>
      </c>
      <c r="AA309" s="91">
        <v>0</v>
      </c>
      <c r="AB309" s="91">
        <v>0</v>
      </c>
      <c r="AC309" s="91">
        <v>1</v>
      </c>
      <c r="AD309" s="91">
        <v>0</v>
      </c>
      <c r="AE309" s="91">
        <v>0</v>
      </c>
      <c r="AF309" s="91">
        <v>0</v>
      </c>
      <c r="AG309" s="91">
        <v>0</v>
      </c>
      <c r="AH309" s="91">
        <v>0</v>
      </c>
      <c r="AI309" s="91">
        <v>0</v>
      </c>
      <c r="AJ309" s="91">
        <v>0</v>
      </c>
      <c r="AK309" s="91">
        <v>0</v>
      </c>
      <c r="AL309" s="91">
        <v>0</v>
      </c>
      <c r="AM309" s="91">
        <v>0</v>
      </c>
      <c r="AN309" s="91">
        <v>0</v>
      </c>
      <c r="AO309" s="91">
        <v>1</v>
      </c>
      <c r="AP309" s="91">
        <v>0</v>
      </c>
      <c r="AQ309" s="91">
        <v>0</v>
      </c>
      <c r="AR309" s="91">
        <v>0</v>
      </c>
      <c r="AS309" s="91">
        <v>0</v>
      </c>
      <c r="AT309" s="91">
        <v>0</v>
      </c>
      <c r="AU309" s="91">
        <v>0</v>
      </c>
      <c r="AV309" s="91">
        <v>0</v>
      </c>
      <c r="AW309" s="91">
        <v>0</v>
      </c>
      <c r="AX309" s="91">
        <v>0</v>
      </c>
      <c r="AY309" s="91">
        <v>0</v>
      </c>
      <c r="AZ309" s="91">
        <v>0</v>
      </c>
      <c r="BA309" s="96">
        <v>0</v>
      </c>
    </row>
    <row r="310" spans="1:53" x14ac:dyDescent="0.25">
      <c r="A310" s="89" t="s">
        <v>124</v>
      </c>
      <c r="B310" s="89">
        <v>2020</v>
      </c>
      <c r="C310" s="89">
        <v>153</v>
      </c>
      <c r="D310" s="90">
        <v>0.18628950050968401</v>
      </c>
      <c r="E310" s="91">
        <v>40.91442343824329</v>
      </c>
      <c r="F310" s="91">
        <v>84758.399999999994</v>
      </c>
      <c r="G310" s="90">
        <v>0</v>
      </c>
      <c r="H310" s="90">
        <v>0</v>
      </c>
      <c r="I310" s="90">
        <v>0.71918480292218834</v>
      </c>
      <c r="J310" s="90">
        <v>0</v>
      </c>
      <c r="K310" s="90">
        <v>0</v>
      </c>
      <c r="L310" s="90">
        <v>0</v>
      </c>
      <c r="M310" s="90">
        <v>0</v>
      </c>
      <c r="N310" s="90">
        <v>0.21596679503152491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0.26618246687054026</v>
      </c>
      <c r="U310" s="90">
        <v>0</v>
      </c>
      <c r="V310" s="91">
        <v>22.377695031430513</v>
      </c>
      <c r="W310" s="91">
        <v>18.536728406812774</v>
      </c>
      <c r="X310" s="91">
        <v>0.19992354740061163</v>
      </c>
      <c r="Y310" s="91">
        <v>0.53389398572884805</v>
      </c>
      <c r="Z310" s="91">
        <v>0.26618246687054037</v>
      </c>
      <c r="AA310" s="91">
        <v>0</v>
      </c>
      <c r="AB310" s="91">
        <v>0</v>
      </c>
      <c r="AC310" s="91">
        <v>1</v>
      </c>
      <c r="AD310" s="91">
        <v>0</v>
      </c>
      <c r="AE310" s="91">
        <v>0</v>
      </c>
      <c r="AF310" s="91">
        <v>0</v>
      </c>
      <c r="AG310" s="91">
        <v>0</v>
      </c>
      <c r="AH310" s="91">
        <v>0</v>
      </c>
      <c r="AI310" s="91">
        <v>0</v>
      </c>
      <c r="AJ310" s="91">
        <v>0</v>
      </c>
      <c r="AK310" s="91">
        <v>0</v>
      </c>
      <c r="AL310" s="91">
        <v>0</v>
      </c>
      <c r="AM310" s="91">
        <v>0</v>
      </c>
      <c r="AN310" s="91">
        <v>0</v>
      </c>
      <c r="AO310" s="91">
        <v>0.6020684168655529</v>
      </c>
      <c r="AP310" s="91">
        <v>0</v>
      </c>
      <c r="AQ310" s="91">
        <v>0</v>
      </c>
      <c r="AR310" s="91">
        <v>0</v>
      </c>
      <c r="AS310" s="91">
        <v>0</v>
      </c>
      <c r="AT310" s="91">
        <v>0.39793158313444715</v>
      </c>
      <c r="AU310" s="91">
        <v>0</v>
      </c>
      <c r="AV310" s="91">
        <v>0</v>
      </c>
      <c r="AW310" s="91">
        <v>0</v>
      </c>
      <c r="AX310" s="91">
        <v>0</v>
      </c>
      <c r="AY310" s="91">
        <v>0</v>
      </c>
      <c r="AZ310" s="91">
        <v>1</v>
      </c>
      <c r="BA310" s="96">
        <v>0</v>
      </c>
    </row>
    <row r="311" spans="1:53" x14ac:dyDescent="0.25">
      <c r="A311" s="89" t="s">
        <v>251</v>
      </c>
      <c r="B311" s="89">
        <v>2020</v>
      </c>
      <c r="C311" s="89">
        <v>299</v>
      </c>
      <c r="D311" s="90">
        <v>0.26002087041924993</v>
      </c>
      <c r="E311" s="91">
        <v>62.484678049229636</v>
      </c>
      <c r="F311" s="91">
        <v>64512.36</v>
      </c>
      <c r="G311" s="90">
        <v>0</v>
      </c>
      <c r="H311" s="90">
        <v>0</v>
      </c>
      <c r="I311" s="90">
        <v>1.0983420293413542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0.22114273915882166</v>
      </c>
      <c r="U311" s="90">
        <v>0</v>
      </c>
      <c r="V311" s="91">
        <v>36.001626054542108</v>
      </c>
      <c r="W311" s="91">
        <v>26.483051994687528</v>
      </c>
      <c r="X311" s="91">
        <v>0.27592260322523482</v>
      </c>
      <c r="Y311" s="91">
        <v>0.50461855396065913</v>
      </c>
      <c r="Z311" s="91">
        <v>0.21945884281410599</v>
      </c>
      <c r="AA311" s="91">
        <v>0</v>
      </c>
      <c r="AB311" s="91">
        <v>0</v>
      </c>
      <c r="AC311" s="91">
        <v>1</v>
      </c>
      <c r="AD311" s="91">
        <v>0</v>
      </c>
      <c r="AE311" s="91">
        <v>0</v>
      </c>
      <c r="AF311" s="91">
        <v>0</v>
      </c>
      <c r="AG311" s="91">
        <v>0</v>
      </c>
      <c r="AH311" s="91">
        <v>0</v>
      </c>
      <c r="AI311" s="91">
        <v>0</v>
      </c>
      <c r="AJ311" s="91">
        <v>0</v>
      </c>
      <c r="AK311" s="91">
        <v>0</v>
      </c>
      <c r="AL311" s="91">
        <v>0</v>
      </c>
      <c r="AM311" s="91">
        <v>0</v>
      </c>
      <c r="AN311" s="91">
        <v>0</v>
      </c>
      <c r="AO311" s="91">
        <v>1</v>
      </c>
      <c r="AP311" s="91">
        <v>0</v>
      </c>
      <c r="AQ311" s="91">
        <v>0</v>
      </c>
      <c r="AR311" s="91">
        <v>0</v>
      </c>
      <c r="AS311" s="91">
        <v>0</v>
      </c>
      <c r="AT311" s="91">
        <v>0</v>
      </c>
      <c r="AU311" s="91">
        <v>0</v>
      </c>
      <c r="AV311" s="91">
        <v>0</v>
      </c>
      <c r="AW311" s="91">
        <v>0</v>
      </c>
      <c r="AX311" s="91">
        <v>0</v>
      </c>
      <c r="AY311" s="91">
        <v>0</v>
      </c>
      <c r="AZ311" s="91">
        <v>1</v>
      </c>
      <c r="BA311" s="96">
        <v>0</v>
      </c>
    </row>
    <row r="312" spans="1:53" x14ac:dyDescent="0.25">
      <c r="A312" s="92" t="s">
        <v>204</v>
      </c>
      <c r="B312" s="92">
        <v>2020</v>
      </c>
      <c r="C312" s="92">
        <v>248</v>
      </c>
      <c r="D312" s="93">
        <v>1.2235672527329234E-2</v>
      </c>
      <c r="E312" s="94">
        <v>4.6972670810423143</v>
      </c>
      <c r="F312" s="94">
        <v>16564.68</v>
      </c>
      <c r="G312" s="93">
        <v>0</v>
      </c>
      <c r="H312" s="93">
        <v>0</v>
      </c>
      <c r="I312" s="93">
        <v>8.256753526177385E-2</v>
      </c>
      <c r="J312" s="93">
        <v>0</v>
      </c>
      <c r="K312" s="93">
        <v>1.096821671170225</v>
      </c>
      <c r="L312" s="93">
        <v>1.1228710726678692E-2</v>
      </c>
      <c r="M312" s="93">
        <v>0</v>
      </c>
      <c r="N312" s="93">
        <v>0</v>
      </c>
      <c r="O312" s="93">
        <v>0</v>
      </c>
      <c r="P312" s="93">
        <v>0</v>
      </c>
      <c r="Q312" s="93">
        <v>0</v>
      </c>
      <c r="R312" s="93">
        <v>0</v>
      </c>
      <c r="S312" s="93">
        <v>0</v>
      </c>
      <c r="T312" s="93">
        <v>0</v>
      </c>
      <c r="U312" s="93">
        <v>0</v>
      </c>
      <c r="V312" s="94">
        <v>2.2438000565057705</v>
      </c>
      <c r="W312" s="94">
        <v>2.4534670245365442</v>
      </c>
      <c r="X312" s="94">
        <v>1.6582270227979048E-2</v>
      </c>
      <c r="Y312" s="94">
        <v>0.98341772977202113</v>
      </c>
      <c r="Z312" s="94">
        <v>0</v>
      </c>
      <c r="AA312" s="94">
        <v>0</v>
      </c>
      <c r="AB312" s="94">
        <v>0</v>
      </c>
      <c r="AC312" s="94">
        <v>1</v>
      </c>
      <c r="AD312" s="94">
        <v>0</v>
      </c>
      <c r="AE312" s="94">
        <v>0</v>
      </c>
      <c r="AF312" s="94">
        <v>0</v>
      </c>
      <c r="AG312" s="94">
        <v>0</v>
      </c>
      <c r="AH312" s="94">
        <v>0</v>
      </c>
      <c r="AI312" s="94">
        <v>0</v>
      </c>
      <c r="AJ312" s="94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2.9392265193370168E-2</v>
      </c>
      <c r="AP312" s="94">
        <v>0</v>
      </c>
      <c r="AQ312" s="94">
        <v>0.96077183414608158</v>
      </c>
      <c r="AR312" s="94">
        <v>9.8359006605482652E-3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5">
        <v>0</v>
      </c>
    </row>
    <row r="313" spans="1:53" x14ac:dyDescent="0.25">
      <c r="A313" s="92" t="s">
        <v>125</v>
      </c>
      <c r="B313" s="92">
        <v>2020</v>
      </c>
      <c r="C313" s="92">
        <v>155</v>
      </c>
      <c r="D313" s="93">
        <v>6.4336089861122478E-3</v>
      </c>
      <c r="E313" s="94">
        <v>1.1079852082423609</v>
      </c>
      <c r="F313" s="94">
        <v>97419.66</v>
      </c>
      <c r="G313" s="93">
        <v>0</v>
      </c>
      <c r="H313" s="93">
        <v>9.2050208346036104E-4</v>
      </c>
      <c r="I313" s="93">
        <v>1.827695559602651E-2</v>
      </c>
      <c r="J313" s="93">
        <v>0</v>
      </c>
      <c r="K313" s="93">
        <v>0</v>
      </c>
      <c r="L313" s="93">
        <v>0.94537283336854183</v>
      </c>
      <c r="M313" s="93">
        <v>0</v>
      </c>
      <c r="N313" s="93">
        <v>0</v>
      </c>
      <c r="O313" s="93">
        <v>0</v>
      </c>
      <c r="P313" s="93">
        <v>0</v>
      </c>
      <c r="Q313" s="93">
        <v>0</v>
      </c>
      <c r="R313" s="93">
        <v>0</v>
      </c>
      <c r="S313" s="93">
        <v>0</v>
      </c>
      <c r="T313" s="93">
        <v>0</v>
      </c>
      <c r="U313" s="93">
        <v>0</v>
      </c>
      <c r="V313" s="94">
        <v>0.27276795168449569</v>
      </c>
      <c r="W313" s="94">
        <v>0.83521725655786527</v>
      </c>
      <c r="X313" s="94">
        <v>6.7261457845874152E-3</v>
      </c>
      <c r="Y313" s="94">
        <v>0.99327385421541248</v>
      </c>
      <c r="Z313" s="94">
        <v>0</v>
      </c>
      <c r="AA313" s="94">
        <v>0</v>
      </c>
      <c r="AB313" s="94">
        <v>0</v>
      </c>
      <c r="AC313" s="94">
        <v>1</v>
      </c>
      <c r="AD313" s="94">
        <v>0</v>
      </c>
      <c r="AE313" s="94">
        <v>0</v>
      </c>
      <c r="AF313" s="94">
        <v>0</v>
      </c>
      <c r="AG313" s="94">
        <v>0</v>
      </c>
      <c r="AH313" s="94">
        <v>0</v>
      </c>
      <c r="AI313" s="94">
        <v>0</v>
      </c>
      <c r="AJ313" s="94">
        <v>0</v>
      </c>
      <c r="AK313" s="94">
        <v>0</v>
      </c>
      <c r="AL313" s="94">
        <v>0</v>
      </c>
      <c r="AM313" s="94">
        <v>0</v>
      </c>
      <c r="AN313" s="94">
        <v>8.5062230007037143E-4</v>
      </c>
      <c r="AO313" s="94">
        <v>2.1265557501759286E-4</v>
      </c>
      <c r="AP313" s="94">
        <v>0</v>
      </c>
      <c r="AQ313" s="94">
        <v>0</v>
      </c>
      <c r="AR313" s="94">
        <v>0.99893672212491191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0</v>
      </c>
      <c r="AZ313" s="94">
        <v>0</v>
      </c>
      <c r="BA313" s="95">
        <v>0</v>
      </c>
    </row>
    <row r="314" spans="1:53" x14ac:dyDescent="0.25">
      <c r="A314" s="92" t="s">
        <v>152</v>
      </c>
      <c r="B314" s="92">
        <v>2020</v>
      </c>
      <c r="C314" s="92">
        <v>189</v>
      </c>
      <c r="D314" s="93">
        <v>0</v>
      </c>
      <c r="E314" s="94">
        <v>0</v>
      </c>
      <c r="F314" s="94">
        <v>85892.4</v>
      </c>
      <c r="G314" s="93">
        <v>0</v>
      </c>
      <c r="H314" s="93">
        <v>0</v>
      </c>
      <c r="I314" s="93">
        <v>0</v>
      </c>
      <c r="J314" s="93">
        <v>0</v>
      </c>
      <c r="K314" s="93">
        <v>0</v>
      </c>
      <c r="L314" s="93">
        <v>0.92206993866744913</v>
      </c>
      <c r="M314" s="93">
        <v>0</v>
      </c>
      <c r="N314" s="93">
        <v>0</v>
      </c>
      <c r="O314" s="93">
        <v>0</v>
      </c>
      <c r="P314" s="93">
        <v>0</v>
      </c>
      <c r="Q314" s="93">
        <v>0</v>
      </c>
      <c r="R314" s="93">
        <v>0</v>
      </c>
      <c r="S314" s="93">
        <v>0</v>
      </c>
      <c r="T314" s="93">
        <v>0</v>
      </c>
      <c r="U314" s="93">
        <v>0</v>
      </c>
      <c r="V314" s="94">
        <v>0</v>
      </c>
      <c r="W314" s="94">
        <v>0</v>
      </c>
      <c r="X314" s="94">
        <v>0</v>
      </c>
      <c r="Y314" s="94">
        <v>1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94">
        <v>0</v>
      </c>
      <c r="AI314" s="94">
        <v>0</v>
      </c>
      <c r="AJ314" s="94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1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5">
        <v>0</v>
      </c>
    </row>
    <row r="315" spans="1:53" x14ac:dyDescent="0.25">
      <c r="A315" s="92" t="s">
        <v>73</v>
      </c>
      <c r="B315" s="92">
        <v>2020</v>
      </c>
      <c r="C315" s="92">
        <v>92</v>
      </c>
      <c r="D315" s="93">
        <v>0</v>
      </c>
      <c r="E315" s="94">
        <v>0</v>
      </c>
      <c r="F315" s="94">
        <v>15228</v>
      </c>
      <c r="G315" s="93">
        <v>0</v>
      </c>
      <c r="H315" s="93">
        <v>0</v>
      </c>
      <c r="I315" s="93">
        <v>0</v>
      </c>
      <c r="J315" s="93">
        <v>0</v>
      </c>
      <c r="K315" s="93">
        <v>0</v>
      </c>
      <c r="L315" s="93">
        <v>0</v>
      </c>
      <c r="M315" s="93">
        <v>0</v>
      </c>
      <c r="N315" s="93">
        <v>0</v>
      </c>
      <c r="O315" s="93">
        <v>1.3238770685579198</v>
      </c>
      <c r="P315" s="93">
        <v>0</v>
      </c>
      <c r="Q315" s="93">
        <v>0</v>
      </c>
      <c r="R315" s="93">
        <v>0</v>
      </c>
      <c r="S315" s="93">
        <v>0</v>
      </c>
      <c r="T315" s="93">
        <v>0</v>
      </c>
      <c r="U315" s="93">
        <v>0</v>
      </c>
      <c r="V315" s="94">
        <v>0</v>
      </c>
      <c r="W315" s="94">
        <v>0</v>
      </c>
      <c r="X315" s="94">
        <v>0</v>
      </c>
      <c r="Y315" s="94">
        <v>1</v>
      </c>
      <c r="Z315" s="94">
        <v>0</v>
      </c>
      <c r="AA315" s="94">
        <v>0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94">
        <v>0</v>
      </c>
      <c r="AI315" s="94">
        <v>0</v>
      </c>
      <c r="AJ315" s="94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94">
        <v>1</v>
      </c>
      <c r="AV315" s="94">
        <v>0</v>
      </c>
      <c r="AW315" s="94">
        <v>0</v>
      </c>
      <c r="AX315" s="94">
        <v>0</v>
      </c>
      <c r="AY315" s="94">
        <v>0</v>
      </c>
      <c r="AZ315" s="94">
        <v>0</v>
      </c>
      <c r="BA315" s="95">
        <v>0</v>
      </c>
    </row>
    <row r="316" spans="1:53" x14ac:dyDescent="0.25">
      <c r="A316" s="92" t="s">
        <v>246</v>
      </c>
      <c r="B316" s="92">
        <v>2020</v>
      </c>
      <c r="C316" s="92">
        <v>294</v>
      </c>
      <c r="D316" s="93">
        <v>0</v>
      </c>
      <c r="E316" s="94">
        <v>0</v>
      </c>
      <c r="F316" s="94">
        <v>40320</v>
      </c>
      <c r="G316" s="93">
        <v>0</v>
      </c>
      <c r="H316" s="93">
        <v>0</v>
      </c>
      <c r="I316" s="93">
        <v>0</v>
      </c>
      <c r="J316" s="93">
        <v>0</v>
      </c>
      <c r="K316" s="93">
        <v>0.85985863095238091</v>
      </c>
      <c r="L316" s="93">
        <v>0</v>
      </c>
      <c r="M316" s="93">
        <v>0</v>
      </c>
      <c r="N316" s="93">
        <v>0</v>
      </c>
      <c r="O316" s="93">
        <v>0</v>
      </c>
      <c r="P316" s="93">
        <v>0</v>
      </c>
      <c r="Q316" s="93">
        <v>0</v>
      </c>
      <c r="R316" s="93">
        <v>0</v>
      </c>
      <c r="S316" s="93">
        <v>0</v>
      </c>
      <c r="T316" s="93">
        <v>0.20892857142857141</v>
      </c>
      <c r="U316" s="93">
        <v>0</v>
      </c>
      <c r="V316" s="94">
        <v>0</v>
      </c>
      <c r="W316" s="94">
        <v>0</v>
      </c>
      <c r="X316" s="94">
        <v>0</v>
      </c>
      <c r="Y316" s="94">
        <v>0.79107142857142854</v>
      </c>
      <c r="Z316" s="94">
        <v>0.20892857142857146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94">
        <v>0</v>
      </c>
      <c r="AI316" s="94">
        <v>0</v>
      </c>
      <c r="AJ316" s="94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1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1</v>
      </c>
      <c r="BA316" s="95">
        <v>0</v>
      </c>
    </row>
    <row r="317" spans="1:53" x14ac:dyDescent="0.25">
      <c r="A317" s="92" t="s">
        <v>194</v>
      </c>
      <c r="B317" s="92">
        <v>2020</v>
      </c>
      <c r="C317" s="92">
        <v>238</v>
      </c>
      <c r="D317" s="93">
        <v>0.27799352750809064</v>
      </c>
      <c r="E317" s="94">
        <v>74.397823855987056</v>
      </c>
      <c r="F317" s="94">
        <v>22247.999999999996</v>
      </c>
      <c r="G317" s="93">
        <v>0</v>
      </c>
      <c r="H317" s="93">
        <v>0</v>
      </c>
      <c r="I317" s="93">
        <v>1.3077487055016181</v>
      </c>
      <c r="J317" s="93">
        <v>0</v>
      </c>
      <c r="K317" s="93">
        <v>0</v>
      </c>
      <c r="L317" s="93">
        <v>0</v>
      </c>
      <c r="M317" s="93">
        <v>0</v>
      </c>
      <c r="N317" s="93">
        <v>0</v>
      </c>
      <c r="O317" s="93">
        <v>0</v>
      </c>
      <c r="P317" s="93">
        <v>0</v>
      </c>
      <c r="Q317" s="93">
        <v>0</v>
      </c>
      <c r="R317" s="93">
        <v>0</v>
      </c>
      <c r="S317" s="93">
        <v>0</v>
      </c>
      <c r="T317" s="93">
        <v>0</v>
      </c>
      <c r="U317" s="93">
        <v>0</v>
      </c>
      <c r="V317" s="94">
        <v>44.016971304207125</v>
      </c>
      <c r="W317" s="94">
        <v>30.380852551779942</v>
      </c>
      <c r="X317" s="94">
        <v>0.36359223300970878</v>
      </c>
      <c r="Y317" s="94">
        <v>0.63640776699029133</v>
      </c>
      <c r="Z317" s="94">
        <v>0</v>
      </c>
      <c r="AA317" s="94">
        <v>0</v>
      </c>
      <c r="AB317" s="94">
        <v>0</v>
      </c>
      <c r="AC317" s="94">
        <v>1</v>
      </c>
      <c r="AD317" s="94">
        <v>0</v>
      </c>
      <c r="AE317" s="94">
        <v>0</v>
      </c>
      <c r="AF317" s="94">
        <v>0</v>
      </c>
      <c r="AG317" s="94">
        <v>0</v>
      </c>
      <c r="AH317" s="94">
        <v>0</v>
      </c>
      <c r="AI317" s="94">
        <v>0</v>
      </c>
      <c r="AJ317" s="94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1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5">
        <v>0</v>
      </c>
    </row>
    <row r="318" spans="1:53" x14ac:dyDescent="0.25">
      <c r="A318" s="89" t="s">
        <v>126</v>
      </c>
      <c r="B318" s="89">
        <v>2020</v>
      </c>
      <c r="C318" s="89">
        <v>157</v>
      </c>
      <c r="D318" s="90">
        <v>0</v>
      </c>
      <c r="E318" s="91">
        <v>35.924507160103296</v>
      </c>
      <c r="F318" s="91">
        <v>111527.99999999999</v>
      </c>
      <c r="G318" s="90">
        <v>0</v>
      </c>
      <c r="H318" s="90">
        <v>0</v>
      </c>
      <c r="I318" s="90">
        <v>0.63147314396384779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0.36184635248547453</v>
      </c>
      <c r="T318" s="90">
        <v>0</v>
      </c>
      <c r="U318" s="90">
        <v>0</v>
      </c>
      <c r="V318" s="91">
        <v>35.924507160103296</v>
      </c>
      <c r="W318" s="91">
        <v>0</v>
      </c>
      <c r="X318" s="91">
        <v>0</v>
      </c>
      <c r="Y318" s="91">
        <v>0.63815364751452552</v>
      </c>
      <c r="Z318" s="91">
        <v>0.36184635248547448</v>
      </c>
      <c r="AA318" s="91">
        <v>0</v>
      </c>
      <c r="AB318" s="91">
        <v>0</v>
      </c>
      <c r="AC318" s="91">
        <v>0</v>
      </c>
      <c r="AD318" s="91">
        <v>0</v>
      </c>
      <c r="AE318" s="91">
        <v>0</v>
      </c>
      <c r="AF318" s="91">
        <v>0</v>
      </c>
      <c r="AG318" s="91">
        <v>0</v>
      </c>
      <c r="AH318" s="91">
        <v>0</v>
      </c>
      <c r="AI318" s="91">
        <v>0</v>
      </c>
      <c r="AJ318" s="91">
        <v>0</v>
      </c>
      <c r="AK318" s="91">
        <v>0</v>
      </c>
      <c r="AL318" s="91">
        <v>0</v>
      </c>
      <c r="AM318" s="91">
        <v>0</v>
      </c>
      <c r="AN318" s="91">
        <v>0</v>
      </c>
      <c r="AO318" s="91">
        <v>1</v>
      </c>
      <c r="AP318" s="91">
        <v>0</v>
      </c>
      <c r="AQ318" s="91">
        <v>0</v>
      </c>
      <c r="AR318" s="91">
        <v>0</v>
      </c>
      <c r="AS318" s="91">
        <v>0</v>
      </c>
      <c r="AT318" s="91">
        <v>0</v>
      </c>
      <c r="AU318" s="91">
        <v>0</v>
      </c>
      <c r="AV318" s="91">
        <v>0</v>
      </c>
      <c r="AW318" s="91">
        <v>0</v>
      </c>
      <c r="AX318" s="91">
        <v>0</v>
      </c>
      <c r="AY318" s="91">
        <v>1</v>
      </c>
      <c r="AZ318" s="91">
        <v>0</v>
      </c>
      <c r="BA318" s="96">
        <v>0</v>
      </c>
    </row>
    <row r="319" spans="1:53" x14ac:dyDescent="0.25">
      <c r="A319" s="89" t="s">
        <v>277</v>
      </c>
      <c r="B319" s="89">
        <v>2020</v>
      </c>
      <c r="C319" s="89">
        <v>336</v>
      </c>
      <c r="D319" s="90">
        <v>1.9826002014713513</v>
      </c>
      <c r="E319" s="91">
        <v>0</v>
      </c>
      <c r="F319" s="91">
        <v>11793.240000000002</v>
      </c>
      <c r="G319" s="90">
        <v>0</v>
      </c>
      <c r="H319" s="90">
        <v>0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4.8849340808802326</v>
      </c>
      <c r="S319" s="90">
        <v>0</v>
      </c>
      <c r="T319" s="90">
        <v>0</v>
      </c>
      <c r="U319" s="90">
        <v>0</v>
      </c>
      <c r="V319" s="91">
        <v>0</v>
      </c>
      <c r="W319" s="91">
        <v>0</v>
      </c>
      <c r="X319" s="91">
        <v>0.99971614750456639</v>
      </c>
      <c r="Y319" s="91">
        <v>2.8385249543367723E-4</v>
      </c>
      <c r="Z319" s="91">
        <v>-6.5323180892251642E-17</v>
      </c>
      <c r="AA319" s="91">
        <v>0</v>
      </c>
      <c r="AB319" s="91">
        <v>0</v>
      </c>
      <c r="AC319" s="91">
        <v>0</v>
      </c>
      <c r="AD319" s="91">
        <v>0</v>
      </c>
      <c r="AE319" s="91">
        <v>0</v>
      </c>
      <c r="AF319" s="91">
        <v>0</v>
      </c>
      <c r="AG319" s="91">
        <v>0</v>
      </c>
      <c r="AH319" s="91">
        <v>0</v>
      </c>
      <c r="AI319" s="91">
        <v>0</v>
      </c>
      <c r="AJ319" s="91">
        <v>0</v>
      </c>
      <c r="AK319" s="91">
        <v>0</v>
      </c>
      <c r="AL319" s="91">
        <v>1</v>
      </c>
      <c r="AM319" s="91">
        <v>0</v>
      </c>
      <c r="AN319" s="91">
        <v>0</v>
      </c>
      <c r="AO319" s="91">
        <v>0</v>
      </c>
      <c r="AP319" s="91">
        <v>0</v>
      </c>
      <c r="AQ319" s="91">
        <v>0</v>
      </c>
      <c r="AR319" s="91">
        <v>0</v>
      </c>
      <c r="AS319" s="91">
        <v>0</v>
      </c>
      <c r="AT319" s="91">
        <v>0</v>
      </c>
      <c r="AU319" s="91">
        <v>0</v>
      </c>
      <c r="AV319" s="91">
        <v>0</v>
      </c>
      <c r="AW319" s="91">
        <v>0</v>
      </c>
      <c r="AX319" s="91">
        <v>1</v>
      </c>
      <c r="AY319" s="91">
        <v>0</v>
      </c>
      <c r="AZ319" s="91">
        <v>0</v>
      </c>
      <c r="BA319" s="96">
        <v>0</v>
      </c>
    </row>
    <row r="320" spans="1:53" x14ac:dyDescent="0.25">
      <c r="A320" s="89" t="s">
        <v>350</v>
      </c>
      <c r="B320" s="89">
        <v>2020</v>
      </c>
      <c r="C320" s="89">
        <v>433</v>
      </c>
      <c r="D320" s="90">
        <v>7.8584621801173787E-2</v>
      </c>
      <c r="E320" s="91">
        <v>44.557700912106135</v>
      </c>
      <c r="F320" s="91">
        <v>72504.719999999987</v>
      </c>
      <c r="G320" s="90">
        <v>0</v>
      </c>
      <c r="H320" s="90">
        <v>0</v>
      </c>
      <c r="I320" s="90">
        <v>0.78322553897180769</v>
      </c>
      <c r="J320" s="90">
        <v>0</v>
      </c>
      <c r="K320" s="90">
        <v>0</v>
      </c>
      <c r="L320" s="90">
        <v>0</v>
      </c>
      <c r="M320" s="90">
        <v>0</v>
      </c>
      <c r="N320" s="90">
        <v>0.11904535318528228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0.21189461872275353</v>
      </c>
      <c r="U320" s="90">
        <v>0</v>
      </c>
      <c r="V320" s="91">
        <v>35.61245303323701</v>
      </c>
      <c r="W320" s="91">
        <v>8.9452478788691288</v>
      </c>
      <c r="X320" s="91">
        <v>0.10725315538078074</v>
      </c>
      <c r="Y320" s="91">
        <v>0.68085222589646588</v>
      </c>
      <c r="Z320" s="91">
        <v>0.21189461872275339</v>
      </c>
      <c r="AA320" s="91">
        <v>0</v>
      </c>
      <c r="AB320" s="91">
        <v>0</v>
      </c>
      <c r="AC320" s="91">
        <v>1</v>
      </c>
      <c r="AD320" s="91">
        <v>0</v>
      </c>
      <c r="AE320" s="91">
        <v>0</v>
      </c>
      <c r="AF320" s="91">
        <v>0</v>
      </c>
      <c r="AG320" s="91">
        <v>0</v>
      </c>
      <c r="AH320" s="91">
        <v>0</v>
      </c>
      <c r="AI320" s="91">
        <v>0</v>
      </c>
      <c r="AJ320" s="91">
        <v>0</v>
      </c>
      <c r="AK320" s="91">
        <v>0</v>
      </c>
      <c r="AL320" s="91">
        <v>0</v>
      </c>
      <c r="AM320" s="91">
        <v>0</v>
      </c>
      <c r="AN320" s="91">
        <v>0</v>
      </c>
      <c r="AO320" s="91">
        <v>0.84652689152233362</v>
      </c>
      <c r="AP320" s="91">
        <v>0</v>
      </c>
      <c r="AQ320" s="91">
        <v>0</v>
      </c>
      <c r="AR320" s="91">
        <v>0</v>
      </c>
      <c r="AS320" s="91">
        <v>0</v>
      </c>
      <c r="AT320" s="91">
        <v>0.15347310847766635</v>
      </c>
      <c r="AU320" s="91">
        <v>0</v>
      </c>
      <c r="AV320" s="91">
        <v>0</v>
      </c>
      <c r="AW320" s="91">
        <v>0</v>
      </c>
      <c r="AX320" s="91">
        <v>0</v>
      </c>
      <c r="AY320" s="91">
        <v>0</v>
      </c>
      <c r="AZ320" s="91">
        <v>1</v>
      </c>
      <c r="BA320" s="96">
        <v>0</v>
      </c>
    </row>
    <row r="321" spans="1:53" x14ac:dyDescent="0.25">
      <c r="A321" s="89" t="s">
        <v>107</v>
      </c>
      <c r="B321" s="89">
        <v>2020</v>
      </c>
      <c r="C321" s="89">
        <v>135</v>
      </c>
      <c r="D321" s="90">
        <v>0</v>
      </c>
      <c r="E321" s="91">
        <v>2.9834703872711765E-2</v>
      </c>
      <c r="F321" s="91">
        <v>373552.19999999995</v>
      </c>
      <c r="G321" s="90">
        <v>0</v>
      </c>
      <c r="H321" s="90">
        <v>0</v>
      </c>
      <c r="I321" s="90">
        <v>5.2442791127986933E-4</v>
      </c>
      <c r="J321" s="90">
        <v>0</v>
      </c>
      <c r="K321" s="90">
        <v>0.30280774681557227</v>
      </c>
      <c r="L321" s="90">
        <v>0.55189395217054005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0.11559830192406846</v>
      </c>
      <c r="T321" s="90">
        <v>0</v>
      </c>
      <c r="U321" s="90">
        <v>9.4637375981188165E-3</v>
      </c>
      <c r="V321" s="91">
        <v>2.9834703872711765E-2</v>
      </c>
      <c r="W321" s="91">
        <v>0</v>
      </c>
      <c r="X321" s="91">
        <v>0</v>
      </c>
      <c r="Y321" s="91">
        <v>0.83357506661719594</v>
      </c>
      <c r="Z321" s="91">
        <v>0.16642493338280406</v>
      </c>
      <c r="AA321" s="91">
        <v>0</v>
      </c>
      <c r="AB321" s="91">
        <v>0</v>
      </c>
      <c r="AC321" s="91">
        <v>0</v>
      </c>
      <c r="AD321" s="91">
        <v>0</v>
      </c>
      <c r="AE321" s="91">
        <v>0</v>
      </c>
      <c r="AF321" s="91">
        <v>0</v>
      </c>
      <c r="AG321" s="91">
        <v>0</v>
      </c>
      <c r="AH321" s="91">
        <v>0</v>
      </c>
      <c r="AI321" s="91">
        <v>0</v>
      </c>
      <c r="AJ321" s="91">
        <v>0</v>
      </c>
      <c r="AK321" s="91">
        <v>0</v>
      </c>
      <c r="AL321" s="91">
        <v>0</v>
      </c>
      <c r="AM321" s="91">
        <v>0</v>
      </c>
      <c r="AN321" s="91">
        <v>0</v>
      </c>
      <c r="AO321" s="91">
        <v>6.8789705822846266E-4</v>
      </c>
      <c r="AP321" s="91">
        <v>0</v>
      </c>
      <c r="AQ321" s="91">
        <v>0.3157389690793162</v>
      </c>
      <c r="AR321" s="91">
        <v>0.68357313386245522</v>
      </c>
      <c r="AS321" s="91">
        <v>0</v>
      </c>
      <c r="AT321" s="91">
        <v>0</v>
      </c>
      <c r="AU321" s="91">
        <v>0</v>
      </c>
      <c r="AV321" s="91">
        <v>0</v>
      </c>
      <c r="AW321" s="91">
        <v>0</v>
      </c>
      <c r="AX321" s="91">
        <v>0</v>
      </c>
      <c r="AY321" s="91">
        <v>0.69459725519717408</v>
      </c>
      <c r="AZ321" s="91">
        <v>0</v>
      </c>
      <c r="BA321" s="96">
        <v>0.30540274480282587</v>
      </c>
    </row>
    <row r="322" spans="1:53" x14ac:dyDescent="0.25">
      <c r="A322" s="89" t="s">
        <v>151</v>
      </c>
      <c r="B322" s="89">
        <v>2020</v>
      </c>
      <c r="C322" s="89">
        <v>188</v>
      </c>
      <c r="D322" s="90">
        <v>0</v>
      </c>
      <c r="E322" s="91">
        <v>0.69519624725372597</v>
      </c>
      <c r="F322" s="91">
        <v>54564.84</v>
      </c>
      <c r="G322" s="90">
        <v>0</v>
      </c>
      <c r="H322" s="90">
        <v>9.3818656849355732E-3</v>
      </c>
      <c r="I322" s="90">
        <v>0</v>
      </c>
      <c r="J322" s="90">
        <v>0</v>
      </c>
      <c r="K322" s="90">
        <v>0</v>
      </c>
      <c r="L322" s="90">
        <v>0.93686703745488853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1">
        <v>0.69519624725372597</v>
      </c>
      <c r="W322" s="91">
        <v>0</v>
      </c>
      <c r="X322" s="91">
        <v>0</v>
      </c>
      <c r="Y322" s="91">
        <v>1</v>
      </c>
      <c r="Z322" s="91">
        <v>0</v>
      </c>
      <c r="AA322" s="91">
        <v>0</v>
      </c>
      <c r="AB322" s="91">
        <v>0</v>
      </c>
      <c r="AC322" s="91">
        <v>0</v>
      </c>
      <c r="AD322" s="91">
        <v>0</v>
      </c>
      <c r="AE322" s="91">
        <v>0</v>
      </c>
      <c r="AF322" s="91">
        <v>0</v>
      </c>
      <c r="AG322" s="91">
        <v>0</v>
      </c>
      <c r="AH322" s="91">
        <v>0</v>
      </c>
      <c r="AI322" s="91">
        <v>0</v>
      </c>
      <c r="AJ322" s="91">
        <v>0</v>
      </c>
      <c r="AK322" s="91">
        <v>0</v>
      </c>
      <c r="AL322" s="91">
        <v>0</v>
      </c>
      <c r="AM322" s="91">
        <v>0</v>
      </c>
      <c r="AN322" s="91">
        <v>8.4384009922873413E-3</v>
      </c>
      <c r="AO322" s="91">
        <v>0</v>
      </c>
      <c r="AP322" s="91">
        <v>0</v>
      </c>
      <c r="AQ322" s="91">
        <v>0</v>
      </c>
      <c r="AR322" s="91">
        <v>0.99156159900771268</v>
      </c>
      <c r="AS322" s="91">
        <v>0</v>
      </c>
      <c r="AT322" s="91">
        <v>0</v>
      </c>
      <c r="AU322" s="91">
        <v>0</v>
      </c>
      <c r="AV322" s="91">
        <v>0</v>
      </c>
      <c r="AW322" s="91">
        <v>0</v>
      </c>
      <c r="AX322" s="91">
        <v>0</v>
      </c>
      <c r="AY322" s="91">
        <v>0</v>
      </c>
      <c r="AZ322" s="91">
        <v>0</v>
      </c>
      <c r="BA322" s="96">
        <v>0</v>
      </c>
    </row>
    <row r="323" spans="1:53" x14ac:dyDescent="0.25">
      <c r="A323" s="92" t="s">
        <v>322</v>
      </c>
      <c r="B323" s="92">
        <v>2020</v>
      </c>
      <c r="C323" s="92">
        <v>391</v>
      </c>
      <c r="D323" s="93">
        <v>0</v>
      </c>
      <c r="E323" s="94">
        <v>0</v>
      </c>
      <c r="F323" s="94">
        <v>16740</v>
      </c>
      <c r="G323" s="93">
        <v>0</v>
      </c>
      <c r="H323" s="93">
        <v>0</v>
      </c>
      <c r="I323" s="93">
        <v>0</v>
      </c>
      <c r="J323" s="93">
        <v>0</v>
      </c>
      <c r="K323" s="93">
        <v>0</v>
      </c>
      <c r="L323" s="93">
        <v>1.2222222222222223</v>
      </c>
      <c r="M323" s="93">
        <v>0</v>
      </c>
      <c r="N323" s="93">
        <v>0</v>
      </c>
      <c r="O323" s="93">
        <v>0</v>
      </c>
      <c r="P323" s="93">
        <v>0</v>
      </c>
      <c r="Q323" s="93">
        <v>0</v>
      </c>
      <c r="R323" s="93">
        <v>0</v>
      </c>
      <c r="S323" s="93">
        <v>0</v>
      </c>
      <c r="T323" s="93">
        <v>0</v>
      </c>
      <c r="U323" s="93">
        <v>0</v>
      </c>
      <c r="V323" s="94">
        <v>0</v>
      </c>
      <c r="W323" s="94">
        <v>0</v>
      </c>
      <c r="X323" s="94">
        <v>0</v>
      </c>
      <c r="Y323" s="94">
        <v>1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94">
        <v>0</v>
      </c>
      <c r="AI323" s="94">
        <v>0</v>
      </c>
      <c r="AJ323" s="94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1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5">
        <v>0</v>
      </c>
    </row>
    <row r="324" spans="1:53" x14ac:dyDescent="0.25">
      <c r="A324" s="89" t="s">
        <v>259</v>
      </c>
      <c r="B324" s="89">
        <v>2020</v>
      </c>
      <c r="C324" s="89">
        <v>311</v>
      </c>
      <c r="D324" s="90">
        <v>0</v>
      </c>
      <c r="E324" s="91">
        <v>0.53431733363309353</v>
      </c>
      <c r="F324" s="91">
        <v>12810.24</v>
      </c>
      <c r="G324" s="90">
        <v>0</v>
      </c>
      <c r="H324" s="90">
        <v>6.7277428057553957E-3</v>
      </c>
      <c r="I324" s="90">
        <v>0</v>
      </c>
      <c r="J324" s="90">
        <v>0</v>
      </c>
      <c r="K324" s="90">
        <v>0</v>
      </c>
      <c r="L324" s="90">
        <v>0</v>
      </c>
      <c r="M324" s="90">
        <v>0</v>
      </c>
      <c r="N324" s="90">
        <v>1.0081948851856015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U324" s="90">
        <v>0</v>
      </c>
      <c r="V324" s="91">
        <v>0.53431733363309353</v>
      </c>
      <c r="W324" s="91">
        <v>0</v>
      </c>
      <c r="X324" s="91">
        <v>0</v>
      </c>
      <c r="Y324" s="91">
        <v>1</v>
      </c>
      <c r="Z324" s="91">
        <v>0</v>
      </c>
      <c r="AA324" s="91">
        <v>0</v>
      </c>
      <c r="AB324" s="91">
        <v>0</v>
      </c>
      <c r="AC324" s="91">
        <v>0</v>
      </c>
      <c r="AD324" s="91">
        <v>0</v>
      </c>
      <c r="AE324" s="91">
        <v>0</v>
      </c>
      <c r="AF324" s="91">
        <v>0</v>
      </c>
      <c r="AG324" s="91">
        <v>0</v>
      </c>
      <c r="AH324" s="91">
        <v>0</v>
      </c>
      <c r="AI324" s="91">
        <v>0</v>
      </c>
      <c r="AJ324" s="91">
        <v>0</v>
      </c>
      <c r="AK324" s="91">
        <v>0</v>
      </c>
      <c r="AL324" s="91">
        <v>0</v>
      </c>
      <c r="AM324" s="91">
        <v>0</v>
      </c>
      <c r="AN324" s="91">
        <v>6.6288245881212801E-3</v>
      </c>
      <c r="AO324" s="91">
        <v>0</v>
      </c>
      <c r="AP324" s="91">
        <v>0</v>
      </c>
      <c r="AQ324" s="91">
        <v>0</v>
      </c>
      <c r="AR324" s="91">
        <v>0</v>
      </c>
      <c r="AS324" s="91">
        <v>0</v>
      </c>
      <c r="AT324" s="91">
        <v>0.9933711754118788</v>
      </c>
      <c r="AU324" s="91">
        <v>0</v>
      </c>
      <c r="AV324" s="91">
        <v>0</v>
      </c>
      <c r="AW324" s="91">
        <v>0</v>
      </c>
      <c r="AX324" s="91">
        <v>0</v>
      </c>
      <c r="AY324" s="91">
        <v>0</v>
      </c>
      <c r="AZ324" s="91">
        <v>0</v>
      </c>
      <c r="BA324" s="96">
        <v>0</v>
      </c>
    </row>
    <row r="325" spans="1:53" x14ac:dyDescent="0.25">
      <c r="A325" s="92" t="s">
        <v>214</v>
      </c>
      <c r="B325" s="92">
        <v>2020</v>
      </c>
      <c r="C325" s="92">
        <v>259</v>
      </c>
      <c r="D325" s="93">
        <v>0</v>
      </c>
      <c r="E325" s="94">
        <v>2.3427420470262795E-2</v>
      </c>
      <c r="F325" s="94">
        <v>51622.2</v>
      </c>
      <c r="G325" s="93">
        <v>0</v>
      </c>
      <c r="H325" s="93">
        <v>3.1615952051636703E-4</v>
      </c>
      <c r="I325" s="93">
        <v>0</v>
      </c>
      <c r="J325" s="93">
        <v>0</v>
      </c>
      <c r="K325" s="93">
        <v>0</v>
      </c>
      <c r="L325" s="93">
        <v>0.87904041284563617</v>
      </c>
      <c r="M325" s="93">
        <v>0</v>
      </c>
      <c r="N325" s="93">
        <v>0</v>
      </c>
      <c r="O325" s="93">
        <v>0</v>
      </c>
      <c r="P325" s="93">
        <v>0</v>
      </c>
      <c r="Q325" s="93">
        <v>0</v>
      </c>
      <c r="R325" s="93">
        <v>0</v>
      </c>
      <c r="S325" s="93">
        <v>0</v>
      </c>
      <c r="T325" s="93">
        <v>0</v>
      </c>
      <c r="U325" s="93">
        <v>0</v>
      </c>
      <c r="V325" s="94">
        <v>2.3427420470262795E-2</v>
      </c>
      <c r="W325" s="94">
        <v>0</v>
      </c>
      <c r="X325" s="94">
        <v>0</v>
      </c>
      <c r="Y325" s="94">
        <v>1.0000000000000002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2.5054633019222467E-4</v>
      </c>
      <c r="AO325" s="94">
        <v>0</v>
      </c>
      <c r="AP325" s="94">
        <v>0</v>
      </c>
      <c r="AQ325" s="94">
        <v>0</v>
      </c>
      <c r="AR325" s="94">
        <v>0.99974945366980783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5">
        <v>0</v>
      </c>
    </row>
    <row r="326" spans="1:53" x14ac:dyDescent="0.25">
      <c r="A326" s="89" t="s">
        <v>221</v>
      </c>
      <c r="B326" s="89">
        <v>2020</v>
      </c>
      <c r="C326" s="89">
        <v>267</v>
      </c>
      <c r="D326" s="90">
        <v>0.34154495864860118</v>
      </c>
      <c r="E326" s="91">
        <v>79.082111177980707</v>
      </c>
      <c r="F326" s="91">
        <v>1145692.7999999998</v>
      </c>
      <c r="G326" s="90">
        <v>0</v>
      </c>
      <c r="H326" s="90">
        <v>0</v>
      </c>
      <c r="I326" s="90">
        <v>1.3900880853925244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5.5607873244904755E-3</v>
      </c>
      <c r="S326" s="90">
        <v>0</v>
      </c>
      <c r="T326" s="90">
        <v>0</v>
      </c>
      <c r="U326" s="90">
        <v>0</v>
      </c>
      <c r="V326" s="91">
        <v>44.335541549640539</v>
      </c>
      <c r="W326" s="91">
        <v>34.746569628340168</v>
      </c>
      <c r="X326" s="91">
        <v>0.39814861365978738</v>
      </c>
      <c r="Y326" s="91">
        <v>0.60185138634021262</v>
      </c>
      <c r="Z326" s="91">
        <v>0</v>
      </c>
      <c r="AA326" s="91">
        <v>0</v>
      </c>
      <c r="AB326" s="91">
        <v>0</v>
      </c>
      <c r="AC326" s="91">
        <v>1</v>
      </c>
      <c r="AD326" s="91">
        <v>0</v>
      </c>
      <c r="AE326" s="91">
        <v>0</v>
      </c>
      <c r="AF326" s="91">
        <v>0</v>
      </c>
      <c r="AG326" s="91">
        <v>0</v>
      </c>
      <c r="AH326" s="91">
        <v>0</v>
      </c>
      <c r="AI326" s="91">
        <v>0</v>
      </c>
      <c r="AJ326" s="91">
        <v>0</v>
      </c>
      <c r="AK326" s="91">
        <v>0</v>
      </c>
      <c r="AL326" s="91">
        <v>0</v>
      </c>
      <c r="AM326" s="91">
        <v>0</v>
      </c>
      <c r="AN326" s="91">
        <v>0</v>
      </c>
      <c r="AO326" s="91">
        <v>0.99350520523342634</v>
      </c>
      <c r="AP326" s="91">
        <v>0</v>
      </c>
      <c r="AQ326" s="91">
        <v>0</v>
      </c>
      <c r="AR326" s="91">
        <v>0</v>
      </c>
      <c r="AS326" s="91">
        <v>0</v>
      </c>
      <c r="AT326" s="91">
        <v>0</v>
      </c>
      <c r="AU326" s="91">
        <v>0</v>
      </c>
      <c r="AV326" s="91">
        <v>0</v>
      </c>
      <c r="AW326" s="91">
        <v>0</v>
      </c>
      <c r="AX326" s="91">
        <v>6.4947947665737358E-3</v>
      </c>
      <c r="AY326" s="91">
        <v>0</v>
      </c>
      <c r="AZ326" s="91">
        <v>0</v>
      </c>
      <c r="BA326" s="96">
        <v>0</v>
      </c>
    </row>
    <row r="327" spans="1:53" x14ac:dyDescent="0.25">
      <c r="A327" s="89" t="s">
        <v>153</v>
      </c>
      <c r="B327" s="89">
        <v>2020</v>
      </c>
      <c r="C327" s="89">
        <v>190</v>
      </c>
      <c r="D327" s="90">
        <v>1.8164528434440461</v>
      </c>
      <c r="E327" s="91">
        <v>23.657441001986445</v>
      </c>
      <c r="F327" s="91">
        <v>187798.00126999998</v>
      </c>
      <c r="G327" s="90">
        <v>0</v>
      </c>
      <c r="H327" s="90">
        <v>0</v>
      </c>
      <c r="I327" s="90">
        <v>0.41584533313388022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3.9694124418728967</v>
      </c>
      <c r="S327" s="90">
        <v>0</v>
      </c>
      <c r="T327" s="90">
        <v>0</v>
      </c>
      <c r="U327" s="90">
        <v>0.17971437273966043</v>
      </c>
      <c r="V327" s="91">
        <v>5.4764463597744024</v>
      </c>
      <c r="W327" s="91">
        <v>18.180994642212042</v>
      </c>
      <c r="X327" s="91">
        <v>0.92640719445847353</v>
      </c>
      <c r="Y327" s="91">
        <v>3.9228574382476848E-5</v>
      </c>
      <c r="Z327" s="91">
        <v>7.3553576967143999E-2</v>
      </c>
      <c r="AA327" s="91">
        <v>0</v>
      </c>
      <c r="AB327" s="91">
        <v>0</v>
      </c>
      <c r="AC327" s="91">
        <v>8.4901425752465648E-2</v>
      </c>
      <c r="AD327" s="91">
        <v>0</v>
      </c>
      <c r="AE327" s="91">
        <v>0</v>
      </c>
      <c r="AF327" s="91">
        <v>0</v>
      </c>
      <c r="AG327" s="91">
        <v>0</v>
      </c>
      <c r="AH327" s="91">
        <v>0</v>
      </c>
      <c r="AI327" s="91">
        <v>0</v>
      </c>
      <c r="AJ327" s="91">
        <v>0</v>
      </c>
      <c r="AK327" s="91">
        <v>0</v>
      </c>
      <c r="AL327" s="91">
        <v>0.91509857424753427</v>
      </c>
      <c r="AM327" s="91">
        <v>0</v>
      </c>
      <c r="AN327" s="91">
        <v>0</v>
      </c>
      <c r="AO327" s="91">
        <v>1</v>
      </c>
      <c r="AP327" s="91">
        <v>0</v>
      </c>
      <c r="AQ327" s="91">
        <v>0</v>
      </c>
      <c r="AR327" s="91">
        <v>0</v>
      </c>
      <c r="AS327" s="91">
        <v>0</v>
      </c>
      <c r="AT327" s="91">
        <v>0</v>
      </c>
      <c r="AU327" s="91">
        <v>0</v>
      </c>
      <c r="AV327" s="91">
        <v>0</v>
      </c>
      <c r="AW327" s="91">
        <v>0</v>
      </c>
      <c r="AX327" s="91">
        <v>0</v>
      </c>
      <c r="AY327" s="91">
        <v>0</v>
      </c>
      <c r="AZ327" s="91">
        <v>0</v>
      </c>
      <c r="BA327" s="96">
        <v>1</v>
      </c>
    </row>
    <row r="328" spans="1:53" x14ac:dyDescent="0.25">
      <c r="A328" s="89" t="s">
        <v>356</v>
      </c>
      <c r="B328" s="89">
        <v>2020</v>
      </c>
      <c r="C328" s="89">
        <v>443</v>
      </c>
      <c r="D328" s="90">
        <v>3.8665510046186666E-2</v>
      </c>
      <c r="E328" s="91">
        <v>45.805144065677283</v>
      </c>
      <c r="F328" s="91">
        <v>46065.240000000005</v>
      </c>
      <c r="G328" s="90">
        <v>0</v>
      </c>
      <c r="H328" s="90">
        <v>0</v>
      </c>
      <c r="I328" s="90">
        <v>0.80515282238842112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0.11184051141381222</v>
      </c>
      <c r="V328" s="91">
        <v>39.955987416281772</v>
      </c>
      <c r="W328" s="91">
        <v>5.8491566493955114</v>
      </c>
      <c r="X328" s="91">
        <v>6.6763572706882671E-2</v>
      </c>
      <c r="Y328" s="91">
        <v>0.62908431606999116</v>
      </c>
      <c r="Z328" s="91">
        <v>0.30415211122312613</v>
      </c>
      <c r="AA328" s="91">
        <v>0</v>
      </c>
      <c r="AB328" s="91">
        <v>0</v>
      </c>
      <c r="AC328" s="91">
        <v>1</v>
      </c>
      <c r="AD328" s="91">
        <v>0</v>
      </c>
      <c r="AE328" s="91">
        <v>0</v>
      </c>
      <c r="AF328" s="91">
        <v>0</v>
      </c>
      <c r="AG328" s="91">
        <v>0</v>
      </c>
      <c r="AH328" s="91">
        <v>0</v>
      </c>
      <c r="AI328" s="91">
        <v>0</v>
      </c>
      <c r="AJ328" s="91">
        <v>0</v>
      </c>
      <c r="AK328" s="91">
        <v>0</v>
      </c>
      <c r="AL328" s="91">
        <v>0</v>
      </c>
      <c r="AM328" s="91">
        <v>0</v>
      </c>
      <c r="AN328" s="91">
        <v>0</v>
      </c>
      <c r="AO328" s="91">
        <v>1</v>
      </c>
      <c r="AP328" s="91">
        <v>0</v>
      </c>
      <c r="AQ328" s="91">
        <v>0</v>
      </c>
      <c r="AR328" s="91">
        <v>0</v>
      </c>
      <c r="AS328" s="91">
        <v>0</v>
      </c>
      <c r="AT328" s="91">
        <v>0</v>
      </c>
      <c r="AU328" s="91">
        <v>0</v>
      </c>
      <c r="AV328" s="91">
        <v>0</v>
      </c>
      <c r="AW328" s="91">
        <v>0</v>
      </c>
      <c r="AX328" s="91">
        <v>0</v>
      </c>
      <c r="AY328" s="91">
        <v>0</v>
      </c>
      <c r="AZ328" s="91">
        <v>0</v>
      </c>
      <c r="BA328" s="96">
        <v>1</v>
      </c>
    </row>
    <row r="329" spans="1:53" x14ac:dyDescent="0.25">
      <c r="A329" s="89" t="s">
        <v>157</v>
      </c>
      <c r="B329" s="89">
        <v>2020</v>
      </c>
      <c r="C329" s="89">
        <v>194</v>
      </c>
      <c r="D329" s="90">
        <v>0.63943847466251602</v>
      </c>
      <c r="E329" s="91">
        <v>10.369219891372898</v>
      </c>
      <c r="F329" s="91">
        <v>137110.53599999999</v>
      </c>
      <c r="G329" s="90">
        <v>0</v>
      </c>
      <c r="H329" s="90">
        <v>0</v>
      </c>
      <c r="I329" s="90">
        <v>0.18226788348343995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1.3425576572758786</v>
      </c>
      <c r="S329" s="90">
        <v>0</v>
      </c>
      <c r="T329" s="90">
        <v>0</v>
      </c>
      <c r="U329" s="90">
        <v>0.13629398108399196</v>
      </c>
      <c r="V329" s="91">
        <v>3.034518795703633</v>
      </c>
      <c r="W329" s="91">
        <v>7.3347010956692653</v>
      </c>
      <c r="X329" s="91">
        <v>0.81286327763509514</v>
      </c>
      <c r="Y329" s="91">
        <v>5.3289384754556888E-3</v>
      </c>
      <c r="Z329" s="91">
        <v>0.18180778388944918</v>
      </c>
      <c r="AA329" s="91">
        <v>0</v>
      </c>
      <c r="AB329" s="91">
        <v>0</v>
      </c>
      <c r="AC329" s="91">
        <v>0.11741403996455897</v>
      </c>
      <c r="AD329" s="91">
        <v>0</v>
      </c>
      <c r="AE329" s="91">
        <v>0</v>
      </c>
      <c r="AF329" s="91">
        <v>0</v>
      </c>
      <c r="AG329" s="91">
        <v>0</v>
      </c>
      <c r="AH329" s="91">
        <v>0</v>
      </c>
      <c r="AI329" s="91">
        <v>0</v>
      </c>
      <c r="AJ329" s="91">
        <v>0</v>
      </c>
      <c r="AK329" s="91">
        <v>0</v>
      </c>
      <c r="AL329" s="91">
        <v>0.8825859600354411</v>
      </c>
      <c r="AM329" s="91">
        <v>0</v>
      </c>
      <c r="AN329" s="91">
        <v>0</v>
      </c>
      <c r="AO329" s="91">
        <v>1</v>
      </c>
      <c r="AP329" s="91">
        <v>0</v>
      </c>
      <c r="AQ329" s="91">
        <v>0</v>
      </c>
      <c r="AR329" s="91">
        <v>0</v>
      </c>
      <c r="AS329" s="91">
        <v>0</v>
      </c>
      <c r="AT329" s="91">
        <v>0</v>
      </c>
      <c r="AU329" s="91">
        <v>0</v>
      </c>
      <c r="AV329" s="91">
        <v>0</v>
      </c>
      <c r="AW329" s="91">
        <v>0</v>
      </c>
      <c r="AX329" s="91">
        <v>0</v>
      </c>
      <c r="AY329" s="91">
        <v>0</v>
      </c>
      <c r="AZ329" s="91">
        <v>0</v>
      </c>
      <c r="BA329" s="96">
        <v>1</v>
      </c>
    </row>
    <row r="330" spans="1:53" x14ac:dyDescent="0.25">
      <c r="A330" s="89" t="s">
        <v>179</v>
      </c>
      <c r="B330" s="89">
        <v>2020</v>
      </c>
      <c r="C330" s="89">
        <v>221</v>
      </c>
      <c r="D330" s="90">
        <v>0</v>
      </c>
      <c r="E330" s="91">
        <v>0.47461125146781474</v>
      </c>
      <c r="F330" s="91">
        <v>56206</v>
      </c>
      <c r="G330" s="90">
        <v>0</v>
      </c>
      <c r="H330" s="90">
        <v>6.4050101412660562E-3</v>
      </c>
      <c r="I330" s="90">
        <v>0</v>
      </c>
      <c r="J330" s="90">
        <v>0</v>
      </c>
      <c r="K330" s="90">
        <v>0</v>
      </c>
      <c r="L330" s="90">
        <v>0.80977475714336544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0.18382379105433583</v>
      </c>
      <c r="U330" s="90">
        <v>0</v>
      </c>
      <c r="V330" s="91">
        <v>0.47461125146781474</v>
      </c>
      <c r="W330" s="91">
        <v>0</v>
      </c>
      <c r="X330" s="91">
        <v>0</v>
      </c>
      <c r="Y330" s="91">
        <v>0.81617620894566434</v>
      </c>
      <c r="Z330" s="91">
        <v>0.18382379105433566</v>
      </c>
      <c r="AA330" s="91">
        <v>0</v>
      </c>
      <c r="AB330" s="91">
        <v>0</v>
      </c>
      <c r="AC330" s="91">
        <v>0</v>
      </c>
      <c r="AD330" s="91">
        <v>0</v>
      </c>
      <c r="AE330" s="91">
        <v>0</v>
      </c>
      <c r="AF330" s="91">
        <v>0</v>
      </c>
      <c r="AG330" s="91">
        <v>0</v>
      </c>
      <c r="AH330" s="91">
        <v>0</v>
      </c>
      <c r="AI330" s="91">
        <v>0</v>
      </c>
      <c r="AJ330" s="91">
        <v>0</v>
      </c>
      <c r="AK330" s="91">
        <v>0</v>
      </c>
      <c r="AL330" s="91">
        <v>0</v>
      </c>
      <c r="AM330" s="91">
        <v>0</v>
      </c>
      <c r="AN330" s="91">
        <v>7.8475825086105396E-3</v>
      </c>
      <c r="AO330" s="91">
        <v>0</v>
      </c>
      <c r="AP330" s="91">
        <v>0</v>
      </c>
      <c r="AQ330" s="91">
        <v>0</v>
      </c>
      <c r="AR330" s="91">
        <v>0.99215241749138949</v>
      </c>
      <c r="AS330" s="91">
        <v>0</v>
      </c>
      <c r="AT330" s="91">
        <v>0</v>
      </c>
      <c r="AU330" s="91">
        <v>0</v>
      </c>
      <c r="AV330" s="91">
        <v>0</v>
      </c>
      <c r="AW330" s="91">
        <v>0</v>
      </c>
      <c r="AX330" s="91">
        <v>0</v>
      </c>
      <c r="AY330" s="91">
        <v>0</v>
      </c>
      <c r="AZ330" s="91">
        <v>1</v>
      </c>
      <c r="BA330" s="96">
        <v>0</v>
      </c>
    </row>
    <row r="331" spans="1:53" x14ac:dyDescent="0.25">
      <c r="A331" s="92" t="s">
        <v>285</v>
      </c>
      <c r="B331" s="92">
        <v>2020</v>
      </c>
      <c r="C331" s="92">
        <v>349</v>
      </c>
      <c r="D331" s="93">
        <v>2.3458609627692112E-2</v>
      </c>
      <c r="E331" s="94">
        <v>40.844013161764501</v>
      </c>
      <c r="F331" s="94">
        <v>17504.157599999999</v>
      </c>
      <c r="G331" s="93">
        <v>0</v>
      </c>
      <c r="H331" s="93">
        <v>0</v>
      </c>
      <c r="I331" s="93">
        <v>0.71794714645393742</v>
      </c>
      <c r="J331" s="93">
        <v>0</v>
      </c>
      <c r="K331" s="93">
        <v>0</v>
      </c>
      <c r="L331" s="93">
        <v>0</v>
      </c>
      <c r="M331" s="93">
        <v>0</v>
      </c>
      <c r="N331" s="93">
        <v>0</v>
      </c>
      <c r="O331" s="93">
        <v>0</v>
      </c>
      <c r="P331" s="93">
        <v>0</v>
      </c>
      <c r="Q331" s="93">
        <v>0</v>
      </c>
      <c r="R331" s="93">
        <v>0</v>
      </c>
      <c r="S331" s="93">
        <v>0</v>
      </c>
      <c r="T331" s="93">
        <v>0.30349635334636155</v>
      </c>
      <c r="U331" s="93">
        <v>0</v>
      </c>
      <c r="V331" s="94">
        <v>38.165567414452447</v>
      </c>
      <c r="W331" s="94">
        <v>2.6784457473120558</v>
      </c>
      <c r="X331" s="94">
        <v>3.1423620180385033E-2</v>
      </c>
      <c r="Y331" s="94">
        <v>0.67928204668358338</v>
      </c>
      <c r="Z331" s="94">
        <v>0.28929433313603159</v>
      </c>
      <c r="AA331" s="94">
        <v>0</v>
      </c>
      <c r="AB331" s="94">
        <v>0</v>
      </c>
      <c r="AC331" s="94">
        <v>1</v>
      </c>
      <c r="AD331" s="94">
        <v>0</v>
      </c>
      <c r="AE331" s="94">
        <v>0</v>
      </c>
      <c r="AF331" s="94">
        <v>0</v>
      </c>
      <c r="AG331" s="94">
        <v>0</v>
      </c>
      <c r="AH331" s="94">
        <v>0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1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1</v>
      </c>
      <c r="BA331" s="95">
        <v>0</v>
      </c>
    </row>
    <row r="332" spans="1:53" x14ac:dyDescent="0.25">
      <c r="A332" s="92" t="s">
        <v>90</v>
      </c>
      <c r="B332" s="92">
        <v>2020</v>
      </c>
      <c r="C332" s="92">
        <v>116</v>
      </c>
      <c r="D332" s="93">
        <v>2.2799445043934021E-2</v>
      </c>
      <c r="E332" s="94">
        <v>21.058612481694158</v>
      </c>
      <c r="F332" s="94">
        <v>186825.60000000001</v>
      </c>
      <c r="G332" s="93">
        <v>0</v>
      </c>
      <c r="H332" s="93">
        <v>0</v>
      </c>
      <c r="I332" s="93">
        <v>0.37016369277015565</v>
      </c>
      <c r="J332" s="93">
        <v>0</v>
      </c>
      <c r="K332" s="93">
        <v>0</v>
      </c>
      <c r="L332" s="93">
        <v>0</v>
      </c>
      <c r="M332" s="93">
        <v>0</v>
      </c>
      <c r="N332" s="93">
        <v>0</v>
      </c>
      <c r="O332" s="93">
        <v>0</v>
      </c>
      <c r="P332" s="93">
        <v>0</v>
      </c>
      <c r="Q332" s="93">
        <v>0</v>
      </c>
      <c r="R332" s="93">
        <v>0</v>
      </c>
      <c r="S332" s="93">
        <v>0</v>
      </c>
      <c r="T332" s="93">
        <v>0.43467704640049326</v>
      </c>
      <c r="U332" s="93">
        <v>0.21558501618621859</v>
      </c>
      <c r="V332" s="94">
        <v>18.516167950323723</v>
      </c>
      <c r="W332" s="94">
        <v>2.5424445313704327</v>
      </c>
      <c r="X332" s="94">
        <v>2.6571813112862917E-2</v>
      </c>
      <c r="Y332" s="94">
        <v>0.33064795231686217</v>
      </c>
      <c r="Z332" s="94">
        <v>0.64278023457027489</v>
      </c>
      <c r="AA332" s="94">
        <v>0</v>
      </c>
      <c r="AB332" s="94">
        <v>0</v>
      </c>
      <c r="AC332" s="94">
        <v>1</v>
      </c>
      <c r="AD332" s="94">
        <v>0</v>
      </c>
      <c r="AE332" s="94">
        <v>0</v>
      </c>
      <c r="AF332" s="94">
        <v>0</v>
      </c>
      <c r="AG332" s="94">
        <v>0</v>
      </c>
      <c r="AH332" s="94">
        <v>0</v>
      </c>
      <c r="AI332" s="94">
        <v>0</v>
      </c>
      <c r="AJ332" s="94">
        <v>0</v>
      </c>
      <c r="AK332" s="94">
        <v>0</v>
      </c>
      <c r="AL332" s="94">
        <v>0</v>
      </c>
      <c r="AM332" s="94">
        <v>0</v>
      </c>
      <c r="AN332" s="94">
        <v>0</v>
      </c>
      <c r="AO332" s="94">
        <v>1</v>
      </c>
      <c r="AP332" s="94">
        <v>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0.66890313304978133</v>
      </c>
      <c r="BA332" s="95">
        <v>0.33109686695021867</v>
      </c>
    </row>
    <row r="333" spans="1:53" x14ac:dyDescent="0.25">
      <c r="A333" s="92" t="s">
        <v>364</v>
      </c>
      <c r="B333" s="92">
        <v>2020</v>
      </c>
      <c r="C333" s="92">
        <v>452</v>
      </c>
      <c r="D333" s="93">
        <v>0</v>
      </c>
      <c r="E333" s="94">
        <v>0.27475821153786734</v>
      </c>
      <c r="F333" s="94">
        <v>11650.68</v>
      </c>
      <c r="G333" s="93">
        <v>0</v>
      </c>
      <c r="H333" s="93">
        <v>3.7079380774341073E-3</v>
      </c>
      <c r="I333" s="93">
        <v>0</v>
      </c>
      <c r="J333" s="93">
        <v>0</v>
      </c>
      <c r="K333" s="93">
        <v>0</v>
      </c>
      <c r="L333" s="93">
        <v>1.0499644655934246</v>
      </c>
      <c r="M333" s="93">
        <v>0</v>
      </c>
      <c r="N333" s="93">
        <v>0</v>
      </c>
      <c r="O333" s="93">
        <v>0</v>
      </c>
      <c r="P333" s="93">
        <v>0</v>
      </c>
      <c r="Q333" s="93">
        <v>0</v>
      </c>
      <c r="R333" s="93">
        <v>0</v>
      </c>
      <c r="S333" s="93">
        <v>0</v>
      </c>
      <c r="T333" s="93">
        <v>0</v>
      </c>
      <c r="U333" s="93">
        <v>0</v>
      </c>
      <c r="V333" s="94">
        <v>0.27475821153786734</v>
      </c>
      <c r="W333" s="94">
        <v>0</v>
      </c>
      <c r="X333" s="94">
        <v>0</v>
      </c>
      <c r="Y333" s="94">
        <v>1.0000000000000002</v>
      </c>
      <c r="Z333" s="94">
        <v>0</v>
      </c>
      <c r="AA333" s="94">
        <v>0</v>
      </c>
      <c r="AB333" s="94">
        <v>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4">
        <v>0</v>
      </c>
      <c r="AI333" s="94">
        <v>0</v>
      </c>
      <c r="AJ333" s="94">
        <v>0</v>
      </c>
      <c r="AK333" s="94">
        <v>0</v>
      </c>
      <c r="AL333" s="94">
        <v>0</v>
      </c>
      <c r="AM333" s="94">
        <v>0</v>
      </c>
      <c r="AN333" s="94">
        <v>3.4873314199302531E-3</v>
      </c>
      <c r="AO333" s="94">
        <v>0</v>
      </c>
      <c r="AP333" s="94">
        <v>0</v>
      </c>
      <c r="AQ333" s="94">
        <v>0</v>
      </c>
      <c r="AR333" s="94">
        <v>0.9965126685800697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5">
        <v>0</v>
      </c>
    </row>
    <row r="334" spans="1:53" x14ac:dyDescent="0.25">
      <c r="A334" s="89" t="s">
        <v>52</v>
      </c>
      <c r="B334" s="89">
        <v>2020</v>
      </c>
      <c r="C334" s="89">
        <v>65</v>
      </c>
      <c r="D334" s="90">
        <v>0.31906508141653689</v>
      </c>
      <c r="E334" s="91">
        <v>0.1606843652163723</v>
      </c>
      <c r="F334" s="91">
        <v>413024.19999999995</v>
      </c>
      <c r="G334" s="90">
        <v>0</v>
      </c>
      <c r="H334" s="90">
        <v>0</v>
      </c>
      <c r="I334" s="90">
        <v>2.8244746917977202E-3</v>
      </c>
      <c r="J334" s="90">
        <v>0</v>
      </c>
      <c r="K334" s="90">
        <v>1.1646012509678612</v>
      </c>
      <c r="L334" s="90">
        <v>0.32764254491625433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1">
        <v>0.1606843652163723</v>
      </c>
      <c r="W334" s="91">
        <v>0</v>
      </c>
      <c r="X334" s="91">
        <v>0.94314353131761786</v>
      </c>
      <c r="Y334" s="91">
        <v>5.68564686823822E-2</v>
      </c>
      <c r="Z334" s="91">
        <v>-5.5511151231257827E-17</v>
      </c>
      <c r="AA334" s="91">
        <v>0</v>
      </c>
      <c r="AB334" s="91">
        <v>0</v>
      </c>
      <c r="AC334" s="91">
        <v>0</v>
      </c>
      <c r="AD334" s="91">
        <v>0</v>
      </c>
      <c r="AE334" s="91">
        <v>0.81339053909929671</v>
      </c>
      <c r="AF334" s="91">
        <v>0.18660946090070335</v>
      </c>
      <c r="AG334" s="91">
        <v>0</v>
      </c>
      <c r="AH334" s="91">
        <v>0</v>
      </c>
      <c r="AI334" s="91">
        <v>0</v>
      </c>
      <c r="AJ334" s="91">
        <v>0</v>
      </c>
      <c r="AK334" s="91">
        <v>0</v>
      </c>
      <c r="AL334" s="91">
        <v>0</v>
      </c>
      <c r="AM334" s="91">
        <v>0</v>
      </c>
      <c r="AN334" s="91">
        <v>0</v>
      </c>
      <c r="AO334" s="91">
        <v>5.2219277491200651E-2</v>
      </c>
      <c r="AP334" s="91">
        <v>0</v>
      </c>
      <c r="AQ334" s="91">
        <v>0</v>
      </c>
      <c r="AR334" s="91">
        <v>0.94778072250879941</v>
      </c>
      <c r="AS334" s="91">
        <v>0</v>
      </c>
      <c r="AT334" s="91">
        <v>0</v>
      </c>
      <c r="AU334" s="91">
        <v>0</v>
      </c>
      <c r="AV334" s="91">
        <v>0</v>
      </c>
      <c r="AW334" s="91">
        <v>0</v>
      </c>
      <c r="AX334" s="91">
        <v>0</v>
      </c>
      <c r="AY334" s="91">
        <v>0</v>
      </c>
      <c r="AZ334" s="91">
        <v>0</v>
      </c>
      <c r="BA334" s="96">
        <v>0</v>
      </c>
    </row>
    <row r="335" spans="1:53" x14ac:dyDescent="0.25">
      <c r="A335" s="89" t="s">
        <v>314</v>
      </c>
      <c r="B335" s="89">
        <v>2020</v>
      </c>
      <c r="C335" s="89">
        <v>380</v>
      </c>
      <c r="D335" s="90">
        <v>4.5888177756309621E-2</v>
      </c>
      <c r="E335" s="91">
        <v>10.352853329308056</v>
      </c>
      <c r="F335" s="91">
        <v>29811.599999999999</v>
      </c>
      <c r="G335" s="90">
        <v>0</v>
      </c>
      <c r="H335" s="90">
        <v>0</v>
      </c>
      <c r="I335" s="90">
        <v>0.18198019562854728</v>
      </c>
      <c r="J335" s="90">
        <v>0</v>
      </c>
      <c r="K335" s="90">
        <v>0.92380147325202266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4.5767419393793023E-2</v>
      </c>
      <c r="V335" s="91">
        <v>5.4554356696051203</v>
      </c>
      <c r="W335" s="91">
        <v>4.8974176597029357</v>
      </c>
      <c r="X335" s="91">
        <v>6.9086241101645463E-2</v>
      </c>
      <c r="Y335" s="91">
        <v>0.8866845606255106</v>
      </c>
      <c r="Z335" s="91">
        <v>4.4229198272843884E-2</v>
      </c>
      <c r="AA335" s="91">
        <v>0</v>
      </c>
      <c r="AB335" s="91">
        <v>0</v>
      </c>
      <c r="AC335" s="91">
        <v>1</v>
      </c>
      <c r="AD335" s="91">
        <v>0</v>
      </c>
      <c r="AE335" s="91">
        <v>0</v>
      </c>
      <c r="AF335" s="91">
        <v>0</v>
      </c>
      <c r="AG335" s="91">
        <v>0</v>
      </c>
      <c r="AH335" s="91">
        <v>0</v>
      </c>
      <c r="AI335" s="91">
        <v>0</v>
      </c>
      <c r="AJ335" s="91">
        <v>0</v>
      </c>
      <c r="AK335" s="91">
        <v>0</v>
      </c>
      <c r="AL335" s="91">
        <v>0</v>
      </c>
      <c r="AM335" s="91">
        <v>0</v>
      </c>
      <c r="AN335" s="91">
        <v>0</v>
      </c>
      <c r="AO335" s="91">
        <v>5.8962884969728881E-2</v>
      </c>
      <c r="AP335" s="91">
        <v>0</v>
      </c>
      <c r="AQ335" s="91">
        <v>0.9410371150302711</v>
      </c>
      <c r="AR335" s="91">
        <v>0</v>
      </c>
      <c r="AS335" s="91">
        <v>0</v>
      </c>
      <c r="AT335" s="91">
        <v>0</v>
      </c>
      <c r="AU335" s="91">
        <v>0</v>
      </c>
      <c r="AV335" s="91">
        <v>0</v>
      </c>
      <c r="AW335" s="91">
        <v>0</v>
      </c>
      <c r="AX335" s="91">
        <v>0</v>
      </c>
      <c r="AY335" s="91">
        <v>0</v>
      </c>
      <c r="AZ335" s="91">
        <v>0</v>
      </c>
      <c r="BA335" s="96">
        <v>1</v>
      </c>
    </row>
    <row r="336" spans="1:53" x14ac:dyDescent="0.25">
      <c r="A336" s="92" t="s">
        <v>254</v>
      </c>
      <c r="B336" s="92">
        <v>2020</v>
      </c>
      <c r="C336" s="92">
        <v>304</v>
      </c>
      <c r="D336" s="93">
        <v>0</v>
      </c>
      <c r="E336" s="94">
        <v>7.3016271999522244</v>
      </c>
      <c r="F336" s="94">
        <v>104889.09599999999</v>
      </c>
      <c r="G336" s="93">
        <v>0</v>
      </c>
      <c r="H336" s="93">
        <v>0</v>
      </c>
      <c r="I336" s="93">
        <v>0.12834640885836218</v>
      </c>
      <c r="J336" s="93">
        <v>0</v>
      </c>
      <c r="K336" s="93">
        <v>1.0341551613715882</v>
      </c>
      <c r="L336" s="93">
        <v>0</v>
      </c>
      <c r="M336" s="93">
        <v>0</v>
      </c>
      <c r="N336" s="93">
        <v>0</v>
      </c>
      <c r="O336" s="93">
        <v>0</v>
      </c>
      <c r="P336" s="93">
        <v>0</v>
      </c>
      <c r="Q336" s="93">
        <v>0</v>
      </c>
      <c r="R336" s="93">
        <v>0</v>
      </c>
      <c r="S336" s="93">
        <v>0</v>
      </c>
      <c r="T336" s="93">
        <v>0.20215638048782497</v>
      </c>
      <c r="U336" s="93">
        <v>0</v>
      </c>
      <c r="V336" s="94">
        <v>7.3016271999522244</v>
      </c>
      <c r="W336" s="94">
        <v>0</v>
      </c>
      <c r="X336" s="94">
        <v>0</v>
      </c>
      <c r="Y336" s="94">
        <v>0.85047076322616555</v>
      </c>
      <c r="Z336" s="94">
        <v>0.14952923677383445</v>
      </c>
      <c r="AA336" s="94">
        <v>0</v>
      </c>
      <c r="AB336" s="94">
        <v>0</v>
      </c>
      <c r="AC336" s="94">
        <v>0</v>
      </c>
      <c r="AD336" s="94">
        <v>0</v>
      </c>
      <c r="AE336" s="94">
        <v>0</v>
      </c>
      <c r="AF336" s="94">
        <v>0</v>
      </c>
      <c r="AG336" s="94">
        <v>0</v>
      </c>
      <c r="AH336" s="94">
        <v>0</v>
      </c>
      <c r="AI336" s="94">
        <v>0</v>
      </c>
      <c r="AJ336" s="94">
        <v>0</v>
      </c>
      <c r="AK336" s="94">
        <v>0</v>
      </c>
      <c r="AL336" s="94">
        <v>0</v>
      </c>
      <c r="AM336" s="94">
        <v>0</v>
      </c>
      <c r="AN336" s="94">
        <v>0</v>
      </c>
      <c r="AO336" s="94">
        <v>0.11220499882239826</v>
      </c>
      <c r="AP336" s="94">
        <v>0</v>
      </c>
      <c r="AQ336" s="94">
        <v>0.88779500117760179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0</v>
      </c>
      <c r="AZ336" s="94">
        <v>1</v>
      </c>
      <c r="BA336" s="95">
        <v>0</v>
      </c>
    </row>
    <row r="337" spans="1:53" x14ac:dyDescent="0.25">
      <c r="A337" s="89" t="s">
        <v>50</v>
      </c>
      <c r="B337" s="89">
        <v>2020</v>
      </c>
      <c r="C337" s="89">
        <v>63</v>
      </c>
      <c r="D337" s="90">
        <v>0</v>
      </c>
      <c r="E337" s="91">
        <v>0</v>
      </c>
      <c r="F337" s="91">
        <v>112068</v>
      </c>
      <c r="G337" s="90">
        <v>0</v>
      </c>
      <c r="H337" s="90">
        <v>0</v>
      </c>
      <c r="I337" s="90">
        <v>0</v>
      </c>
      <c r="J337" s="90">
        <v>0</v>
      </c>
      <c r="K337" s="90">
        <v>0.48778420244851339</v>
      </c>
      <c r="L337" s="90">
        <v>0</v>
      </c>
      <c r="M337" s="90">
        <v>0</v>
      </c>
      <c r="N337" s="90">
        <v>0</v>
      </c>
      <c r="O337" s="90">
        <v>0.35891601527643929</v>
      </c>
      <c r="P337" s="90">
        <v>0</v>
      </c>
      <c r="Q337" s="90">
        <v>0</v>
      </c>
      <c r="R337" s="90">
        <v>0</v>
      </c>
      <c r="S337" s="90">
        <v>0</v>
      </c>
      <c r="T337" s="90">
        <v>0.2306456794089303</v>
      </c>
      <c r="U337" s="90">
        <v>0</v>
      </c>
      <c r="V337" s="91">
        <v>0</v>
      </c>
      <c r="W337" s="91">
        <v>0</v>
      </c>
      <c r="X337" s="91">
        <v>0</v>
      </c>
      <c r="Y337" s="91">
        <v>0.76935432059106967</v>
      </c>
      <c r="Z337" s="91">
        <v>0.23064567940893033</v>
      </c>
      <c r="AA337" s="91">
        <v>0</v>
      </c>
      <c r="AB337" s="91">
        <v>0</v>
      </c>
      <c r="AC337" s="91">
        <v>0</v>
      </c>
      <c r="AD337" s="91">
        <v>0</v>
      </c>
      <c r="AE337" s="91">
        <v>0</v>
      </c>
      <c r="AF337" s="91">
        <v>0</v>
      </c>
      <c r="AG337" s="91">
        <v>0</v>
      </c>
      <c r="AH337" s="91">
        <v>0</v>
      </c>
      <c r="AI337" s="91">
        <v>0</v>
      </c>
      <c r="AJ337" s="91">
        <v>0</v>
      </c>
      <c r="AK337" s="91">
        <v>0</v>
      </c>
      <c r="AL337" s="91">
        <v>0</v>
      </c>
      <c r="AM337" s="91">
        <v>0</v>
      </c>
      <c r="AN337" s="91">
        <v>0</v>
      </c>
      <c r="AO337" s="91">
        <v>0</v>
      </c>
      <c r="AP337" s="91">
        <v>0</v>
      </c>
      <c r="AQ337" s="91">
        <v>0.5761002444987775</v>
      </c>
      <c r="AR337" s="91">
        <v>0</v>
      </c>
      <c r="AS337" s="91">
        <v>0</v>
      </c>
      <c r="AT337" s="91">
        <v>0</v>
      </c>
      <c r="AU337" s="91">
        <v>0.42389975550122244</v>
      </c>
      <c r="AV337" s="91">
        <v>0</v>
      </c>
      <c r="AW337" s="91">
        <v>0</v>
      </c>
      <c r="AX337" s="91">
        <v>0</v>
      </c>
      <c r="AY337" s="91">
        <v>0</v>
      </c>
      <c r="AZ337" s="91">
        <v>1</v>
      </c>
      <c r="BA337" s="96">
        <v>0</v>
      </c>
    </row>
    <row r="338" spans="1:53" x14ac:dyDescent="0.25">
      <c r="A338" s="92" t="s">
        <v>320</v>
      </c>
      <c r="B338" s="92">
        <v>2020</v>
      </c>
      <c r="C338" s="92">
        <v>389</v>
      </c>
      <c r="D338" s="93">
        <v>5.860273640876619E-2</v>
      </c>
      <c r="E338" s="94">
        <v>25.629506391814989</v>
      </c>
      <c r="F338" s="94">
        <v>29732.400000000001</v>
      </c>
      <c r="G338" s="93">
        <v>0</v>
      </c>
      <c r="H338" s="93">
        <v>0</v>
      </c>
      <c r="I338" s="93">
        <v>0.45050986802276299</v>
      </c>
      <c r="J338" s="93">
        <v>0</v>
      </c>
      <c r="K338" s="93">
        <v>0</v>
      </c>
      <c r="L338" s="93">
        <v>0</v>
      </c>
      <c r="M338" s="93">
        <v>0</v>
      </c>
      <c r="N338" s="93">
        <v>0.6586249344149816</v>
      </c>
      <c r="O338" s="93">
        <v>0</v>
      </c>
      <c r="P338" s="93">
        <v>0</v>
      </c>
      <c r="Q338" s="93">
        <v>0</v>
      </c>
      <c r="R338" s="93">
        <v>0</v>
      </c>
      <c r="S338" s="93">
        <v>0</v>
      </c>
      <c r="T338" s="93">
        <v>0.12156435403801912</v>
      </c>
      <c r="U338" s="93">
        <v>0</v>
      </c>
      <c r="V338" s="94">
        <v>18.64145950841506</v>
      </c>
      <c r="W338" s="94">
        <v>6.9880468833999263</v>
      </c>
      <c r="X338" s="94">
        <v>7.1316139968519182E-2</v>
      </c>
      <c r="Y338" s="94">
        <v>0.80711950599346172</v>
      </c>
      <c r="Z338" s="94">
        <v>0.12156435403801913</v>
      </c>
      <c r="AA338" s="94">
        <v>0</v>
      </c>
      <c r="AB338" s="94">
        <v>0</v>
      </c>
      <c r="AC338" s="94">
        <v>1</v>
      </c>
      <c r="AD338" s="94">
        <v>0</v>
      </c>
      <c r="AE338" s="94">
        <v>0</v>
      </c>
      <c r="AF338" s="94">
        <v>0</v>
      </c>
      <c r="AG338" s="94">
        <v>0</v>
      </c>
      <c r="AH338" s="94">
        <v>0</v>
      </c>
      <c r="AI338" s="94">
        <v>0</v>
      </c>
      <c r="AJ338" s="94">
        <v>0</v>
      </c>
      <c r="AK338" s="94">
        <v>0</v>
      </c>
      <c r="AL338" s="94">
        <v>0</v>
      </c>
      <c r="AM338" s="94">
        <v>0</v>
      </c>
      <c r="AN338" s="94">
        <v>0</v>
      </c>
      <c r="AO338" s="94">
        <v>0.30903090309030901</v>
      </c>
      <c r="AP338" s="94">
        <v>0</v>
      </c>
      <c r="AQ338" s="94">
        <v>0</v>
      </c>
      <c r="AR338" s="94">
        <v>0</v>
      </c>
      <c r="AS338" s="94">
        <v>0</v>
      </c>
      <c r="AT338" s="94">
        <v>0.69096909690969099</v>
      </c>
      <c r="AU338" s="94">
        <v>0</v>
      </c>
      <c r="AV338" s="94">
        <v>0</v>
      </c>
      <c r="AW338" s="94">
        <v>0</v>
      </c>
      <c r="AX338" s="94">
        <v>0</v>
      </c>
      <c r="AY338" s="94">
        <v>0</v>
      </c>
      <c r="AZ338" s="94">
        <v>1</v>
      </c>
      <c r="BA338" s="95">
        <v>0</v>
      </c>
    </row>
    <row r="339" spans="1:53" x14ac:dyDescent="0.25">
      <c r="A339" s="92" t="s">
        <v>293</v>
      </c>
      <c r="B339" s="92">
        <v>2020</v>
      </c>
      <c r="C339" s="92">
        <v>358</v>
      </c>
      <c r="D339" s="93">
        <v>7.9509127037038246E-2</v>
      </c>
      <c r="E339" s="94">
        <v>23.852204637269789</v>
      </c>
      <c r="F339" s="94">
        <v>24599.440000000002</v>
      </c>
      <c r="G339" s="93">
        <v>0</v>
      </c>
      <c r="H339" s="93">
        <v>0</v>
      </c>
      <c r="I339" s="93">
        <v>0.41926884579486356</v>
      </c>
      <c r="J339" s="93">
        <v>0</v>
      </c>
      <c r="K339" s="93">
        <v>0</v>
      </c>
      <c r="L339" s="93">
        <v>0.73994525891646301</v>
      </c>
      <c r="M339" s="93">
        <v>0</v>
      </c>
      <c r="N339" s="93">
        <v>0</v>
      </c>
      <c r="O339" s="93">
        <v>0</v>
      </c>
      <c r="P339" s="93">
        <v>0</v>
      </c>
      <c r="Q339" s="93">
        <v>0</v>
      </c>
      <c r="R339" s="93">
        <v>0</v>
      </c>
      <c r="S339" s="93">
        <v>0</v>
      </c>
      <c r="T339" s="93">
        <v>0</v>
      </c>
      <c r="U339" s="93">
        <v>0</v>
      </c>
      <c r="V339" s="94">
        <v>13.254049132137967</v>
      </c>
      <c r="W339" s="94">
        <v>10.598155505131823</v>
      </c>
      <c r="X339" s="94">
        <v>8.3270188264448292E-2</v>
      </c>
      <c r="Y339" s="94">
        <v>0.91672981173555168</v>
      </c>
      <c r="Z339" s="94">
        <v>0</v>
      </c>
      <c r="AA339" s="94">
        <v>0</v>
      </c>
      <c r="AB339" s="94">
        <v>0</v>
      </c>
      <c r="AC339" s="94">
        <v>1</v>
      </c>
      <c r="AD339" s="94">
        <v>0</v>
      </c>
      <c r="AE339" s="94">
        <v>0</v>
      </c>
      <c r="AF339" s="94">
        <v>0</v>
      </c>
      <c r="AG339" s="94">
        <v>0</v>
      </c>
      <c r="AH339" s="94">
        <v>0</v>
      </c>
      <c r="AI339" s="94">
        <v>0</v>
      </c>
      <c r="AJ339" s="94">
        <v>0</v>
      </c>
      <c r="AK339" s="94">
        <v>0</v>
      </c>
      <c r="AL339" s="94">
        <v>0</v>
      </c>
      <c r="AM339" s="94">
        <v>0</v>
      </c>
      <c r="AN339" s="94">
        <v>0</v>
      </c>
      <c r="AO339" s="94">
        <v>0.19284254739470993</v>
      </c>
      <c r="AP339" s="94">
        <v>0</v>
      </c>
      <c r="AQ339" s="94">
        <v>0</v>
      </c>
      <c r="AR339" s="94">
        <v>0.80715745260529004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5">
        <v>0</v>
      </c>
    </row>
    <row r="340" spans="1:53" x14ac:dyDescent="0.25">
      <c r="A340" s="89" t="s">
        <v>74</v>
      </c>
      <c r="B340" s="89">
        <v>2020</v>
      </c>
      <c r="C340" s="89">
        <v>94</v>
      </c>
      <c r="D340" s="90">
        <v>0</v>
      </c>
      <c r="E340" s="91">
        <v>0</v>
      </c>
      <c r="F340" s="91">
        <v>51361.4</v>
      </c>
      <c r="G340" s="90">
        <v>0</v>
      </c>
      <c r="H340" s="90">
        <v>0</v>
      </c>
      <c r="I340" s="90">
        <v>0</v>
      </c>
      <c r="J340" s="90">
        <v>0</v>
      </c>
      <c r="K340" s="90">
        <v>0.77974899438099421</v>
      </c>
      <c r="L340" s="90">
        <v>0</v>
      </c>
      <c r="M340" s="90">
        <v>0</v>
      </c>
      <c r="N340" s="90">
        <v>9.8128166288302107E-2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0.19373303687204788</v>
      </c>
      <c r="U340" s="90">
        <v>0</v>
      </c>
      <c r="V340" s="91">
        <v>0</v>
      </c>
      <c r="W340" s="91">
        <v>0</v>
      </c>
      <c r="X340" s="91">
        <v>0</v>
      </c>
      <c r="Y340" s="91">
        <v>0.8062669631279521</v>
      </c>
      <c r="Z340" s="91">
        <v>0.1937330368720479</v>
      </c>
      <c r="AA340" s="91">
        <v>0</v>
      </c>
      <c r="AB340" s="91">
        <v>0</v>
      </c>
      <c r="AC340" s="91">
        <v>0</v>
      </c>
      <c r="AD340" s="91">
        <v>0</v>
      </c>
      <c r="AE340" s="91">
        <v>0</v>
      </c>
      <c r="AF340" s="91">
        <v>0</v>
      </c>
      <c r="AG340" s="91">
        <v>0</v>
      </c>
      <c r="AH340" s="91">
        <v>0</v>
      </c>
      <c r="AI340" s="91">
        <v>0</v>
      </c>
      <c r="AJ340" s="91">
        <v>0</v>
      </c>
      <c r="AK340" s="91">
        <v>0</v>
      </c>
      <c r="AL340" s="91">
        <v>0</v>
      </c>
      <c r="AM340" s="91">
        <v>0</v>
      </c>
      <c r="AN340" s="91">
        <v>0</v>
      </c>
      <c r="AO340" s="91">
        <v>0</v>
      </c>
      <c r="AP340" s="91">
        <v>0</v>
      </c>
      <c r="AQ340" s="91">
        <v>0.89420685325155147</v>
      </c>
      <c r="AR340" s="91">
        <v>0</v>
      </c>
      <c r="AS340" s="91">
        <v>0</v>
      </c>
      <c r="AT340" s="91">
        <v>0.10579314674844849</v>
      </c>
      <c r="AU340" s="91">
        <v>0</v>
      </c>
      <c r="AV340" s="91">
        <v>0</v>
      </c>
      <c r="AW340" s="91">
        <v>0</v>
      </c>
      <c r="AX340" s="91">
        <v>0</v>
      </c>
      <c r="AY340" s="91">
        <v>0</v>
      </c>
      <c r="AZ340" s="91">
        <v>1</v>
      </c>
      <c r="BA340" s="96">
        <v>0</v>
      </c>
    </row>
    <row r="341" spans="1:53" x14ac:dyDescent="0.25">
      <c r="A341" s="89" t="s">
        <v>342</v>
      </c>
      <c r="B341" s="89">
        <v>2020</v>
      </c>
      <c r="C341" s="89">
        <v>421</v>
      </c>
      <c r="D341" s="90">
        <v>2.5380644826602339E-2</v>
      </c>
      <c r="E341" s="91">
        <v>4.7056395351853277</v>
      </c>
      <c r="F341" s="91">
        <v>27758.16</v>
      </c>
      <c r="G341" s="90">
        <v>0</v>
      </c>
      <c r="H341" s="90">
        <v>0</v>
      </c>
      <c r="I341" s="90">
        <v>8.2714704432858652E-2</v>
      </c>
      <c r="J341" s="90">
        <v>0</v>
      </c>
      <c r="K341" s="90">
        <v>0.83683500635488806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0.18779342723004694</v>
      </c>
      <c r="U341" s="90">
        <v>0</v>
      </c>
      <c r="V341" s="91">
        <v>1.4058188493761834</v>
      </c>
      <c r="W341" s="91">
        <v>3.299820685809145</v>
      </c>
      <c r="X341" s="91">
        <v>3.0996290820429023E-2</v>
      </c>
      <c r="Y341" s="91">
        <v>0.78121028194952402</v>
      </c>
      <c r="Z341" s="91">
        <v>0.18779342723004699</v>
      </c>
      <c r="AA341" s="91">
        <v>0</v>
      </c>
      <c r="AB341" s="91">
        <v>0</v>
      </c>
      <c r="AC341" s="91">
        <v>1</v>
      </c>
      <c r="AD341" s="91">
        <v>0</v>
      </c>
      <c r="AE341" s="91">
        <v>0</v>
      </c>
      <c r="AF341" s="91">
        <v>0</v>
      </c>
      <c r="AG341" s="91">
        <v>0</v>
      </c>
      <c r="AH341" s="91">
        <v>0</v>
      </c>
      <c r="AI341" s="91">
        <v>0</v>
      </c>
      <c r="AJ341" s="91">
        <v>0</v>
      </c>
      <c r="AK341" s="91">
        <v>0</v>
      </c>
      <c r="AL341" s="91">
        <v>0</v>
      </c>
      <c r="AM341" s="91">
        <v>0</v>
      </c>
      <c r="AN341" s="91">
        <v>0</v>
      </c>
      <c r="AO341" s="91">
        <v>1.1222524736038249E-2</v>
      </c>
      <c r="AP341" s="91">
        <v>0</v>
      </c>
      <c r="AQ341" s="91">
        <v>0.98877747526396176</v>
      </c>
      <c r="AR341" s="91">
        <v>0</v>
      </c>
      <c r="AS341" s="91">
        <v>0</v>
      </c>
      <c r="AT341" s="91">
        <v>0</v>
      </c>
      <c r="AU341" s="91">
        <v>0</v>
      </c>
      <c r="AV341" s="91">
        <v>0</v>
      </c>
      <c r="AW341" s="91">
        <v>0</v>
      </c>
      <c r="AX341" s="91">
        <v>0</v>
      </c>
      <c r="AY341" s="91">
        <v>0</v>
      </c>
      <c r="AZ341" s="91">
        <v>1</v>
      </c>
      <c r="BA341" s="96">
        <v>0</v>
      </c>
    </row>
    <row r="342" spans="1:53" x14ac:dyDescent="0.25">
      <c r="A342" s="92" t="s">
        <v>108</v>
      </c>
      <c r="B342" s="92">
        <v>2020</v>
      </c>
      <c r="C342" s="92">
        <v>136</v>
      </c>
      <c r="D342" s="93">
        <v>0</v>
      </c>
      <c r="E342" s="94">
        <v>1.0760720387546443</v>
      </c>
      <c r="F342" s="94">
        <v>176990.4</v>
      </c>
      <c r="G342" s="93">
        <v>0</v>
      </c>
      <c r="H342" s="93">
        <v>5.2693253419394497E-4</v>
      </c>
      <c r="I342" s="93">
        <v>1.8228622569359695E-2</v>
      </c>
      <c r="J342" s="93">
        <v>0</v>
      </c>
      <c r="K342" s="93">
        <v>0</v>
      </c>
      <c r="L342" s="93">
        <v>1.0052172321210642</v>
      </c>
      <c r="M342" s="93">
        <v>0</v>
      </c>
      <c r="N342" s="93">
        <v>1.3842558692448855E-3</v>
      </c>
      <c r="O342" s="93">
        <v>0</v>
      </c>
      <c r="P342" s="93">
        <v>0</v>
      </c>
      <c r="Q342" s="93">
        <v>0</v>
      </c>
      <c r="R342" s="93">
        <v>0</v>
      </c>
      <c r="S342" s="93">
        <v>0</v>
      </c>
      <c r="T342" s="93">
        <v>0</v>
      </c>
      <c r="U342" s="93">
        <v>0</v>
      </c>
      <c r="V342" s="94">
        <v>1.0760720387546443</v>
      </c>
      <c r="W342" s="94">
        <v>0</v>
      </c>
      <c r="X342" s="94">
        <v>0</v>
      </c>
      <c r="Y342" s="94">
        <v>1</v>
      </c>
      <c r="Z342" s="94">
        <v>0</v>
      </c>
      <c r="AA342" s="94">
        <v>0</v>
      </c>
      <c r="AB342" s="94">
        <v>0</v>
      </c>
      <c r="AC342" s="94">
        <v>0</v>
      </c>
      <c r="AD342" s="94">
        <v>0</v>
      </c>
      <c r="AE342" s="94">
        <v>0</v>
      </c>
      <c r="AF342" s="94">
        <v>0</v>
      </c>
      <c r="AG342" s="94">
        <v>0</v>
      </c>
      <c r="AH342" s="94">
        <v>0</v>
      </c>
      <c r="AI342" s="94">
        <v>0</v>
      </c>
      <c r="AJ342" s="94">
        <v>0</v>
      </c>
      <c r="AK342" s="94">
        <v>0</v>
      </c>
      <c r="AL342" s="94">
        <v>0</v>
      </c>
      <c r="AM342" s="94">
        <v>0</v>
      </c>
      <c r="AN342" s="94">
        <v>4.649846352903121E-4</v>
      </c>
      <c r="AO342" s="94">
        <v>1.9084586770176288E-2</v>
      </c>
      <c r="AP342" s="94">
        <v>0</v>
      </c>
      <c r="AQ342" s="94">
        <v>0</v>
      </c>
      <c r="AR342" s="94">
        <v>0.97922305902638973</v>
      </c>
      <c r="AS342" s="94">
        <v>0</v>
      </c>
      <c r="AT342" s="94">
        <v>1.2273695681436195E-3</v>
      </c>
      <c r="AU342" s="94">
        <v>0</v>
      </c>
      <c r="AV342" s="94">
        <v>0</v>
      </c>
      <c r="AW342" s="94">
        <v>0</v>
      </c>
      <c r="AX342" s="94">
        <v>0</v>
      </c>
      <c r="AY342" s="94">
        <v>0</v>
      </c>
      <c r="AZ342" s="94">
        <v>0</v>
      </c>
      <c r="BA342" s="95">
        <v>0</v>
      </c>
    </row>
    <row r="343" spans="1:53" x14ac:dyDescent="0.25">
      <c r="A343" s="89" t="s">
        <v>290</v>
      </c>
      <c r="B343" s="89">
        <v>2020</v>
      </c>
      <c r="C343" s="89">
        <v>355</v>
      </c>
      <c r="D343" s="90">
        <v>4.6681486186090819E-3</v>
      </c>
      <c r="E343" s="91">
        <v>8.5575639822165748</v>
      </c>
      <c r="F343" s="91">
        <v>11336.400000000001</v>
      </c>
      <c r="G343" s="90">
        <v>0</v>
      </c>
      <c r="H343" s="90">
        <v>0</v>
      </c>
      <c r="I343" s="90">
        <v>0.15042299142584944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0.85538618961927937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1">
        <v>7.9683035408066045</v>
      </c>
      <c r="W343" s="91">
        <v>0.58926044140997136</v>
      </c>
      <c r="X343" s="91">
        <v>6.8558369834317272E-3</v>
      </c>
      <c r="Y343" s="91">
        <v>0.99314416301656827</v>
      </c>
      <c r="Z343" s="91">
        <v>0</v>
      </c>
      <c r="AA343" s="91">
        <v>0</v>
      </c>
      <c r="AB343" s="91">
        <v>0</v>
      </c>
      <c r="AC343" s="91">
        <v>1</v>
      </c>
      <c r="AD343" s="91">
        <v>0</v>
      </c>
      <c r="AE343" s="91">
        <v>0</v>
      </c>
      <c r="AF343" s="91">
        <v>0</v>
      </c>
      <c r="AG343" s="91">
        <v>0</v>
      </c>
      <c r="AH343" s="91">
        <v>0</v>
      </c>
      <c r="AI343" s="91">
        <v>0</v>
      </c>
      <c r="AJ343" s="91">
        <v>0</v>
      </c>
      <c r="AK343" s="91">
        <v>0</v>
      </c>
      <c r="AL343" s="91">
        <v>0</v>
      </c>
      <c r="AM343" s="91">
        <v>0</v>
      </c>
      <c r="AN343" s="91">
        <v>0</v>
      </c>
      <c r="AO343" s="91">
        <v>0.13135186960690318</v>
      </c>
      <c r="AP343" s="91">
        <v>0</v>
      </c>
      <c r="AQ343" s="91">
        <v>0</v>
      </c>
      <c r="AR343" s="91">
        <v>0</v>
      </c>
      <c r="AS343" s="91">
        <v>0</v>
      </c>
      <c r="AT343" s="91">
        <v>0</v>
      </c>
      <c r="AU343" s="91">
        <v>0.86864813039309685</v>
      </c>
      <c r="AV343" s="91">
        <v>0</v>
      </c>
      <c r="AW343" s="91">
        <v>0</v>
      </c>
      <c r="AX343" s="91">
        <v>0</v>
      </c>
      <c r="AY343" s="91">
        <v>0</v>
      </c>
      <c r="AZ343" s="91">
        <v>0</v>
      </c>
      <c r="BA343" s="96">
        <v>0</v>
      </c>
    </row>
    <row r="344" spans="1:53" x14ac:dyDescent="0.25">
      <c r="A344" s="92" t="s">
        <v>156</v>
      </c>
      <c r="B344" s="92">
        <v>2020</v>
      </c>
      <c r="C344" s="92">
        <v>193</v>
      </c>
      <c r="D344" s="93">
        <v>1.2909632571996028E-2</v>
      </c>
      <c r="E344" s="94">
        <v>3.1635811519364445</v>
      </c>
      <c r="F344" s="94">
        <v>39877.200000000004</v>
      </c>
      <c r="G344" s="93">
        <v>0</v>
      </c>
      <c r="H344" s="93">
        <v>0</v>
      </c>
      <c r="I344" s="93">
        <v>5.5608738828202581E-2</v>
      </c>
      <c r="J344" s="93">
        <v>0</v>
      </c>
      <c r="K344" s="93">
        <v>0.81556378080707759</v>
      </c>
      <c r="L344" s="93">
        <v>0</v>
      </c>
      <c r="M344" s="93">
        <v>0</v>
      </c>
      <c r="N344" s="93">
        <v>0</v>
      </c>
      <c r="O344" s="93">
        <v>0</v>
      </c>
      <c r="P344" s="93">
        <v>0</v>
      </c>
      <c r="Q344" s="93">
        <v>0</v>
      </c>
      <c r="R344" s="93">
        <v>0</v>
      </c>
      <c r="S344" s="93">
        <v>0</v>
      </c>
      <c r="T344" s="93">
        <v>0.21648460774577952</v>
      </c>
      <c r="U344" s="93">
        <v>0</v>
      </c>
      <c r="V344" s="94">
        <v>1.7024834531010202</v>
      </c>
      <c r="W344" s="94">
        <v>1.4610976988354247</v>
      </c>
      <c r="X344" s="94">
        <v>2.2117901959014172E-2</v>
      </c>
      <c r="Y344" s="94">
        <v>0.76139749029520631</v>
      </c>
      <c r="Z344" s="94">
        <v>0.21648460774577949</v>
      </c>
      <c r="AA344" s="94">
        <v>0</v>
      </c>
      <c r="AB344" s="94">
        <v>0</v>
      </c>
      <c r="AC344" s="94">
        <v>1</v>
      </c>
      <c r="AD344" s="94">
        <v>0</v>
      </c>
      <c r="AE344" s="94">
        <v>0</v>
      </c>
      <c r="AF344" s="94">
        <v>0</v>
      </c>
      <c r="AG344" s="94">
        <v>0</v>
      </c>
      <c r="AH344" s="94">
        <v>0</v>
      </c>
      <c r="AI344" s="94">
        <v>0</v>
      </c>
      <c r="AJ344" s="94">
        <v>0</v>
      </c>
      <c r="AK344" s="94">
        <v>0</v>
      </c>
      <c r="AL344" s="94">
        <v>0</v>
      </c>
      <c r="AM344" s="94">
        <v>0</v>
      </c>
      <c r="AN344" s="94">
        <v>0</v>
      </c>
      <c r="AO344" s="94">
        <v>2.5254920559639554E-2</v>
      </c>
      <c r="AP344" s="94">
        <v>0</v>
      </c>
      <c r="AQ344" s="94">
        <v>0.97474507944036048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1</v>
      </c>
      <c r="BA344" s="95">
        <v>0</v>
      </c>
    </row>
    <row r="345" spans="1:53" x14ac:dyDescent="0.25">
      <c r="A345" s="92" t="s">
        <v>318</v>
      </c>
      <c r="B345" s="92">
        <v>2020</v>
      </c>
      <c r="C345" s="92">
        <v>385</v>
      </c>
      <c r="D345" s="93">
        <v>0.29131747551366083</v>
      </c>
      <c r="E345" s="94">
        <v>55.733606744237434</v>
      </c>
      <c r="F345" s="94">
        <v>24442.2</v>
      </c>
      <c r="G345" s="93">
        <v>0</v>
      </c>
      <c r="H345" s="93">
        <v>0</v>
      </c>
      <c r="I345" s="93">
        <v>0.9796731718094116</v>
      </c>
      <c r="J345" s="93">
        <v>0</v>
      </c>
      <c r="K345" s="93">
        <v>0</v>
      </c>
      <c r="L345" s="93">
        <v>0</v>
      </c>
      <c r="M345" s="93">
        <v>0</v>
      </c>
      <c r="N345" s="93">
        <v>0.4666588113999558</v>
      </c>
      <c r="O345" s="93">
        <v>0</v>
      </c>
      <c r="P345" s="93">
        <v>0</v>
      </c>
      <c r="Q345" s="93">
        <v>0</v>
      </c>
      <c r="R345" s="93">
        <v>0</v>
      </c>
      <c r="S345" s="93">
        <v>0</v>
      </c>
      <c r="T345" s="93">
        <v>0</v>
      </c>
      <c r="U345" s="93">
        <v>0</v>
      </c>
      <c r="V345" s="94">
        <v>23.715509195080639</v>
      </c>
      <c r="W345" s="94">
        <v>32.018097549156792</v>
      </c>
      <c r="X345" s="94">
        <v>0.33880256278076437</v>
      </c>
      <c r="Y345" s="94">
        <v>0.66119743721923563</v>
      </c>
      <c r="Z345" s="94">
        <v>0</v>
      </c>
      <c r="AA345" s="94">
        <v>0</v>
      </c>
      <c r="AB345" s="94">
        <v>0</v>
      </c>
      <c r="AC345" s="94">
        <v>1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0.34084023879533093</v>
      </c>
      <c r="AP345" s="94">
        <v>0</v>
      </c>
      <c r="AQ345" s="94">
        <v>0</v>
      </c>
      <c r="AR345" s="94">
        <v>0</v>
      </c>
      <c r="AS345" s="94">
        <v>0</v>
      </c>
      <c r="AT345" s="94">
        <v>0.65915976120466901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5">
        <v>0</v>
      </c>
    </row>
    <row r="346" spans="1:53" x14ac:dyDescent="0.25">
      <c r="A346" s="92" t="s">
        <v>178</v>
      </c>
      <c r="B346" s="92">
        <v>2020</v>
      </c>
      <c r="C346" s="92">
        <v>220</v>
      </c>
      <c r="D346" s="93">
        <v>0</v>
      </c>
      <c r="E346" s="94">
        <v>0.28383736748655281</v>
      </c>
      <c r="F346" s="94">
        <v>59744.880000000005</v>
      </c>
      <c r="G346" s="93">
        <v>0</v>
      </c>
      <c r="H346" s="93">
        <v>3.8304637987389041E-3</v>
      </c>
      <c r="I346" s="93">
        <v>0</v>
      </c>
      <c r="J346" s="93">
        <v>0</v>
      </c>
      <c r="K346" s="93">
        <v>1.1093753975236036</v>
      </c>
      <c r="L346" s="93">
        <v>0</v>
      </c>
      <c r="M346" s="93">
        <v>0</v>
      </c>
      <c r="N346" s="93">
        <v>0</v>
      </c>
      <c r="O346" s="93">
        <v>0</v>
      </c>
      <c r="P346" s="93">
        <v>0</v>
      </c>
      <c r="Q346" s="93">
        <v>0</v>
      </c>
      <c r="R346" s="93">
        <v>0</v>
      </c>
      <c r="S346" s="93">
        <v>0</v>
      </c>
      <c r="T346" s="93">
        <v>0</v>
      </c>
      <c r="U346" s="93">
        <v>0</v>
      </c>
      <c r="V346" s="94">
        <v>0.28383736748655281</v>
      </c>
      <c r="W346" s="94">
        <v>0</v>
      </c>
      <c r="X346" s="94">
        <v>0</v>
      </c>
      <c r="Y346" s="94">
        <v>1</v>
      </c>
      <c r="Z346" s="94">
        <v>0</v>
      </c>
      <c r="AA346" s="94">
        <v>0</v>
      </c>
      <c r="AB346" s="94">
        <v>0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4">
        <v>0</v>
      </c>
      <c r="AI346" s="94">
        <v>0</v>
      </c>
      <c r="AJ346" s="94">
        <v>0</v>
      </c>
      <c r="AK346" s="94">
        <v>0</v>
      </c>
      <c r="AL346" s="94">
        <v>0</v>
      </c>
      <c r="AM346" s="94">
        <v>0</v>
      </c>
      <c r="AN346" s="94">
        <v>3.8008316553277176E-3</v>
      </c>
      <c r="AO346" s="94">
        <v>0</v>
      </c>
      <c r="AP346" s="94">
        <v>0</v>
      </c>
      <c r="AQ346" s="94">
        <v>0.99619916834467226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5">
        <v>0</v>
      </c>
    </row>
    <row r="347" spans="1:53" x14ac:dyDescent="0.25">
      <c r="A347" s="89" t="s">
        <v>296</v>
      </c>
      <c r="B347" s="89">
        <v>2020</v>
      </c>
      <c r="C347" s="89">
        <v>361</v>
      </c>
      <c r="D347" s="90">
        <v>0</v>
      </c>
      <c r="E347" s="91">
        <v>5.0206653567314852E-2</v>
      </c>
      <c r="F347" s="91">
        <v>26566.2</v>
      </c>
      <c r="G347" s="90">
        <v>0</v>
      </c>
      <c r="H347" s="90">
        <v>6.7755267972084818E-4</v>
      </c>
      <c r="I347" s="90">
        <v>0</v>
      </c>
      <c r="J347" s="90">
        <v>0</v>
      </c>
      <c r="K347" s="90">
        <v>0</v>
      </c>
      <c r="L347" s="90">
        <v>1.0529168642861981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1">
        <v>5.0206653567314852E-2</v>
      </c>
      <c r="W347" s="91">
        <v>0</v>
      </c>
      <c r="X347" s="91">
        <v>0</v>
      </c>
      <c r="Y347" s="91">
        <v>1</v>
      </c>
      <c r="Z347" s="91">
        <v>0</v>
      </c>
      <c r="AA347" s="91">
        <v>0</v>
      </c>
      <c r="AB347" s="91">
        <v>0</v>
      </c>
      <c r="AC347" s="91">
        <v>0</v>
      </c>
      <c r="AD347" s="91">
        <v>0</v>
      </c>
      <c r="AE347" s="91">
        <v>0</v>
      </c>
      <c r="AF347" s="91">
        <v>0</v>
      </c>
      <c r="AG347" s="91">
        <v>0</v>
      </c>
      <c r="AH347" s="91">
        <v>0</v>
      </c>
      <c r="AI347" s="91">
        <v>0</v>
      </c>
      <c r="AJ347" s="91">
        <v>0</v>
      </c>
      <c r="AK347" s="91">
        <v>0</v>
      </c>
      <c r="AL347" s="91">
        <v>0</v>
      </c>
      <c r="AM347" s="91">
        <v>0</v>
      </c>
      <c r="AN347" s="91">
        <v>6.0913705583756335E-4</v>
      </c>
      <c r="AO347" s="91">
        <v>0</v>
      </c>
      <c r="AP347" s="91">
        <v>0</v>
      </c>
      <c r="AQ347" s="91">
        <v>0</v>
      </c>
      <c r="AR347" s="91">
        <v>0.99939086294416235</v>
      </c>
      <c r="AS347" s="91">
        <v>0</v>
      </c>
      <c r="AT347" s="91">
        <v>0</v>
      </c>
      <c r="AU347" s="91">
        <v>0</v>
      </c>
      <c r="AV347" s="91">
        <v>0</v>
      </c>
      <c r="AW347" s="91">
        <v>0</v>
      </c>
      <c r="AX347" s="91">
        <v>0</v>
      </c>
      <c r="AY347" s="91">
        <v>0</v>
      </c>
      <c r="AZ347" s="91">
        <v>0</v>
      </c>
      <c r="BA347" s="96">
        <v>0</v>
      </c>
    </row>
    <row r="348" spans="1:53" x14ac:dyDescent="0.25">
      <c r="A348" s="92" t="s">
        <v>220</v>
      </c>
      <c r="B348" s="92">
        <v>2020</v>
      </c>
      <c r="C348" s="92">
        <v>266</v>
      </c>
      <c r="D348" s="93">
        <v>1.755485893416928E-2</v>
      </c>
      <c r="E348" s="94">
        <v>44.464488353448274</v>
      </c>
      <c r="F348" s="94">
        <v>45936</v>
      </c>
      <c r="G348" s="93">
        <v>0</v>
      </c>
      <c r="H348" s="93">
        <v>0</v>
      </c>
      <c r="I348" s="93">
        <v>0.78158706896551722</v>
      </c>
      <c r="J348" s="93">
        <v>0</v>
      </c>
      <c r="K348" s="93">
        <v>0</v>
      </c>
      <c r="L348" s="93">
        <v>0</v>
      </c>
      <c r="M348" s="93">
        <v>0</v>
      </c>
      <c r="N348" s="93">
        <v>0</v>
      </c>
      <c r="O348" s="93">
        <v>0</v>
      </c>
      <c r="P348" s="93">
        <v>0</v>
      </c>
      <c r="Q348" s="93">
        <v>0</v>
      </c>
      <c r="R348" s="93">
        <v>0</v>
      </c>
      <c r="S348" s="93">
        <v>0</v>
      </c>
      <c r="T348" s="93">
        <v>0.23424764890282132</v>
      </c>
      <c r="U348" s="93">
        <v>1.5673981191222569E-4</v>
      </c>
      <c r="V348" s="94">
        <v>42.454581595611288</v>
      </c>
      <c r="W348" s="94">
        <v>2.0099067578369905</v>
      </c>
      <c r="X348" s="94">
        <v>2.6867728107777104E-2</v>
      </c>
      <c r="Y348" s="94">
        <v>0.7637783221065525</v>
      </c>
      <c r="Z348" s="94">
        <v>0.20935394978567035</v>
      </c>
      <c r="AA348" s="94">
        <v>0</v>
      </c>
      <c r="AB348" s="94">
        <v>0</v>
      </c>
      <c r="AC348" s="94">
        <v>1</v>
      </c>
      <c r="AD348" s="94">
        <v>0</v>
      </c>
      <c r="AE348" s="94">
        <v>0</v>
      </c>
      <c r="AF348" s="94">
        <v>0</v>
      </c>
      <c r="AG348" s="94">
        <v>0</v>
      </c>
      <c r="AH348" s="94">
        <v>0</v>
      </c>
      <c r="AI348" s="94">
        <v>0</v>
      </c>
      <c r="AJ348" s="94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1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0.99737925870460498</v>
      </c>
      <c r="BA348" s="95">
        <v>2.620741295394983E-3</v>
      </c>
    </row>
    <row r="349" spans="1:53" x14ac:dyDescent="0.25">
      <c r="A349" s="89" t="s">
        <v>116</v>
      </c>
      <c r="B349" s="89">
        <v>2020</v>
      </c>
      <c r="C349" s="89">
        <v>144</v>
      </c>
      <c r="D349" s="90">
        <v>0</v>
      </c>
      <c r="E349" s="91">
        <v>0.38745098039215686</v>
      </c>
      <c r="F349" s="91">
        <v>55080</v>
      </c>
      <c r="G349" s="90">
        <v>0</v>
      </c>
      <c r="H349" s="90">
        <v>5.2287581699346402E-3</v>
      </c>
      <c r="I349" s="90">
        <v>0</v>
      </c>
      <c r="J349" s="90">
        <v>0</v>
      </c>
      <c r="K349" s="90">
        <v>0</v>
      </c>
      <c r="L349" s="90">
        <v>0.95699346405228758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1">
        <v>0.38745098039215686</v>
      </c>
      <c r="W349" s="91">
        <v>0</v>
      </c>
      <c r="X349" s="91">
        <v>0</v>
      </c>
      <c r="Y349" s="91">
        <v>1</v>
      </c>
      <c r="Z349" s="91">
        <v>0</v>
      </c>
      <c r="AA349" s="91">
        <v>0</v>
      </c>
      <c r="AB349" s="91">
        <v>0</v>
      </c>
      <c r="AC349" s="91">
        <v>0</v>
      </c>
      <c r="AD349" s="91">
        <v>0</v>
      </c>
      <c r="AE349" s="91">
        <v>0</v>
      </c>
      <c r="AF349" s="91">
        <v>0</v>
      </c>
      <c r="AG349" s="91">
        <v>0</v>
      </c>
      <c r="AH349" s="91">
        <v>0</v>
      </c>
      <c r="AI349" s="91">
        <v>0</v>
      </c>
      <c r="AJ349" s="91">
        <v>0</v>
      </c>
      <c r="AK349" s="91">
        <v>0</v>
      </c>
      <c r="AL349" s="91">
        <v>0</v>
      </c>
      <c r="AM349" s="91">
        <v>0</v>
      </c>
      <c r="AN349" s="91">
        <v>4.7712418300653592E-3</v>
      </c>
      <c r="AO349" s="91">
        <v>0</v>
      </c>
      <c r="AP349" s="91">
        <v>0</v>
      </c>
      <c r="AQ349" s="91">
        <v>0</v>
      </c>
      <c r="AR349" s="91">
        <v>0.99522875816993461</v>
      </c>
      <c r="AS349" s="91">
        <v>0</v>
      </c>
      <c r="AT349" s="91">
        <v>0</v>
      </c>
      <c r="AU349" s="91">
        <v>0</v>
      </c>
      <c r="AV349" s="91">
        <v>0</v>
      </c>
      <c r="AW349" s="91">
        <v>0</v>
      </c>
      <c r="AX349" s="91">
        <v>0</v>
      </c>
      <c r="AY349" s="91">
        <v>0</v>
      </c>
      <c r="AZ349" s="91">
        <v>0</v>
      </c>
      <c r="BA349" s="96">
        <v>0</v>
      </c>
    </row>
    <row r="350" spans="1:53" x14ac:dyDescent="0.25">
      <c r="A350" s="92" t="s">
        <v>289</v>
      </c>
      <c r="B350" s="92">
        <v>2020</v>
      </c>
      <c r="C350" s="92">
        <v>354</v>
      </c>
      <c r="D350" s="93">
        <v>9.7765363128491621E-3</v>
      </c>
      <c r="E350" s="94">
        <v>31.133343836126624</v>
      </c>
      <c r="F350" s="94">
        <v>7732.8</v>
      </c>
      <c r="G350" s="93">
        <v>0</v>
      </c>
      <c r="H350" s="93">
        <v>0</v>
      </c>
      <c r="I350" s="93">
        <v>0.54725512104283047</v>
      </c>
      <c r="J350" s="93">
        <v>0</v>
      </c>
      <c r="K350" s="93">
        <v>0.54714980343471964</v>
      </c>
      <c r="L350" s="93">
        <v>0</v>
      </c>
      <c r="M350" s="93">
        <v>0</v>
      </c>
      <c r="N350" s="93">
        <v>0</v>
      </c>
      <c r="O350" s="93">
        <v>0</v>
      </c>
      <c r="P350" s="93">
        <v>0</v>
      </c>
      <c r="Q350" s="93">
        <v>0</v>
      </c>
      <c r="R350" s="93">
        <v>0</v>
      </c>
      <c r="S350" s="93">
        <v>0</v>
      </c>
      <c r="T350" s="93">
        <v>0</v>
      </c>
      <c r="U350" s="93">
        <v>0</v>
      </c>
      <c r="V350" s="94">
        <v>29.855172793296084</v>
      </c>
      <c r="W350" s="94">
        <v>1.2781710428305399</v>
      </c>
      <c r="X350" s="94">
        <v>1.3035381750465548E-2</v>
      </c>
      <c r="Y350" s="94">
        <v>0.98696461824953441</v>
      </c>
      <c r="Z350" s="94">
        <v>0</v>
      </c>
      <c r="AA350" s="94">
        <v>0</v>
      </c>
      <c r="AB350" s="94">
        <v>0</v>
      </c>
      <c r="AC350" s="94">
        <v>1</v>
      </c>
      <c r="AD350" s="94">
        <v>0</v>
      </c>
      <c r="AE350" s="94">
        <v>0</v>
      </c>
      <c r="AF350" s="94">
        <v>0</v>
      </c>
      <c r="AG350" s="94">
        <v>0</v>
      </c>
      <c r="AH350" s="94">
        <v>0</v>
      </c>
      <c r="AI350" s="94">
        <v>0</v>
      </c>
      <c r="AJ350" s="94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0.48443396226415097</v>
      </c>
      <c r="AP350" s="94">
        <v>0</v>
      </c>
      <c r="AQ350" s="94">
        <v>0.51556603773584908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5">
        <v>0</v>
      </c>
    </row>
    <row r="351" spans="1:53" x14ac:dyDescent="0.25">
      <c r="A351" s="92" t="s">
        <v>232</v>
      </c>
      <c r="B351" s="92">
        <v>2020</v>
      </c>
      <c r="C351" s="92">
        <v>279</v>
      </c>
      <c r="D351" s="93">
        <v>9.9206446099377357E-2</v>
      </c>
      <c r="E351" s="94">
        <v>45.210290611646926</v>
      </c>
      <c r="F351" s="94">
        <v>29487.600000000002</v>
      </c>
      <c r="G351" s="93">
        <v>0</v>
      </c>
      <c r="H351" s="93">
        <v>0</v>
      </c>
      <c r="I351" s="93">
        <v>0.79469661823953108</v>
      </c>
      <c r="J351" s="93">
        <v>0</v>
      </c>
      <c r="K351" s="93">
        <v>0</v>
      </c>
      <c r="L351" s="93">
        <v>0</v>
      </c>
      <c r="M351" s="93">
        <v>0</v>
      </c>
      <c r="N351" s="93">
        <v>0</v>
      </c>
      <c r="O351" s="93">
        <v>0</v>
      </c>
      <c r="P351" s="93">
        <v>0</v>
      </c>
      <c r="Q351" s="93">
        <v>0</v>
      </c>
      <c r="R351" s="93">
        <v>0</v>
      </c>
      <c r="S351" s="93">
        <v>0</v>
      </c>
      <c r="T351" s="93">
        <v>0.31046270296667072</v>
      </c>
      <c r="U351" s="93">
        <v>0</v>
      </c>
      <c r="V351" s="94">
        <v>32.913375772188985</v>
      </c>
      <c r="W351" s="94">
        <v>12.296914839457941</v>
      </c>
      <c r="X351" s="94">
        <v>0.15980954706385056</v>
      </c>
      <c r="Y351" s="94">
        <v>0.52972774996947869</v>
      </c>
      <c r="Z351" s="94">
        <v>0.31046270296667078</v>
      </c>
      <c r="AA351" s="94">
        <v>0</v>
      </c>
      <c r="AB351" s="94">
        <v>0</v>
      </c>
      <c r="AC351" s="94">
        <v>1</v>
      </c>
      <c r="AD351" s="94">
        <v>0</v>
      </c>
      <c r="AE351" s="94">
        <v>0</v>
      </c>
      <c r="AF351" s="94">
        <v>0</v>
      </c>
      <c r="AG351" s="94">
        <v>0</v>
      </c>
      <c r="AH351" s="94">
        <v>0</v>
      </c>
      <c r="AI351" s="94">
        <v>0</v>
      </c>
      <c r="AJ351" s="94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1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1</v>
      </c>
      <c r="BA351" s="95">
        <v>0</v>
      </c>
    </row>
    <row r="352" spans="1:53" x14ac:dyDescent="0.25">
      <c r="A352" s="92" t="s">
        <v>270</v>
      </c>
      <c r="B352" s="92">
        <v>2020</v>
      </c>
      <c r="C352" s="92">
        <v>324</v>
      </c>
      <c r="D352" s="93">
        <v>0</v>
      </c>
      <c r="E352" s="94">
        <v>0</v>
      </c>
      <c r="F352" s="94">
        <v>34703.999999999993</v>
      </c>
      <c r="G352" s="93">
        <v>0</v>
      </c>
      <c r="H352" s="93">
        <v>0</v>
      </c>
      <c r="I352" s="93">
        <v>0</v>
      </c>
      <c r="J352" s="93">
        <v>0</v>
      </c>
      <c r="K352" s="93">
        <v>1.0796449976947904</v>
      </c>
      <c r="L352" s="93">
        <v>0</v>
      </c>
      <c r="M352" s="93">
        <v>0</v>
      </c>
      <c r="N352" s="93">
        <v>0</v>
      </c>
      <c r="O352" s="93">
        <v>0</v>
      </c>
      <c r="P352" s="93">
        <v>0</v>
      </c>
      <c r="Q352" s="93">
        <v>0</v>
      </c>
      <c r="R352" s="93">
        <v>0</v>
      </c>
      <c r="S352" s="93">
        <v>0</v>
      </c>
      <c r="T352" s="93">
        <v>0</v>
      </c>
      <c r="U352" s="93">
        <v>0</v>
      </c>
      <c r="V352" s="94">
        <v>0</v>
      </c>
      <c r="W352" s="94">
        <v>0</v>
      </c>
      <c r="X352" s="94">
        <v>0</v>
      </c>
      <c r="Y352" s="94">
        <v>1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94">
        <v>0</v>
      </c>
      <c r="AI352" s="94">
        <v>0</v>
      </c>
      <c r="AJ352" s="94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1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5">
        <v>0</v>
      </c>
    </row>
    <row r="353" spans="1:53" x14ac:dyDescent="0.25">
      <c r="A353" s="92" t="s">
        <v>218</v>
      </c>
      <c r="B353" s="92">
        <v>2020</v>
      </c>
      <c r="C353" s="92">
        <v>263</v>
      </c>
      <c r="D353" s="93">
        <v>0</v>
      </c>
      <c r="E353" s="94">
        <v>0</v>
      </c>
      <c r="F353" s="94">
        <v>23328</v>
      </c>
      <c r="G353" s="93">
        <v>0</v>
      </c>
      <c r="H353" s="93">
        <v>0</v>
      </c>
      <c r="I353" s="93">
        <v>0</v>
      </c>
      <c r="J353" s="93">
        <v>0</v>
      </c>
      <c r="K353" s="93">
        <v>0</v>
      </c>
      <c r="L353" s="93">
        <v>1.2924382716049383</v>
      </c>
      <c r="M353" s="93">
        <v>0</v>
      </c>
      <c r="N353" s="93">
        <v>0</v>
      </c>
      <c r="O353" s="93">
        <v>0</v>
      </c>
      <c r="P353" s="93">
        <v>0</v>
      </c>
      <c r="Q353" s="93">
        <v>0</v>
      </c>
      <c r="R353" s="93">
        <v>0</v>
      </c>
      <c r="S353" s="93">
        <v>0</v>
      </c>
      <c r="T353" s="93">
        <v>0</v>
      </c>
      <c r="U353" s="93">
        <v>0</v>
      </c>
      <c r="V353" s="94">
        <v>0</v>
      </c>
      <c r="W353" s="94">
        <v>0</v>
      </c>
      <c r="X353" s="94">
        <v>0</v>
      </c>
      <c r="Y353" s="94">
        <v>1.0000000000000002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94">
        <v>0</v>
      </c>
      <c r="AI353" s="94">
        <v>0</v>
      </c>
      <c r="AJ353" s="94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1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5">
        <v>0</v>
      </c>
    </row>
    <row r="354" spans="1:53" x14ac:dyDescent="0.25">
      <c r="A354" s="89" t="s">
        <v>91</v>
      </c>
      <c r="B354" s="89">
        <v>2020</v>
      </c>
      <c r="C354" s="89">
        <v>117</v>
      </c>
      <c r="D354" s="90">
        <v>0</v>
      </c>
      <c r="E354" s="91">
        <v>2.4158388842392777E-3</v>
      </c>
      <c r="F354" s="91">
        <v>939672.44000000006</v>
      </c>
      <c r="G354" s="90">
        <v>0</v>
      </c>
      <c r="H354" s="90">
        <v>3.2602414092297951E-5</v>
      </c>
      <c r="I354" s="90">
        <v>0</v>
      </c>
      <c r="J354" s="90">
        <v>0</v>
      </c>
      <c r="K354" s="90">
        <v>0.2249672236848832</v>
      </c>
      <c r="L354" s="90">
        <v>0.74948138310835211</v>
      </c>
      <c r="M354" s="90">
        <v>0</v>
      </c>
      <c r="N354" s="90">
        <v>3.1976568345454503E-4</v>
      </c>
      <c r="O354" s="90">
        <v>6.2053538571377062E-2</v>
      </c>
      <c r="P354" s="90">
        <v>0</v>
      </c>
      <c r="Q354" s="90">
        <v>1.0129327619739491E-4</v>
      </c>
      <c r="R354" s="90">
        <v>0</v>
      </c>
      <c r="S354" s="90">
        <v>0</v>
      </c>
      <c r="T354" s="90">
        <v>0</v>
      </c>
      <c r="U354" s="90">
        <v>0</v>
      </c>
      <c r="V354" s="91">
        <v>2.4158388842392777E-3</v>
      </c>
      <c r="W354" s="91">
        <v>0</v>
      </c>
      <c r="X354" s="91">
        <v>6.7312818070943956E-2</v>
      </c>
      <c r="Y354" s="91">
        <v>0.93268718192905598</v>
      </c>
      <c r="Z354" s="91">
        <v>0</v>
      </c>
      <c r="AA354" s="91">
        <v>0</v>
      </c>
      <c r="AB354" s="91">
        <v>0</v>
      </c>
      <c r="AC354" s="91">
        <v>0</v>
      </c>
      <c r="AD354" s="91">
        <v>0</v>
      </c>
      <c r="AE354" s="91">
        <v>0</v>
      </c>
      <c r="AF354" s="91">
        <v>1</v>
      </c>
      <c r="AG354" s="91">
        <v>0</v>
      </c>
      <c r="AH354" s="91">
        <v>0</v>
      </c>
      <c r="AI354" s="91">
        <v>0</v>
      </c>
      <c r="AJ354" s="91">
        <v>0</v>
      </c>
      <c r="AK354" s="91">
        <v>0</v>
      </c>
      <c r="AL354" s="91">
        <v>0</v>
      </c>
      <c r="AM354" s="91">
        <v>0</v>
      </c>
      <c r="AN354" s="91">
        <v>2.6809982763872259E-5</v>
      </c>
      <c r="AO354" s="91">
        <v>0</v>
      </c>
      <c r="AP354" s="91">
        <v>0</v>
      </c>
      <c r="AQ354" s="91">
        <v>0.21029486624979091</v>
      </c>
      <c r="AR354" s="91">
        <v>0.73129695605912615</v>
      </c>
      <c r="AS354" s="91">
        <v>0</v>
      </c>
      <c r="AT354" s="91">
        <v>2.9574846520010416E-4</v>
      </c>
      <c r="AU354" s="91">
        <v>5.7990067862425818E-2</v>
      </c>
      <c r="AV354" s="91">
        <v>0</v>
      </c>
      <c r="AW354" s="91">
        <v>9.5551380693146163E-5</v>
      </c>
      <c r="AX354" s="91">
        <v>0</v>
      </c>
      <c r="AY354" s="91">
        <v>0</v>
      </c>
      <c r="AZ354" s="91">
        <v>0</v>
      </c>
      <c r="BA354" s="96">
        <v>0</v>
      </c>
    </row>
    <row r="355" spans="1:53" x14ac:dyDescent="0.25">
      <c r="A355" s="92" t="s">
        <v>274</v>
      </c>
      <c r="B355" s="92">
        <v>2020</v>
      </c>
      <c r="C355" s="92">
        <v>329</v>
      </c>
      <c r="D355" s="93">
        <v>0</v>
      </c>
      <c r="E355" s="94">
        <v>0.82776315545587664</v>
      </c>
      <c r="F355" s="94">
        <v>194223.6</v>
      </c>
      <c r="G355" s="93">
        <v>0</v>
      </c>
      <c r="H355" s="93">
        <v>0</v>
      </c>
      <c r="I355" s="93">
        <v>1.4550240032622194E-2</v>
      </c>
      <c r="J355" s="93">
        <v>0</v>
      </c>
      <c r="K355" s="93">
        <v>0</v>
      </c>
      <c r="L355" s="93">
        <v>0.71372171044095567</v>
      </c>
      <c r="M355" s="93">
        <v>0</v>
      </c>
      <c r="N355" s="93">
        <v>0</v>
      </c>
      <c r="O355" s="93">
        <v>0</v>
      </c>
      <c r="P355" s="93">
        <v>0</v>
      </c>
      <c r="Q355" s="93">
        <v>0</v>
      </c>
      <c r="R355" s="93">
        <v>0</v>
      </c>
      <c r="S355" s="93">
        <v>0</v>
      </c>
      <c r="T355" s="93">
        <v>0.27172804952642216</v>
      </c>
      <c r="U355" s="93">
        <v>0</v>
      </c>
      <c r="V355" s="94">
        <v>0.82776315545587664</v>
      </c>
      <c r="W355" s="94">
        <v>0</v>
      </c>
      <c r="X355" s="94">
        <v>0</v>
      </c>
      <c r="Y355" s="94">
        <v>0.72827195047357784</v>
      </c>
      <c r="Z355" s="94">
        <v>0.27172804952642216</v>
      </c>
      <c r="AA355" s="94">
        <v>0</v>
      </c>
      <c r="AB355" s="94">
        <v>0</v>
      </c>
      <c r="AC355" s="94">
        <v>0</v>
      </c>
      <c r="AD355" s="94">
        <v>0</v>
      </c>
      <c r="AE355" s="94">
        <v>0</v>
      </c>
      <c r="AF355" s="94">
        <v>0</v>
      </c>
      <c r="AG355" s="94">
        <v>0</v>
      </c>
      <c r="AH355" s="94">
        <v>0</v>
      </c>
      <c r="AI355" s="94">
        <v>0</v>
      </c>
      <c r="AJ355" s="94">
        <v>0</v>
      </c>
      <c r="AK355" s="94">
        <v>0</v>
      </c>
      <c r="AL355" s="94">
        <v>0</v>
      </c>
      <c r="AM355" s="94">
        <v>0</v>
      </c>
      <c r="AN355" s="94">
        <v>0</v>
      </c>
      <c r="AO355" s="94">
        <v>1.9979130080680054E-2</v>
      </c>
      <c r="AP355" s="94">
        <v>0</v>
      </c>
      <c r="AQ355" s="94">
        <v>0</v>
      </c>
      <c r="AR355" s="94">
        <v>0.98002086991932003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1</v>
      </c>
      <c r="BA355" s="95">
        <v>0</v>
      </c>
    </row>
    <row r="356" spans="1:53" x14ac:dyDescent="0.25">
      <c r="A356" s="89" t="s">
        <v>56</v>
      </c>
      <c r="B356" s="89">
        <v>2020</v>
      </c>
      <c r="C356" s="89">
        <v>69</v>
      </c>
      <c r="D356" s="90">
        <v>0.69887562289321503</v>
      </c>
      <c r="E356" s="91">
        <v>0.63599600882425278</v>
      </c>
      <c r="F356" s="91">
        <v>110749.32</v>
      </c>
      <c r="G356" s="90">
        <v>0</v>
      </c>
      <c r="H356" s="90">
        <v>8.5829420893961238E-3</v>
      </c>
      <c r="I356" s="90">
        <v>0</v>
      </c>
      <c r="J356" s="90">
        <v>0</v>
      </c>
      <c r="K356" s="90">
        <v>0</v>
      </c>
      <c r="L356" s="90">
        <v>0.58609569792392402</v>
      </c>
      <c r="M356" s="90">
        <v>0</v>
      </c>
      <c r="N356" s="90">
        <v>9.6388853674225696E-3</v>
      </c>
      <c r="O356" s="90">
        <v>0</v>
      </c>
      <c r="P356" s="90">
        <v>0</v>
      </c>
      <c r="Q356" s="90">
        <v>0</v>
      </c>
      <c r="R356" s="90">
        <v>1.7603558378507425</v>
      </c>
      <c r="S356" s="90">
        <v>0</v>
      </c>
      <c r="T356" s="90">
        <v>0</v>
      </c>
      <c r="U356" s="90">
        <v>0</v>
      </c>
      <c r="V356" s="91">
        <v>0.63599600882425278</v>
      </c>
      <c r="W356" s="91">
        <v>0</v>
      </c>
      <c r="X356" s="91">
        <v>0.63591784263088924</v>
      </c>
      <c r="Y356" s="91">
        <v>0.36408215736911081</v>
      </c>
      <c r="Z356" s="91">
        <v>0</v>
      </c>
      <c r="AA356" s="91">
        <v>0</v>
      </c>
      <c r="AB356" s="91">
        <v>0</v>
      </c>
      <c r="AC356" s="91">
        <v>0</v>
      </c>
      <c r="AD356" s="91">
        <v>0</v>
      </c>
      <c r="AE356" s="91">
        <v>0</v>
      </c>
      <c r="AF356" s="91">
        <v>0</v>
      </c>
      <c r="AG356" s="91">
        <v>0</v>
      </c>
      <c r="AH356" s="91">
        <v>0</v>
      </c>
      <c r="AI356" s="91">
        <v>0</v>
      </c>
      <c r="AJ356" s="91">
        <v>0</v>
      </c>
      <c r="AK356" s="91">
        <v>0</v>
      </c>
      <c r="AL356" s="91">
        <v>1</v>
      </c>
      <c r="AM356" s="91">
        <v>0</v>
      </c>
      <c r="AN356" s="91">
        <v>1.5577334572699426E-2</v>
      </c>
      <c r="AO356" s="91">
        <v>0</v>
      </c>
      <c r="AP356" s="91">
        <v>0</v>
      </c>
      <c r="AQ356" s="91">
        <v>0</v>
      </c>
      <c r="AR356" s="91">
        <v>0.97019906798006206</v>
      </c>
      <c r="AS356" s="91">
        <v>0</v>
      </c>
      <c r="AT356" s="91">
        <v>1.4223597447238563E-2</v>
      </c>
      <c r="AU356" s="91">
        <v>0</v>
      </c>
      <c r="AV356" s="91">
        <v>0</v>
      </c>
      <c r="AW356" s="91">
        <v>0</v>
      </c>
      <c r="AX356" s="91">
        <v>0</v>
      </c>
      <c r="AY356" s="91">
        <v>0</v>
      </c>
      <c r="AZ356" s="91">
        <v>0</v>
      </c>
      <c r="BA356" s="96">
        <v>0</v>
      </c>
    </row>
    <row r="357" spans="1:53" x14ac:dyDescent="0.25">
      <c r="A357" s="89" t="s">
        <v>247</v>
      </c>
      <c r="B357" s="89">
        <v>2020</v>
      </c>
      <c r="C357" s="89">
        <v>295</v>
      </c>
      <c r="D357" s="90">
        <v>0.33950193186415606</v>
      </c>
      <c r="E357" s="91">
        <v>99.301276936018027</v>
      </c>
      <c r="F357" s="91">
        <v>6404920.9010000005</v>
      </c>
      <c r="G357" s="90">
        <v>0.86217625533928954</v>
      </c>
      <c r="H357" s="90">
        <v>4.2835629664318047E-3</v>
      </c>
      <c r="I357" s="90">
        <v>7.6236967556580285E-2</v>
      </c>
      <c r="J357" s="90">
        <v>0.14350020307924485</v>
      </c>
      <c r="K357" s="90">
        <v>0</v>
      </c>
      <c r="L357" s="90">
        <v>3.2092293281546649E-4</v>
      </c>
      <c r="M357" s="90">
        <v>0</v>
      </c>
      <c r="N357" s="90">
        <v>2.1460920770862146E-3</v>
      </c>
      <c r="O357" s="90">
        <v>3.460337815653533E-2</v>
      </c>
      <c r="P357" s="90">
        <v>0.17538913709685483</v>
      </c>
      <c r="Q357" s="90">
        <v>2.4741289150855663E-5</v>
      </c>
      <c r="R357" s="90">
        <v>7.7686017936976232E-3</v>
      </c>
      <c r="S357" s="90">
        <v>0.27852194079734505</v>
      </c>
      <c r="T357" s="90">
        <v>0</v>
      </c>
      <c r="U357" s="90">
        <v>4.257386103822549E-2</v>
      </c>
      <c r="V357" s="91">
        <v>26.132006969881257</v>
      </c>
      <c r="W357" s="91">
        <v>73.169269966136767</v>
      </c>
      <c r="X357" s="91">
        <v>0.61931113026765694</v>
      </c>
      <c r="Y357" s="91">
        <v>7.1664522473818368E-2</v>
      </c>
      <c r="Z357" s="91">
        <v>0.30902434725852468</v>
      </c>
      <c r="AA357" s="91">
        <v>0.57180030632817758</v>
      </c>
      <c r="AB357" s="91">
        <v>2.7842889700728118E-3</v>
      </c>
      <c r="AC357" s="91">
        <v>1.4306870118518621E-3</v>
      </c>
      <c r="AD357" s="91">
        <v>0.17065731702016038</v>
      </c>
      <c r="AE357" s="91">
        <v>0</v>
      </c>
      <c r="AF357" s="91">
        <v>0</v>
      </c>
      <c r="AG357" s="91">
        <v>0</v>
      </c>
      <c r="AH357" s="91">
        <v>0</v>
      </c>
      <c r="AI357" s="91">
        <v>4.1143260298423572E-2</v>
      </c>
      <c r="AJ357" s="91">
        <v>0.20858116524686268</v>
      </c>
      <c r="AK357" s="91">
        <v>0</v>
      </c>
      <c r="AL357" s="91">
        <v>3.6029751244509734E-3</v>
      </c>
      <c r="AM357" s="91">
        <v>0</v>
      </c>
      <c r="AN357" s="91">
        <v>9.3075319074650623E-3</v>
      </c>
      <c r="AO357" s="91">
        <v>0.95957372433089949</v>
      </c>
      <c r="AP357" s="91">
        <v>0</v>
      </c>
      <c r="AQ357" s="91">
        <v>0</v>
      </c>
      <c r="AR357" s="91">
        <v>4.0070189034812249E-3</v>
      </c>
      <c r="AS357" s="91">
        <v>0</v>
      </c>
      <c r="AT357" s="91">
        <v>2.6795939592264967E-2</v>
      </c>
      <c r="AU357" s="91">
        <v>0</v>
      </c>
      <c r="AV357" s="91">
        <v>0</v>
      </c>
      <c r="AW357" s="91">
        <v>3.157852658892336E-4</v>
      </c>
      <c r="AX357" s="91">
        <v>0</v>
      </c>
      <c r="AY357" s="91">
        <v>0.8645322086428826</v>
      </c>
      <c r="AZ357" s="91">
        <v>0</v>
      </c>
      <c r="BA357" s="96">
        <v>0.13546779135711742</v>
      </c>
    </row>
    <row r="358" spans="1:53" x14ac:dyDescent="0.25">
      <c r="A358" s="89" t="s">
        <v>223</v>
      </c>
      <c r="B358" s="89">
        <v>2020</v>
      </c>
      <c r="C358" s="89">
        <v>270</v>
      </c>
      <c r="D358" s="90">
        <v>2.8904153825913275E-3</v>
      </c>
      <c r="E358" s="91">
        <v>0.55969046501800035</v>
      </c>
      <c r="F358" s="91">
        <v>180596.88</v>
      </c>
      <c r="G358" s="90">
        <v>0</v>
      </c>
      <c r="H358" s="90">
        <v>0</v>
      </c>
      <c r="I358" s="90">
        <v>9.838116804675695E-3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0.78479960451144004</v>
      </c>
      <c r="P358" s="90">
        <v>0</v>
      </c>
      <c r="Q358" s="90">
        <v>0</v>
      </c>
      <c r="R358" s="90">
        <v>0</v>
      </c>
      <c r="S358" s="90">
        <v>0</v>
      </c>
      <c r="T358" s="90">
        <v>0.22256198445953221</v>
      </c>
      <c r="U358" s="90">
        <v>0</v>
      </c>
      <c r="V358" s="91">
        <v>0.16760196946924</v>
      </c>
      <c r="W358" s="91">
        <v>0.39208849554876035</v>
      </c>
      <c r="X358" s="91">
        <v>4.4133652807291021E-3</v>
      </c>
      <c r="Y358" s="91">
        <v>0.77302465025973877</v>
      </c>
      <c r="Z358" s="91">
        <v>0.22256198445953213</v>
      </c>
      <c r="AA358" s="91">
        <v>0</v>
      </c>
      <c r="AB358" s="91">
        <v>0</v>
      </c>
      <c r="AC358" s="91">
        <v>1</v>
      </c>
      <c r="AD358" s="91">
        <v>0</v>
      </c>
      <c r="AE358" s="91">
        <v>0</v>
      </c>
      <c r="AF358" s="91">
        <v>0</v>
      </c>
      <c r="AG358" s="91">
        <v>0</v>
      </c>
      <c r="AH358" s="91">
        <v>0</v>
      </c>
      <c r="AI358" s="91">
        <v>0</v>
      </c>
      <c r="AJ358" s="91">
        <v>0</v>
      </c>
      <c r="AK358" s="91">
        <v>0</v>
      </c>
      <c r="AL358" s="91">
        <v>0</v>
      </c>
      <c r="AM358" s="91">
        <v>0</v>
      </c>
      <c r="AN358" s="91">
        <v>0</v>
      </c>
      <c r="AO358" s="91">
        <v>7.3234758660525943E-4</v>
      </c>
      <c r="AP358" s="91">
        <v>0</v>
      </c>
      <c r="AQ358" s="91">
        <v>0</v>
      </c>
      <c r="AR358" s="91">
        <v>0</v>
      </c>
      <c r="AS358" s="91">
        <v>0</v>
      </c>
      <c r="AT358" s="91">
        <v>0</v>
      </c>
      <c r="AU358" s="91">
        <v>0.99926765241339477</v>
      </c>
      <c r="AV358" s="91">
        <v>0</v>
      </c>
      <c r="AW358" s="91">
        <v>0</v>
      </c>
      <c r="AX358" s="91">
        <v>0</v>
      </c>
      <c r="AY358" s="91">
        <v>0</v>
      </c>
      <c r="AZ358" s="91">
        <v>1</v>
      </c>
      <c r="BA358" s="96">
        <v>0</v>
      </c>
    </row>
    <row r="359" spans="1:53" x14ac:dyDescent="0.25">
      <c r="A359" s="89" t="s">
        <v>165</v>
      </c>
      <c r="B359" s="89">
        <v>2020</v>
      </c>
      <c r="C359" s="89">
        <v>206</v>
      </c>
      <c r="D359" s="90">
        <v>0.31568347902790184</v>
      </c>
      <c r="E359" s="91">
        <v>27.434646527217584</v>
      </c>
      <c r="F359" s="91">
        <v>11215978.002774404</v>
      </c>
      <c r="G359" s="90">
        <v>0.14151228357256621</v>
      </c>
      <c r="H359" s="90">
        <v>1.9570691590887226E-2</v>
      </c>
      <c r="I359" s="90">
        <v>6.1185034406295026E-9</v>
      </c>
      <c r="J359" s="90">
        <v>0.1334443044672316</v>
      </c>
      <c r="K359" s="90">
        <v>0.2239142508963336</v>
      </c>
      <c r="L359" s="90">
        <v>6.0234083896463259E-2</v>
      </c>
      <c r="M359" s="90">
        <v>0</v>
      </c>
      <c r="N359" s="90">
        <v>0.60888343860710747</v>
      </c>
      <c r="O359" s="90">
        <v>1.1738610754000441E-3</v>
      </c>
      <c r="P359" s="90">
        <v>0.16309859434883864</v>
      </c>
      <c r="Q359" s="90">
        <v>0</v>
      </c>
      <c r="R359" s="90">
        <v>1.4070978916057204E-2</v>
      </c>
      <c r="S359" s="90">
        <v>1.5793445382665926E-2</v>
      </c>
      <c r="T359" s="90">
        <v>0</v>
      </c>
      <c r="U359" s="90">
        <v>3.4957981543599005E-2</v>
      </c>
      <c r="V359" s="91">
        <v>10.397430321987637</v>
      </c>
      <c r="W359" s="91">
        <v>17.037216205229953</v>
      </c>
      <c r="X359" s="91">
        <v>0.86132653070587073</v>
      </c>
      <c r="Y359" s="91">
        <v>8.8160759424865925E-2</v>
      </c>
      <c r="Z359" s="91">
        <v>5.0512709869263345E-2</v>
      </c>
      <c r="AA359" s="91">
        <v>9.0493773205085462E-2</v>
      </c>
      <c r="AB359" s="91">
        <v>9.8010090361940281E-3</v>
      </c>
      <c r="AC359" s="91">
        <v>0</v>
      </c>
      <c r="AD359" s="91">
        <v>0.1238637773452219</v>
      </c>
      <c r="AE359" s="91">
        <v>0.19848740832892628</v>
      </c>
      <c r="AF359" s="91">
        <v>7.0485144738326108E-3</v>
      </c>
      <c r="AG359" s="91">
        <v>0</v>
      </c>
      <c r="AH359" s="91">
        <v>0.41176621227504789</v>
      </c>
      <c r="AI359" s="91">
        <v>7.994331742983738E-4</v>
      </c>
      <c r="AJ359" s="91">
        <v>0.15138906119971565</v>
      </c>
      <c r="AK359" s="91">
        <v>0</v>
      </c>
      <c r="AL359" s="91">
        <v>6.3508109616778148E-3</v>
      </c>
      <c r="AM359" s="91">
        <v>0</v>
      </c>
      <c r="AN359" s="91">
        <v>5.3265159089024516E-2</v>
      </c>
      <c r="AO359" s="91">
        <v>6.5296859333731296E-8</v>
      </c>
      <c r="AP359" s="91">
        <v>0.10894560398529007</v>
      </c>
      <c r="AQ359" s="91">
        <v>0</v>
      </c>
      <c r="AR359" s="91">
        <v>0.62471178850071052</v>
      </c>
      <c r="AS359" s="91">
        <v>0</v>
      </c>
      <c r="AT359" s="91">
        <v>6.8283462543546336E-2</v>
      </c>
      <c r="AU359" s="91">
        <v>5.123866131858848E-3</v>
      </c>
      <c r="AV359" s="91">
        <v>0.13315573820424342</v>
      </c>
      <c r="AW359" s="91">
        <v>0</v>
      </c>
      <c r="AX359" s="91">
        <v>6.5143162484668825E-3</v>
      </c>
      <c r="AY359" s="91">
        <v>0.29580044506445446</v>
      </c>
      <c r="AZ359" s="91">
        <v>0</v>
      </c>
      <c r="BA359" s="96">
        <v>0.70419955493554554</v>
      </c>
    </row>
    <row r="360" spans="1:53" x14ac:dyDescent="0.25">
      <c r="A360" s="92" t="s">
        <v>276</v>
      </c>
      <c r="B360" s="92">
        <v>2020</v>
      </c>
      <c r="C360" s="92">
        <v>334</v>
      </c>
      <c r="D360" s="93">
        <v>7.9027454766908936E-2</v>
      </c>
      <c r="E360" s="94">
        <v>42.543887173603515</v>
      </c>
      <c r="F360" s="94">
        <v>482305.75199999998</v>
      </c>
      <c r="G360" s="93">
        <v>0</v>
      </c>
      <c r="H360" s="93">
        <v>0</v>
      </c>
      <c r="I360" s="93">
        <v>4.655140832738814E-3</v>
      </c>
      <c r="J360" s="93">
        <v>0.44766059518195417</v>
      </c>
      <c r="K360" s="93">
        <v>9.8309007934037664E-3</v>
      </c>
      <c r="L360" s="93">
        <v>0</v>
      </c>
      <c r="M360" s="93">
        <v>0</v>
      </c>
      <c r="N360" s="93">
        <v>5.080490933062726E-3</v>
      </c>
      <c r="O360" s="93">
        <v>0.17917449593261331</v>
      </c>
      <c r="P360" s="93">
        <v>0.54714072744461073</v>
      </c>
      <c r="Q360" s="93">
        <v>0</v>
      </c>
      <c r="R360" s="93">
        <v>0</v>
      </c>
      <c r="S360" s="93">
        <v>0</v>
      </c>
      <c r="T360" s="93">
        <v>0</v>
      </c>
      <c r="U360" s="93">
        <v>1.9779983880432758E-3</v>
      </c>
      <c r="V360" s="94">
        <v>24.574984263065936</v>
      </c>
      <c r="W360" s="94">
        <v>17.968902910537579</v>
      </c>
      <c r="X360" s="94">
        <v>0.64261181774170517</v>
      </c>
      <c r="Y360" s="94">
        <v>0.35541018387025164</v>
      </c>
      <c r="Z360" s="94">
        <v>1.9779983880431895E-3</v>
      </c>
      <c r="AA360" s="94">
        <v>0</v>
      </c>
      <c r="AB360" s="94">
        <v>0</v>
      </c>
      <c r="AC360" s="94">
        <v>8.8462312220854728E-4</v>
      </c>
      <c r="AD360" s="94">
        <v>0.37782451170925729</v>
      </c>
      <c r="AE360" s="94">
        <v>8.2848121890746976E-3</v>
      </c>
      <c r="AF360" s="94">
        <v>0</v>
      </c>
      <c r="AG360" s="94">
        <v>0</v>
      </c>
      <c r="AH360" s="94">
        <v>0</v>
      </c>
      <c r="AI360" s="94">
        <v>0.15122053866814519</v>
      </c>
      <c r="AJ360" s="94">
        <v>0.46178551431131448</v>
      </c>
      <c r="AK360" s="94">
        <v>0</v>
      </c>
      <c r="AL360" s="94">
        <v>0</v>
      </c>
      <c r="AM360" s="94">
        <v>0</v>
      </c>
      <c r="AN360" s="94">
        <v>0</v>
      </c>
      <c r="AO360" s="94">
        <v>9.3595258366680218E-3</v>
      </c>
      <c r="AP360" s="94">
        <v>0.36927272193233746</v>
      </c>
      <c r="AQ360" s="94">
        <v>8.1372029151310279E-3</v>
      </c>
      <c r="AR360" s="94">
        <v>0</v>
      </c>
      <c r="AS360" s="94">
        <v>0</v>
      </c>
      <c r="AT360" s="94">
        <v>1.4092002505058212E-2</v>
      </c>
      <c r="AU360" s="94">
        <v>0.1478052200046151</v>
      </c>
      <c r="AV360" s="94">
        <v>0.45133332680619026</v>
      </c>
      <c r="AW360" s="94">
        <v>0</v>
      </c>
      <c r="AX360" s="94">
        <v>0</v>
      </c>
      <c r="AY360" s="94">
        <v>0</v>
      </c>
      <c r="AZ360" s="94">
        <v>0</v>
      </c>
      <c r="BA360" s="95">
        <v>1</v>
      </c>
    </row>
  </sheetData>
  <sortState ref="A3:AZ2905">
    <sortCondition ref="B3"/>
  </sortSt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A5"/>
  <sheetViews>
    <sheetView workbookViewId="0"/>
  </sheetViews>
  <sheetFormatPr defaultRowHeight="15" x14ac:dyDescent="0.25"/>
  <sheetData>
    <row r="1" spans="1:1" x14ac:dyDescent="0.25">
      <c r="A1" t="s">
        <v>3397</v>
      </c>
    </row>
    <row r="3" spans="1:1" x14ac:dyDescent="0.25">
      <c r="A3" t="s">
        <v>3398</v>
      </c>
    </row>
    <row r="4" spans="1:1" x14ac:dyDescent="0.25">
      <c r="A4" t="s">
        <v>2668</v>
      </c>
    </row>
    <row r="5" spans="1:1" x14ac:dyDescent="0.25">
      <c r="A5" t="s">
        <v>2683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3:Q32"/>
  <sheetViews>
    <sheetView zoomScale="70" zoomScaleNormal="70" workbookViewId="0">
      <selection activeCell="B9" sqref="B9"/>
    </sheetView>
  </sheetViews>
  <sheetFormatPr defaultRowHeight="15" x14ac:dyDescent="0.25"/>
  <cols>
    <col min="3" max="3" width="39.85546875" bestFit="1" customWidth="1"/>
  </cols>
  <sheetData>
    <row r="3" spans="1:17" x14ac:dyDescent="0.25">
      <c r="A3" t="s">
        <v>3418</v>
      </c>
      <c r="B3" t="s">
        <v>3417</v>
      </c>
      <c r="C3" t="s">
        <v>3502</v>
      </c>
      <c r="M3" t="s">
        <v>3504</v>
      </c>
      <c r="P3" t="s">
        <v>3496</v>
      </c>
      <c r="Q3" t="s">
        <v>3498</v>
      </c>
    </row>
    <row r="4" spans="1:17" x14ac:dyDescent="0.25">
      <c r="A4" s="72" t="s">
        <v>3410</v>
      </c>
      <c r="B4" s="5">
        <v>0.55000000000000004</v>
      </c>
      <c r="C4">
        <v>42.5</v>
      </c>
      <c r="P4" t="s">
        <v>3503</v>
      </c>
    </row>
    <row r="5" spans="1:17" x14ac:dyDescent="0.25">
      <c r="A5" t="s">
        <v>3411</v>
      </c>
      <c r="B5">
        <v>1</v>
      </c>
      <c r="C5">
        <v>0</v>
      </c>
    </row>
    <row r="6" spans="1:17" x14ac:dyDescent="0.25">
      <c r="A6" t="s">
        <v>3414</v>
      </c>
      <c r="B6">
        <v>1</v>
      </c>
      <c r="C6">
        <v>0</v>
      </c>
    </row>
    <row r="7" spans="1:17" x14ac:dyDescent="0.25">
      <c r="A7" s="72" t="s">
        <v>3415</v>
      </c>
      <c r="B7">
        <v>1</v>
      </c>
      <c r="C7">
        <v>0</v>
      </c>
      <c r="M7">
        <v>1</v>
      </c>
    </row>
    <row r="8" spans="1:17" x14ac:dyDescent="0.25">
      <c r="A8" s="72" t="s">
        <v>3416</v>
      </c>
      <c r="B8" s="5">
        <v>0</v>
      </c>
      <c r="C8">
        <v>0</v>
      </c>
      <c r="M8">
        <v>2</v>
      </c>
      <c r="P8" s="73" t="s">
        <v>3499</v>
      </c>
      <c r="Q8" t="s">
        <v>3507</v>
      </c>
    </row>
    <row r="9" spans="1:17" x14ac:dyDescent="0.25">
      <c r="A9" t="s">
        <v>3405</v>
      </c>
      <c r="B9">
        <v>0</v>
      </c>
      <c r="C9">
        <v>79.400000000000006</v>
      </c>
    </row>
    <row r="10" spans="1:17" x14ac:dyDescent="0.25">
      <c r="A10" t="s">
        <v>3407</v>
      </c>
      <c r="B10">
        <v>0</v>
      </c>
      <c r="C10">
        <v>74</v>
      </c>
    </row>
    <row r="11" spans="1:17" x14ac:dyDescent="0.25">
      <c r="A11" t="s">
        <v>2744</v>
      </c>
      <c r="B11">
        <v>1</v>
      </c>
      <c r="C11">
        <v>0</v>
      </c>
    </row>
    <row r="12" spans="1:17" x14ac:dyDescent="0.25">
      <c r="A12" t="s">
        <v>3402</v>
      </c>
      <c r="B12">
        <v>0</v>
      </c>
      <c r="C12">
        <v>94.04</v>
      </c>
    </row>
    <row r="13" spans="1:17" x14ac:dyDescent="0.25">
      <c r="A13" t="s">
        <v>3409</v>
      </c>
      <c r="B13">
        <v>0</v>
      </c>
      <c r="C13">
        <v>63.1</v>
      </c>
    </row>
    <row r="14" spans="1:17" x14ac:dyDescent="0.25">
      <c r="A14" s="72" t="s">
        <v>3399</v>
      </c>
      <c r="B14" s="29">
        <v>0</v>
      </c>
      <c r="C14">
        <v>56.54</v>
      </c>
      <c r="M14">
        <v>3</v>
      </c>
      <c r="P14" t="s">
        <v>3500</v>
      </c>
      <c r="Q14" t="s">
        <v>3501</v>
      </c>
    </row>
    <row r="15" spans="1:17" x14ac:dyDescent="0.25">
      <c r="A15" t="s">
        <v>3403</v>
      </c>
      <c r="B15">
        <v>0</v>
      </c>
      <c r="C15">
        <v>80</v>
      </c>
    </row>
    <row r="16" spans="1:17" x14ac:dyDescent="0.25">
      <c r="A16" t="s">
        <v>3404</v>
      </c>
      <c r="B16">
        <v>0</v>
      </c>
      <c r="C16">
        <v>93</v>
      </c>
    </row>
    <row r="17" spans="1:14" x14ac:dyDescent="0.25">
      <c r="A17" t="s">
        <v>3408</v>
      </c>
      <c r="B17">
        <v>0</v>
      </c>
      <c r="C17">
        <v>56.14</v>
      </c>
    </row>
    <row r="18" spans="1:14" x14ac:dyDescent="0.25">
      <c r="A18" t="s">
        <v>3412</v>
      </c>
      <c r="B18">
        <v>1</v>
      </c>
      <c r="C18">
        <v>0</v>
      </c>
    </row>
    <row r="19" spans="1:14" x14ac:dyDescent="0.25">
      <c r="A19" t="s">
        <v>3400</v>
      </c>
      <c r="B19">
        <v>1</v>
      </c>
      <c r="C19">
        <v>0</v>
      </c>
    </row>
    <row r="20" spans="1:14" x14ac:dyDescent="0.25">
      <c r="A20" t="s">
        <v>3406</v>
      </c>
      <c r="B20">
        <v>0</v>
      </c>
      <c r="C20">
        <v>73.3</v>
      </c>
    </row>
    <row r="21" spans="1:14" x14ac:dyDescent="0.25">
      <c r="A21" t="s">
        <v>3413</v>
      </c>
      <c r="B21">
        <v>1</v>
      </c>
      <c r="C21">
        <v>0</v>
      </c>
    </row>
    <row r="22" spans="1:14" x14ac:dyDescent="0.25">
      <c r="A22" t="s">
        <v>3076</v>
      </c>
      <c r="B22">
        <v>1</v>
      </c>
      <c r="C22">
        <v>0</v>
      </c>
    </row>
    <row r="23" spans="1:14" x14ac:dyDescent="0.25">
      <c r="A23" t="s">
        <v>3480</v>
      </c>
      <c r="B23">
        <v>1</v>
      </c>
      <c r="C23">
        <v>0</v>
      </c>
    </row>
    <row r="25" spans="1:14" x14ac:dyDescent="0.25">
      <c r="M25" t="s">
        <v>3504</v>
      </c>
    </row>
    <row r="26" spans="1:14" x14ac:dyDescent="0.25">
      <c r="M26">
        <v>1</v>
      </c>
      <c r="N26" t="s">
        <v>3497</v>
      </c>
    </row>
    <row r="27" spans="1:14" x14ac:dyDescent="0.25">
      <c r="M27">
        <v>2</v>
      </c>
      <c r="N27" t="s">
        <v>3505</v>
      </c>
    </row>
    <row r="28" spans="1:14" x14ac:dyDescent="0.25">
      <c r="M28">
        <v>3</v>
      </c>
      <c r="N28" t="s">
        <v>3506</v>
      </c>
    </row>
    <row r="30" spans="1:14" x14ac:dyDescent="0.25">
      <c r="A30" t="s">
        <v>3508</v>
      </c>
    </row>
    <row r="31" spans="1:14" x14ac:dyDescent="0.25">
      <c r="A31" t="s">
        <v>3509</v>
      </c>
      <c r="C31">
        <v>0.8</v>
      </c>
    </row>
    <row r="32" spans="1:14" x14ac:dyDescent="0.25">
      <c r="A32" t="s">
        <v>3510</v>
      </c>
      <c r="C32">
        <v>0.97</v>
      </c>
    </row>
  </sheetData>
  <sortState ref="A4:C22">
    <sortCondition ref="A3"/>
  </sortState>
  <hyperlinks>
    <hyperlink ref="P8" r:id="rId1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2:B372"/>
  <sheetViews>
    <sheetView workbookViewId="0"/>
  </sheetViews>
  <sheetFormatPr defaultRowHeight="15" x14ac:dyDescent="0.25"/>
  <cols>
    <col min="1" max="1" width="84.28515625" bestFit="1" customWidth="1"/>
  </cols>
  <sheetData>
    <row r="2" spans="1:2" x14ac:dyDescent="0.25">
      <c r="A2" t="s">
        <v>1</v>
      </c>
      <c r="B2" t="s">
        <v>0</v>
      </c>
    </row>
    <row r="3" spans="1:2" x14ac:dyDescent="0.25">
      <c r="A3" t="s">
        <v>233</v>
      </c>
      <c r="B3">
        <v>280</v>
      </c>
    </row>
    <row r="4" spans="1:2" x14ac:dyDescent="0.25">
      <c r="A4" t="s">
        <v>177</v>
      </c>
      <c r="B4">
        <v>219</v>
      </c>
    </row>
    <row r="5" spans="1:2" x14ac:dyDescent="0.25">
      <c r="A5" t="s">
        <v>244</v>
      </c>
      <c r="B5">
        <v>292</v>
      </c>
    </row>
    <row r="6" spans="1:2" x14ac:dyDescent="0.25">
      <c r="A6" t="s">
        <v>199</v>
      </c>
      <c r="B6">
        <v>243</v>
      </c>
    </row>
    <row r="7" spans="1:2" x14ac:dyDescent="0.25">
      <c r="A7" t="s">
        <v>111</v>
      </c>
      <c r="B7">
        <v>139</v>
      </c>
    </row>
    <row r="8" spans="1:2" x14ac:dyDescent="0.25">
      <c r="A8" t="s">
        <v>225</v>
      </c>
      <c r="B8">
        <v>272</v>
      </c>
    </row>
    <row r="9" spans="1:2" x14ac:dyDescent="0.25">
      <c r="A9" t="s">
        <v>134</v>
      </c>
      <c r="B9">
        <v>166</v>
      </c>
    </row>
    <row r="10" spans="1:2" x14ac:dyDescent="0.25">
      <c r="A10" t="s">
        <v>168</v>
      </c>
      <c r="B10">
        <v>209</v>
      </c>
    </row>
    <row r="11" spans="1:2" x14ac:dyDescent="0.25">
      <c r="A11" t="s">
        <v>57</v>
      </c>
      <c r="B11">
        <v>71</v>
      </c>
    </row>
    <row r="12" spans="1:2" x14ac:dyDescent="0.25">
      <c r="A12" t="s">
        <v>309</v>
      </c>
      <c r="B12">
        <v>375</v>
      </c>
    </row>
    <row r="13" spans="1:2" x14ac:dyDescent="0.25">
      <c r="A13" t="s">
        <v>234</v>
      </c>
      <c r="B13">
        <v>281</v>
      </c>
    </row>
    <row r="14" spans="1:2" x14ac:dyDescent="0.25">
      <c r="A14" t="s">
        <v>75</v>
      </c>
      <c r="B14">
        <v>96</v>
      </c>
    </row>
    <row r="15" spans="1:2" x14ac:dyDescent="0.25">
      <c r="A15" t="s">
        <v>127</v>
      </c>
      <c r="B15">
        <v>159</v>
      </c>
    </row>
    <row r="16" spans="1:2" x14ac:dyDescent="0.25">
      <c r="A16" t="s">
        <v>185</v>
      </c>
      <c r="B16">
        <v>227</v>
      </c>
    </row>
    <row r="17" spans="1:2" x14ac:dyDescent="0.25">
      <c r="A17" t="s">
        <v>338</v>
      </c>
      <c r="B17">
        <v>415</v>
      </c>
    </row>
    <row r="18" spans="1:2" x14ac:dyDescent="0.25">
      <c r="A18" t="s">
        <v>359</v>
      </c>
      <c r="B18">
        <v>447</v>
      </c>
    </row>
    <row r="19" spans="1:2" x14ac:dyDescent="0.25">
      <c r="A19" t="s">
        <v>212</v>
      </c>
      <c r="B19">
        <v>256</v>
      </c>
    </row>
    <row r="20" spans="1:2" x14ac:dyDescent="0.25">
      <c r="A20" t="s">
        <v>213</v>
      </c>
      <c r="B20">
        <v>258</v>
      </c>
    </row>
    <row r="21" spans="1:2" x14ac:dyDescent="0.25">
      <c r="A21" t="s">
        <v>93</v>
      </c>
      <c r="B21">
        <v>119</v>
      </c>
    </row>
    <row r="22" spans="1:2" x14ac:dyDescent="0.25">
      <c r="A22" t="s">
        <v>249</v>
      </c>
      <c r="B22">
        <v>297</v>
      </c>
    </row>
    <row r="23" spans="1:2" x14ac:dyDescent="0.25">
      <c r="A23" t="s">
        <v>189</v>
      </c>
      <c r="B23">
        <v>231</v>
      </c>
    </row>
    <row r="24" spans="1:2" x14ac:dyDescent="0.25">
      <c r="A24" t="s">
        <v>268</v>
      </c>
      <c r="B24">
        <v>321</v>
      </c>
    </row>
    <row r="25" spans="1:2" x14ac:dyDescent="0.25">
      <c r="A25" t="s">
        <v>345</v>
      </c>
      <c r="B25">
        <v>424</v>
      </c>
    </row>
    <row r="26" spans="1:2" x14ac:dyDescent="0.25">
      <c r="A26" t="s">
        <v>58</v>
      </c>
      <c r="B26">
        <v>72</v>
      </c>
    </row>
    <row r="27" spans="1:2" x14ac:dyDescent="0.25">
      <c r="A27" t="s">
        <v>16</v>
      </c>
      <c r="B27">
        <v>23</v>
      </c>
    </row>
    <row r="28" spans="1:2" x14ac:dyDescent="0.25">
      <c r="A28" t="s">
        <v>97</v>
      </c>
      <c r="B28">
        <v>123</v>
      </c>
    </row>
    <row r="29" spans="1:2" x14ac:dyDescent="0.25">
      <c r="A29" t="s">
        <v>129</v>
      </c>
      <c r="B29">
        <v>161</v>
      </c>
    </row>
    <row r="30" spans="1:2" x14ac:dyDescent="0.25">
      <c r="A30" t="s">
        <v>77</v>
      </c>
      <c r="B30">
        <v>98</v>
      </c>
    </row>
    <row r="31" spans="1:2" x14ac:dyDescent="0.25">
      <c r="A31" t="s">
        <v>114</v>
      </c>
      <c r="B31">
        <v>142</v>
      </c>
    </row>
    <row r="32" spans="1:2" x14ac:dyDescent="0.25">
      <c r="A32" t="s">
        <v>78</v>
      </c>
      <c r="B32">
        <v>99</v>
      </c>
    </row>
    <row r="33" spans="1:2" x14ac:dyDescent="0.25">
      <c r="A33" t="s">
        <v>226</v>
      </c>
      <c r="B33">
        <v>273</v>
      </c>
    </row>
    <row r="34" spans="1:2" x14ac:dyDescent="0.25">
      <c r="A34" t="s">
        <v>112</v>
      </c>
      <c r="B34">
        <v>140</v>
      </c>
    </row>
    <row r="35" spans="1:2" x14ac:dyDescent="0.25">
      <c r="A35" t="s">
        <v>230</v>
      </c>
      <c r="B35">
        <v>277</v>
      </c>
    </row>
    <row r="36" spans="1:2" x14ac:dyDescent="0.25">
      <c r="A36" t="s">
        <v>334</v>
      </c>
      <c r="B36">
        <v>408</v>
      </c>
    </row>
    <row r="37" spans="1:2" x14ac:dyDescent="0.25">
      <c r="A37" t="s">
        <v>99</v>
      </c>
      <c r="B37">
        <v>125</v>
      </c>
    </row>
    <row r="38" spans="1:2" x14ac:dyDescent="0.25">
      <c r="A38" t="s">
        <v>294</v>
      </c>
      <c r="B38">
        <v>359</v>
      </c>
    </row>
    <row r="39" spans="1:2" x14ac:dyDescent="0.25">
      <c r="A39" t="s">
        <v>297</v>
      </c>
      <c r="B39">
        <v>363</v>
      </c>
    </row>
    <row r="40" spans="1:2" x14ac:dyDescent="0.25">
      <c r="A40" t="s">
        <v>266</v>
      </c>
      <c r="B40">
        <v>319</v>
      </c>
    </row>
    <row r="41" spans="1:2" x14ac:dyDescent="0.25">
      <c r="A41" t="s">
        <v>143</v>
      </c>
      <c r="B41">
        <v>178</v>
      </c>
    </row>
    <row r="42" spans="1:2" x14ac:dyDescent="0.25">
      <c r="A42" t="s">
        <v>79</v>
      </c>
      <c r="B42">
        <v>100</v>
      </c>
    </row>
    <row r="43" spans="1:2" x14ac:dyDescent="0.25">
      <c r="A43" t="s">
        <v>279</v>
      </c>
      <c r="B43">
        <v>338</v>
      </c>
    </row>
    <row r="44" spans="1:2" x14ac:dyDescent="0.25">
      <c r="A44" t="s">
        <v>235</v>
      </c>
      <c r="B44">
        <v>282</v>
      </c>
    </row>
    <row r="45" spans="1:2" x14ac:dyDescent="0.25">
      <c r="A45" t="s">
        <v>4</v>
      </c>
      <c r="B45">
        <v>5</v>
      </c>
    </row>
    <row r="46" spans="1:2" x14ac:dyDescent="0.25">
      <c r="A46" t="s">
        <v>202</v>
      </c>
      <c r="B46">
        <v>246</v>
      </c>
    </row>
    <row r="47" spans="1:2" x14ac:dyDescent="0.25">
      <c r="A47" t="s">
        <v>208</v>
      </c>
      <c r="B47">
        <v>252</v>
      </c>
    </row>
    <row r="48" spans="1:2" x14ac:dyDescent="0.25">
      <c r="A48" t="s">
        <v>273</v>
      </c>
      <c r="B48">
        <v>328</v>
      </c>
    </row>
    <row r="49" spans="1:2" x14ac:dyDescent="0.25">
      <c r="A49" t="s">
        <v>160</v>
      </c>
      <c r="B49">
        <v>198</v>
      </c>
    </row>
    <row r="50" spans="1:2" x14ac:dyDescent="0.25">
      <c r="A50" t="s">
        <v>369</v>
      </c>
      <c r="B50">
        <v>472</v>
      </c>
    </row>
    <row r="51" spans="1:2" x14ac:dyDescent="0.25">
      <c r="A51" t="s">
        <v>113</v>
      </c>
      <c r="B51">
        <v>141</v>
      </c>
    </row>
    <row r="52" spans="1:2" x14ac:dyDescent="0.25">
      <c r="A52" t="s">
        <v>60</v>
      </c>
      <c r="B52">
        <v>75</v>
      </c>
    </row>
    <row r="53" spans="1:2" x14ac:dyDescent="0.25">
      <c r="A53" t="s">
        <v>319</v>
      </c>
      <c r="B53">
        <v>388</v>
      </c>
    </row>
    <row r="54" spans="1:2" x14ac:dyDescent="0.25">
      <c r="A54" t="s">
        <v>122</v>
      </c>
      <c r="B54">
        <v>151</v>
      </c>
    </row>
    <row r="55" spans="1:2" x14ac:dyDescent="0.25">
      <c r="A55" t="s">
        <v>140</v>
      </c>
      <c r="B55">
        <v>174</v>
      </c>
    </row>
    <row r="56" spans="1:2" x14ac:dyDescent="0.25">
      <c r="A56" t="s">
        <v>100</v>
      </c>
      <c r="B56">
        <v>126</v>
      </c>
    </row>
    <row r="57" spans="1:2" x14ac:dyDescent="0.25">
      <c r="A57" t="s">
        <v>312</v>
      </c>
      <c r="B57">
        <v>378</v>
      </c>
    </row>
    <row r="58" spans="1:2" x14ac:dyDescent="0.25">
      <c r="A58" t="s">
        <v>238</v>
      </c>
      <c r="B58">
        <v>286</v>
      </c>
    </row>
    <row r="59" spans="1:2" x14ac:dyDescent="0.25">
      <c r="A59" t="s">
        <v>133</v>
      </c>
      <c r="B59">
        <v>165</v>
      </c>
    </row>
    <row r="60" spans="1:2" x14ac:dyDescent="0.25">
      <c r="A60" t="s">
        <v>31</v>
      </c>
      <c r="B60">
        <v>42</v>
      </c>
    </row>
    <row r="61" spans="1:2" x14ac:dyDescent="0.25">
      <c r="A61" t="s">
        <v>305</v>
      </c>
      <c r="B61">
        <v>371</v>
      </c>
    </row>
    <row r="62" spans="1:2" x14ac:dyDescent="0.25">
      <c r="A62" t="s">
        <v>33</v>
      </c>
      <c r="B62">
        <v>44</v>
      </c>
    </row>
    <row r="63" spans="1:2" x14ac:dyDescent="0.25">
      <c r="A63" t="s">
        <v>282</v>
      </c>
      <c r="B63">
        <v>343</v>
      </c>
    </row>
    <row r="64" spans="1:2" x14ac:dyDescent="0.25">
      <c r="A64" t="s">
        <v>63</v>
      </c>
      <c r="B64">
        <v>79</v>
      </c>
    </row>
    <row r="65" spans="1:2" x14ac:dyDescent="0.25">
      <c r="A65" t="s">
        <v>240</v>
      </c>
      <c r="B65">
        <v>288</v>
      </c>
    </row>
    <row r="66" spans="1:2" x14ac:dyDescent="0.25">
      <c r="A66" t="s">
        <v>236</v>
      </c>
      <c r="B66">
        <v>283</v>
      </c>
    </row>
    <row r="67" spans="1:2" x14ac:dyDescent="0.25">
      <c r="A67" t="s">
        <v>196</v>
      </c>
      <c r="B67">
        <v>240</v>
      </c>
    </row>
    <row r="68" spans="1:2" x14ac:dyDescent="0.25">
      <c r="A68" t="s">
        <v>241</v>
      </c>
      <c r="B68">
        <v>289</v>
      </c>
    </row>
    <row r="69" spans="1:2" x14ac:dyDescent="0.25">
      <c r="A69" t="s">
        <v>5</v>
      </c>
      <c r="B69">
        <v>12</v>
      </c>
    </row>
    <row r="70" spans="1:2" x14ac:dyDescent="0.25">
      <c r="A70" t="s">
        <v>6</v>
      </c>
      <c r="B70">
        <v>13</v>
      </c>
    </row>
    <row r="71" spans="1:2" x14ac:dyDescent="0.25">
      <c r="A71" t="s">
        <v>335</v>
      </c>
      <c r="B71">
        <v>409</v>
      </c>
    </row>
    <row r="72" spans="1:2" x14ac:dyDescent="0.25">
      <c r="A72" t="s">
        <v>291</v>
      </c>
      <c r="B72">
        <v>356</v>
      </c>
    </row>
    <row r="73" spans="1:2" x14ac:dyDescent="0.25">
      <c r="A73" t="s">
        <v>193</v>
      </c>
      <c r="B73">
        <v>235</v>
      </c>
    </row>
    <row r="74" spans="1:2" x14ac:dyDescent="0.25">
      <c r="A74" t="s">
        <v>18</v>
      </c>
      <c r="B74">
        <v>27</v>
      </c>
    </row>
    <row r="75" spans="1:2" x14ac:dyDescent="0.25">
      <c r="A75" t="s">
        <v>370</v>
      </c>
      <c r="B75">
        <v>473</v>
      </c>
    </row>
    <row r="76" spans="1:2" x14ac:dyDescent="0.25">
      <c r="A76" t="s">
        <v>61</v>
      </c>
      <c r="B76">
        <v>76</v>
      </c>
    </row>
    <row r="77" spans="1:2" x14ac:dyDescent="0.25">
      <c r="A77" t="s">
        <v>161</v>
      </c>
      <c r="B77">
        <v>199</v>
      </c>
    </row>
    <row r="78" spans="1:2" x14ac:dyDescent="0.25">
      <c r="A78" t="s">
        <v>307</v>
      </c>
      <c r="B78">
        <v>373</v>
      </c>
    </row>
    <row r="79" spans="1:2" x14ac:dyDescent="0.25">
      <c r="A79" t="s">
        <v>51</v>
      </c>
      <c r="B79">
        <v>64</v>
      </c>
    </row>
    <row r="80" spans="1:2" x14ac:dyDescent="0.25">
      <c r="A80" t="s">
        <v>224</v>
      </c>
      <c r="B80">
        <v>271</v>
      </c>
    </row>
    <row r="81" spans="1:2" x14ac:dyDescent="0.25">
      <c r="A81" t="s">
        <v>283</v>
      </c>
      <c r="B81">
        <v>347</v>
      </c>
    </row>
    <row r="82" spans="1:2" x14ac:dyDescent="0.25">
      <c r="A82" t="s">
        <v>326</v>
      </c>
      <c r="B82">
        <v>397</v>
      </c>
    </row>
    <row r="83" spans="1:2" x14ac:dyDescent="0.25">
      <c r="A83" t="s">
        <v>7</v>
      </c>
      <c r="B83">
        <v>14</v>
      </c>
    </row>
    <row r="84" spans="1:2" x14ac:dyDescent="0.25">
      <c r="A84" t="s">
        <v>117</v>
      </c>
      <c r="B84">
        <v>145</v>
      </c>
    </row>
    <row r="85" spans="1:2" x14ac:dyDescent="0.25">
      <c r="A85" t="s">
        <v>173</v>
      </c>
      <c r="B85">
        <v>215</v>
      </c>
    </row>
    <row r="86" spans="1:2" x14ac:dyDescent="0.25">
      <c r="A86" t="s">
        <v>360</v>
      </c>
      <c r="B86">
        <v>448</v>
      </c>
    </row>
    <row r="87" spans="1:2" x14ac:dyDescent="0.25">
      <c r="A87" t="s">
        <v>286</v>
      </c>
      <c r="B87">
        <v>351</v>
      </c>
    </row>
    <row r="88" spans="1:2" x14ac:dyDescent="0.25">
      <c r="A88" t="s">
        <v>339</v>
      </c>
      <c r="B88">
        <v>416</v>
      </c>
    </row>
    <row r="89" spans="1:2" x14ac:dyDescent="0.25">
      <c r="A89" t="s">
        <v>62</v>
      </c>
      <c r="B89">
        <v>77</v>
      </c>
    </row>
    <row r="90" spans="1:2" x14ac:dyDescent="0.25">
      <c r="A90" t="s">
        <v>295</v>
      </c>
      <c r="B90">
        <v>360</v>
      </c>
    </row>
    <row r="91" spans="1:2" x14ac:dyDescent="0.25">
      <c r="A91" t="s">
        <v>207</v>
      </c>
      <c r="B91">
        <v>251</v>
      </c>
    </row>
    <row r="92" spans="1:2" x14ac:dyDescent="0.25">
      <c r="A92" t="s">
        <v>80</v>
      </c>
      <c r="B92">
        <v>101</v>
      </c>
    </row>
    <row r="93" spans="1:2" x14ac:dyDescent="0.25">
      <c r="A93" t="s">
        <v>162</v>
      </c>
      <c r="B93">
        <v>202</v>
      </c>
    </row>
    <row r="94" spans="1:2" x14ac:dyDescent="0.25">
      <c r="A94" t="s">
        <v>299</v>
      </c>
      <c r="B94">
        <v>365</v>
      </c>
    </row>
    <row r="95" spans="1:2" x14ac:dyDescent="0.25">
      <c r="A95" t="s">
        <v>101</v>
      </c>
      <c r="B95">
        <v>128</v>
      </c>
    </row>
    <row r="96" spans="1:2" x14ac:dyDescent="0.25">
      <c r="A96" t="s">
        <v>8</v>
      </c>
      <c r="B96">
        <v>15</v>
      </c>
    </row>
    <row r="97" spans="1:2" x14ac:dyDescent="0.25">
      <c r="A97" t="s">
        <v>81</v>
      </c>
      <c r="B97">
        <v>102</v>
      </c>
    </row>
    <row r="98" spans="1:2" x14ac:dyDescent="0.25">
      <c r="A98" t="s">
        <v>336</v>
      </c>
      <c r="B98">
        <v>412</v>
      </c>
    </row>
    <row r="99" spans="1:2" x14ac:dyDescent="0.25">
      <c r="A99" t="s">
        <v>352</v>
      </c>
      <c r="B99">
        <v>436</v>
      </c>
    </row>
    <row r="100" spans="1:2" x14ac:dyDescent="0.25">
      <c r="A100" t="s">
        <v>98</v>
      </c>
      <c r="B100">
        <v>124</v>
      </c>
    </row>
    <row r="101" spans="1:2" x14ac:dyDescent="0.25">
      <c r="A101" t="s">
        <v>82</v>
      </c>
      <c r="B101">
        <v>103</v>
      </c>
    </row>
    <row r="102" spans="1:2" x14ac:dyDescent="0.25">
      <c r="A102" t="s">
        <v>306</v>
      </c>
      <c r="B102">
        <v>372</v>
      </c>
    </row>
    <row r="103" spans="1:2" x14ac:dyDescent="0.25">
      <c r="A103" t="s">
        <v>163</v>
      </c>
      <c r="B103">
        <v>203</v>
      </c>
    </row>
    <row r="104" spans="1:2" x14ac:dyDescent="0.25">
      <c r="A104" t="s">
        <v>243</v>
      </c>
      <c r="B104">
        <v>291</v>
      </c>
    </row>
    <row r="105" spans="1:2" x14ac:dyDescent="0.25">
      <c r="A105" t="s">
        <v>321</v>
      </c>
      <c r="B105">
        <v>390</v>
      </c>
    </row>
    <row r="106" spans="1:2" x14ac:dyDescent="0.25">
      <c r="A106" t="s">
        <v>245</v>
      </c>
      <c r="B106">
        <v>293</v>
      </c>
    </row>
    <row r="107" spans="1:2" x14ac:dyDescent="0.25">
      <c r="A107" t="s">
        <v>35</v>
      </c>
      <c r="B107">
        <v>46</v>
      </c>
    </row>
    <row r="108" spans="1:2" x14ac:dyDescent="0.25">
      <c r="A108" t="s">
        <v>229</v>
      </c>
      <c r="B108">
        <v>276</v>
      </c>
    </row>
    <row r="109" spans="1:2" x14ac:dyDescent="0.25">
      <c r="A109" t="s">
        <v>164</v>
      </c>
      <c r="B109">
        <v>204</v>
      </c>
    </row>
    <row r="110" spans="1:2" x14ac:dyDescent="0.25">
      <c r="A110" t="s">
        <v>219</v>
      </c>
      <c r="B110">
        <v>265</v>
      </c>
    </row>
    <row r="111" spans="1:2" x14ac:dyDescent="0.25">
      <c r="A111" t="s">
        <v>304</v>
      </c>
      <c r="B111">
        <v>370</v>
      </c>
    </row>
    <row r="112" spans="1:2" x14ac:dyDescent="0.25">
      <c r="A112" t="s">
        <v>192</v>
      </c>
      <c r="B112">
        <v>234</v>
      </c>
    </row>
    <row r="113" spans="1:2" x14ac:dyDescent="0.25">
      <c r="A113" t="s">
        <v>148</v>
      </c>
      <c r="B113">
        <v>185</v>
      </c>
    </row>
    <row r="114" spans="1:2" x14ac:dyDescent="0.25">
      <c r="A114" t="s">
        <v>187</v>
      </c>
      <c r="B114">
        <v>229</v>
      </c>
    </row>
    <row r="115" spans="1:2" x14ac:dyDescent="0.25">
      <c r="A115" t="s">
        <v>278</v>
      </c>
      <c r="B115">
        <v>337</v>
      </c>
    </row>
    <row r="116" spans="1:2" x14ac:dyDescent="0.25">
      <c r="A116" t="s">
        <v>367</v>
      </c>
      <c r="B116">
        <v>470</v>
      </c>
    </row>
    <row r="117" spans="1:2" x14ac:dyDescent="0.25">
      <c r="A117" t="s">
        <v>19</v>
      </c>
      <c r="B117">
        <v>28</v>
      </c>
    </row>
    <row r="118" spans="1:2" x14ac:dyDescent="0.25">
      <c r="A118" t="s">
        <v>135</v>
      </c>
      <c r="B118">
        <v>168</v>
      </c>
    </row>
    <row r="119" spans="1:2" x14ac:dyDescent="0.25">
      <c r="A119" t="s">
        <v>280</v>
      </c>
      <c r="B119">
        <v>339</v>
      </c>
    </row>
    <row r="120" spans="1:2" x14ac:dyDescent="0.25">
      <c r="A120" t="s">
        <v>303</v>
      </c>
      <c r="B120">
        <v>369</v>
      </c>
    </row>
    <row r="121" spans="1:2" x14ac:dyDescent="0.25">
      <c r="A121" t="s">
        <v>368</v>
      </c>
      <c r="B121">
        <v>471</v>
      </c>
    </row>
    <row r="122" spans="1:2" x14ac:dyDescent="0.25">
      <c r="A122" t="s">
        <v>118</v>
      </c>
      <c r="B122">
        <v>146</v>
      </c>
    </row>
    <row r="123" spans="1:2" x14ac:dyDescent="0.25">
      <c r="A123" t="s">
        <v>103</v>
      </c>
      <c r="B123">
        <v>130</v>
      </c>
    </row>
    <row r="124" spans="1:2" x14ac:dyDescent="0.25">
      <c r="A124" t="s">
        <v>325</v>
      </c>
      <c r="B124">
        <v>396</v>
      </c>
    </row>
    <row r="125" spans="1:2" x14ac:dyDescent="0.25">
      <c r="A125" t="s">
        <v>9</v>
      </c>
      <c r="B125">
        <v>16</v>
      </c>
    </row>
    <row r="126" spans="1:2" x14ac:dyDescent="0.25">
      <c r="A126" t="s">
        <v>348</v>
      </c>
      <c r="B126">
        <v>431</v>
      </c>
    </row>
    <row r="127" spans="1:2" x14ac:dyDescent="0.25">
      <c r="A127" t="s">
        <v>131</v>
      </c>
      <c r="B127">
        <v>163</v>
      </c>
    </row>
    <row r="128" spans="1:2" x14ac:dyDescent="0.25">
      <c r="A128" t="s">
        <v>11</v>
      </c>
      <c r="B128">
        <v>18</v>
      </c>
    </row>
    <row r="129" spans="1:2" x14ac:dyDescent="0.25">
      <c r="A129" t="s">
        <v>248</v>
      </c>
      <c r="B129">
        <v>296</v>
      </c>
    </row>
    <row r="130" spans="1:2" x14ac:dyDescent="0.25">
      <c r="A130" t="s">
        <v>237</v>
      </c>
      <c r="B130">
        <v>284</v>
      </c>
    </row>
    <row r="131" spans="1:2" x14ac:dyDescent="0.25">
      <c r="A131" t="s">
        <v>250</v>
      </c>
      <c r="B131">
        <v>298</v>
      </c>
    </row>
    <row r="132" spans="1:2" x14ac:dyDescent="0.25">
      <c r="A132" t="s">
        <v>252</v>
      </c>
      <c r="B132">
        <v>300</v>
      </c>
    </row>
    <row r="133" spans="1:2" x14ac:dyDescent="0.25">
      <c r="A133" t="s">
        <v>128</v>
      </c>
      <c r="B133">
        <v>160</v>
      </c>
    </row>
    <row r="134" spans="1:2" x14ac:dyDescent="0.25">
      <c r="A134" t="s">
        <v>32</v>
      </c>
      <c r="B134">
        <v>43</v>
      </c>
    </row>
    <row r="135" spans="1:2" x14ac:dyDescent="0.25">
      <c r="A135" t="s">
        <v>139</v>
      </c>
      <c r="B135">
        <v>172</v>
      </c>
    </row>
    <row r="136" spans="1:2" x14ac:dyDescent="0.25">
      <c r="A136" t="s">
        <v>104</v>
      </c>
      <c r="B136">
        <v>131</v>
      </c>
    </row>
    <row r="137" spans="1:2" x14ac:dyDescent="0.25">
      <c r="A137" t="s">
        <v>49</v>
      </c>
      <c r="B137">
        <v>61</v>
      </c>
    </row>
    <row r="138" spans="1:2" x14ac:dyDescent="0.25">
      <c r="A138" t="s">
        <v>332</v>
      </c>
      <c r="B138">
        <v>406</v>
      </c>
    </row>
    <row r="139" spans="1:2" x14ac:dyDescent="0.25">
      <c r="A139" t="s">
        <v>120</v>
      </c>
      <c r="B139">
        <v>148</v>
      </c>
    </row>
    <row r="140" spans="1:2" x14ac:dyDescent="0.25">
      <c r="A140" t="s">
        <v>323</v>
      </c>
      <c r="B140">
        <v>394</v>
      </c>
    </row>
    <row r="141" spans="1:2" x14ac:dyDescent="0.25">
      <c r="A141" t="s">
        <v>341</v>
      </c>
      <c r="B141">
        <v>420</v>
      </c>
    </row>
    <row r="142" spans="1:2" x14ac:dyDescent="0.25">
      <c r="A142" t="s">
        <v>115</v>
      </c>
      <c r="B142">
        <v>143</v>
      </c>
    </row>
    <row r="143" spans="1:2" x14ac:dyDescent="0.25">
      <c r="A143" t="s">
        <v>327</v>
      </c>
      <c r="B143">
        <v>398</v>
      </c>
    </row>
    <row r="144" spans="1:2" x14ac:dyDescent="0.25">
      <c r="A144" t="s">
        <v>317</v>
      </c>
      <c r="B144">
        <v>383</v>
      </c>
    </row>
    <row r="145" spans="1:2" x14ac:dyDescent="0.25">
      <c r="A145" t="s">
        <v>12</v>
      </c>
      <c r="B145">
        <v>19</v>
      </c>
    </row>
    <row r="146" spans="1:2" x14ac:dyDescent="0.25">
      <c r="A146" t="s">
        <v>337</v>
      </c>
      <c r="B146">
        <v>413</v>
      </c>
    </row>
    <row r="147" spans="1:2" x14ac:dyDescent="0.25">
      <c r="A147" t="s">
        <v>215</v>
      </c>
      <c r="B147">
        <v>260</v>
      </c>
    </row>
    <row r="148" spans="1:2" x14ac:dyDescent="0.25">
      <c r="A148" t="s">
        <v>239</v>
      </c>
      <c r="B148">
        <v>287</v>
      </c>
    </row>
    <row r="149" spans="1:2" x14ac:dyDescent="0.25">
      <c r="A149" t="s">
        <v>15</v>
      </c>
      <c r="B149">
        <v>22</v>
      </c>
    </row>
    <row r="150" spans="1:2" x14ac:dyDescent="0.25">
      <c r="A150" t="s">
        <v>330</v>
      </c>
      <c r="B150">
        <v>402</v>
      </c>
    </row>
    <row r="151" spans="1:2" x14ac:dyDescent="0.25">
      <c r="A151" t="s">
        <v>149</v>
      </c>
      <c r="B151">
        <v>186</v>
      </c>
    </row>
    <row r="152" spans="1:2" x14ac:dyDescent="0.25">
      <c r="A152" t="s">
        <v>138</v>
      </c>
      <c r="B152">
        <v>171</v>
      </c>
    </row>
    <row r="153" spans="1:2" x14ac:dyDescent="0.25">
      <c r="A153" t="s">
        <v>20</v>
      </c>
      <c r="B153">
        <v>29</v>
      </c>
    </row>
    <row r="154" spans="1:2" x14ac:dyDescent="0.25">
      <c r="A154" t="s">
        <v>344</v>
      </c>
      <c r="B154">
        <v>423</v>
      </c>
    </row>
    <row r="155" spans="1:2" x14ac:dyDescent="0.25">
      <c r="A155" t="s">
        <v>132</v>
      </c>
      <c r="B155">
        <v>164</v>
      </c>
    </row>
    <row r="156" spans="1:2" x14ac:dyDescent="0.25">
      <c r="A156" t="s">
        <v>355</v>
      </c>
      <c r="B156">
        <v>442</v>
      </c>
    </row>
    <row r="157" spans="1:2" x14ac:dyDescent="0.25">
      <c r="A157" t="s">
        <v>211</v>
      </c>
      <c r="B157">
        <v>255</v>
      </c>
    </row>
    <row r="158" spans="1:2" x14ac:dyDescent="0.25">
      <c r="A158" t="s">
        <v>21</v>
      </c>
      <c r="B158">
        <v>30</v>
      </c>
    </row>
    <row r="159" spans="1:2" x14ac:dyDescent="0.25">
      <c r="A159" t="s">
        <v>272</v>
      </c>
      <c r="B159">
        <v>327</v>
      </c>
    </row>
    <row r="160" spans="1:2" x14ac:dyDescent="0.25">
      <c r="A160" t="s">
        <v>121</v>
      </c>
      <c r="B160">
        <v>149</v>
      </c>
    </row>
    <row r="161" spans="1:2" x14ac:dyDescent="0.25">
      <c r="A161" t="s">
        <v>231</v>
      </c>
      <c r="B161">
        <v>278</v>
      </c>
    </row>
    <row r="162" spans="1:2" x14ac:dyDescent="0.25">
      <c r="A162" t="s">
        <v>257</v>
      </c>
      <c r="B162">
        <v>309</v>
      </c>
    </row>
    <row r="163" spans="1:2" x14ac:dyDescent="0.25">
      <c r="A163" t="s">
        <v>28</v>
      </c>
      <c r="B163">
        <v>39</v>
      </c>
    </row>
    <row r="164" spans="1:2" x14ac:dyDescent="0.25">
      <c r="A164" t="s">
        <v>316</v>
      </c>
      <c r="B164">
        <v>382</v>
      </c>
    </row>
    <row r="165" spans="1:2" x14ac:dyDescent="0.25">
      <c r="A165" t="s">
        <v>22</v>
      </c>
      <c r="B165">
        <v>31</v>
      </c>
    </row>
    <row r="166" spans="1:2" x14ac:dyDescent="0.25">
      <c r="A166" t="s">
        <v>288</v>
      </c>
      <c r="B166">
        <v>353</v>
      </c>
    </row>
    <row r="167" spans="1:2" x14ac:dyDescent="0.25">
      <c r="A167" t="s">
        <v>197</v>
      </c>
      <c r="B167">
        <v>241</v>
      </c>
    </row>
    <row r="168" spans="1:2" x14ac:dyDescent="0.25">
      <c r="A168" t="s">
        <v>158</v>
      </c>
      <c r="B168">
        <v>196</v>
      </c>
    </row>
    <row r="169" spans="1:2" x14ac:dyDescent="0.25">
      <c r="A169" t="s">
        <v>200</v>
      </c>
      <c r="B169">
        <v>244</v>
      </c>
    </row>
    <row r="170" spans="1:2" x14ac:dyDescent="0.25">
      <c r="A170" t="s">
        <v>206</v>
      </c>
      <c r="B170">
        <v>250</v>
      </c>
    </row>
    <row r="171" spans="1:2" x14ac:dyDescent="0.25">
      <c r="A171" t="s">
        <v>53</v>
      </c>
      <c r="B171">
        <v>66</v>
      </c>
    </row>
    <row r="172" spans="1:2" x14ac:dyDescent="0.25">
      <c r="A172" t="s">
        <v>284</v>
      </c>
      <c r="B172">
        <v>348</v>
      </c>
    </row>
    <row r="173" spans="1:2" x14ac:dyDescent="0.25">
      <c r="A173" t="s">
        <v>170</v>
      </c>
      <c r="B173">
        <v>211</v>
      </c>
    </row>
    <row r="174" spans="1:2" x14ac:dyDescent="0.25">
      <c r="A174" t="s">
        <v>260</v>
      </c>
      <c r="B174">
        <v>313</v>
      </c>
    </row>
    <row r="175" spans="1:2" x14ac:dyDescent="0.25">
      <c r="A175" t="s">
        <v>23</v>
      </c>
      <c r="B175">
        <v>32</v>
      </c>
    </row>
    <row r="176" spans="1:2" x14ac:dyDescent="0.25">
      <c r="A176" t="s">
        <v>69</v>
      </c>
      <c r="B176">
        <v>86</v>
      </c>
    </row>
    <row r="177" spans="1:2" x14ac:dyDescent="0.25">
      <c r="A177" t="s">
        <v>13</v>
      </c>
      <c r="B177">
        <v>20</v>
      </c>
    </row>
    <row r="178" spans="1:2" x14ac:dyDescent="0.25">
      <c r="A178" t="s">
        <v>198</v>
      </c>
      <c r="B178">
        <v>242</v>
      </c>
    </row>
    <row r="179" spans="1:2" x14ac:dyDescent="0.25">
      <c r="A179" t="s">
        <v>340</v>
      </c>
      <c r="B179">
        <v>419</v>
      </c>
    </row>
    <row r="180" spans="1:2" x14ac:dyDescent="0.25">
      <c r="A180" t="s">
        <v>166</v>
      </c>
      <c r="B180">
        <v>207</v>
      </c>
    </row>
    <row r="181" spans="1:2" x14ac:dyDescent="0.25">
      <c r="A181" t="s">
        <v>167</v>
      </c>
      <c r="B181">
        <v>208</v>
      </c>
    </row>
    <row r="182" spans="1:2" x14ac:dyDescent="0.25">
      <c r="A182" t="s">
        <v>145</v>
      </c>
      <c r="B182">
        <v>181</v>
      </c>
    </row>
    <row r="183" spans="1:2" x14ac:dyDescent="0.25">
      <c r="A183" t="s">
        <v>141</v>
      </c>
      <c r="B183">
        <v>176</v>
      </c>
    </row>
    <row r="184" spans="1:2" x14ac:dyDescent="0.25">
      <c r="A184" t="s">
        <v>263</v>
      </c>
      <c r="B184">
        <v>316</v>
      </c>
    </row>
    <row r="185" spans="1:2" x14ac:dyDescent="0.25">
      <c r="A185" t="s">
        <v>301</v>
      </c>
      <c r="B185">
        <v>367</v>
      </c>
    </row>
    <row r="186" spans="1:2" x14ac:dyDescent="0.25">
      <c r="A186" t="s">
        <v>222</v>
      </c>
      <c r="B186">
        <v>269</v>
      </c>
    </row>
    <row r="187" spans="1:2" x14ac:dyDescent="0.25">
      <c r="A187" t="s">
        <v>253</v>
      </c>
      <c r="B187">
        <v>301</v>
      </c>
    </row>
    <row r="188" spans="1:2" x14ac:dyDescent="0.25">
      <c r="A188" t="s">
        <v>83</v>
      </c>
      <c r="B188">
        <v>104</v>
      </c>
    </row>
    <row r="189" spans="1:2" x14ac:dyDescent="0.25">
      <c r="A189" t="s">
        <v>92</v>
      </c>
      <c r="B189">
        <v>118</v>
      </c>
    </row>
    <row r="190" spans="1:2" x14ac:dyDescent="0.25">
      <c r="A190" t="s">
        <v>255</v>
      </c>
      <c r="B190">
        <v>305</v>
      </c>
    </row>
    <row r="191" spans="1:2" x14ac:dyDescent="0.25">
      <c r="A191" t="s">
        <v>119</v>
      </c>
      <c r="B191">
        <v>147</v>
      </c>
    </row>
    <row r="192" spans="1:2" x14ac:dyDescent="0.25">
      <c r="A192" t="s">
        <v>308</v>
      </c>
      <c r="B192">
        <v>374</v>
      </c>
    </row>
    <row r="193" spans="1:2" x14ac:dyDescent="0.25">
      <c r="A193" t="s">
        <v>169</v>
      </c>
      <c r="B193">
        <v>210</v>
      </c>
    </row>
    <row r="194" spans="1:2" x14ac:dyDescent="0.25">
      <c r="A194" t="s">
        <v>37</v>
      </c>
      <c r="B194">
        <v>48</v>
      </c>
    </row>
    <row r="195" spans="1:2" x14ac:dyDescent="0.25">
      <c r="A195" t="s">
        <v>64</v>
      </c>
      <c r="B195">
        <v>80</v>
      </c>
    </row>
    <row r="196" spans="1:2" x14ac:dyDescent="0.25">
      <c r="A196" t="s">
        <v>172</v>
      </c>
      <c r="B196">
        <v>214</v>
      </c>
    </row>
    <row r="197" spans="1:2" x14ac:dyDescent="0.25">
      <c r="A197" t="s">
        <v>174</v>
      </c>
      <c r="B197">
        <v>216</v>
      </c>
    </row>
    <row r="198" spans="1:2" x14ac:dyDescent="0.25">
      <c r="A198" t="s">
        <v>343</v>
      </c>
      <c r="B198">
        <v>422</v>
      </c>
    </row>
    <row r="199" spans="1:2" x14ac:dyDescent="0.25">
      <c r="A199" t="s">
        <v>362</v>
      </c>
      <c r="B199">
        <v>450</v>
      </c>
    </row>
    <row r="200" spans="1:2" x14ac:dyDescent="0.25">
      <c r="A200" t="s">
        <v>261</v>
      </c>
      <c r="B200">
        <v>314</v>
      </c>
    </row>
    <row r="201" spans="1:2" x14ac:dyDescent="0.25">
      <c r="A201" t="s">
        <v>203</v>
      </c>
      <c r="B201">
        <v>247</v>
      </c>
    </row>
    <row r="202" spans="1:2" x14ac:dyDescent="0.25">
      <c r="A202" t="s">
        <v>176</v>
      </c>
      <c r="B202">
        <v>218</v>
      </c>
    </row>
    <row r="203" spans="1:2" x14ac:dyDescent="0.25">
      <c r="A203" t="s">
        <v>29</v>
      </c>
      <c r="B203">
        <v>40</v>
      </c>
    </row>
    <row r="204" spans="1:2" x14ac:dyDescent="0.25">
      <c r="A204" t="s">
        <v>39</v>
      </c>
      <c r="B204">
        <v>50</v>
      </c>
    </row>
    <row r="205" spans="1:2" x14ac:dyDescent="0.25">
      <c r="A205" t="s">
        <v>331</v>
      </c>
      <c r="B205">
        <v>405</v>
      </c>
    </row>
    <row r="206" spans="1:2" x14ac:dyDescent="0.25">
      <c r="A206" t="s">
        <v>54</v>
      </c>
      <c r="B206">
        <v>67</v>
      </c>
    </row>
    <row r="207" spans="1:2" x14ac:dyDescent="0.25">
      <c r="A207" t="s">
        <v>256</v>
      </c>
      <c r="B207">
        <v>306</v>
      </c>
    </row>
    <row r="208" spans="1:2" x14ac:dyDescent="0.25">
      <c r="A208" t="s">
        <v>371</v>
      </c>
      <c r="B208">
        <v>474</v>
      </c>
    </row>
    <row r="209" spans="1:2" x14ac:dyDescent="0.25">
      <c r="A209" t="s">
        <v>84</v>
      </c>
      <c r="B209">
        <v>105</v>
      </c>
    </row>
    <row r="210" spans="1:2" x14ac:dyDescent="0.25">
      <c r="A210" t="s">
        <v>358</v>
      </c>
      <c r="B210">
        <v>446</v>
      </c>
    </row>
    <row r="211" spans="1:2" x14ac:dyDescent="0.25">
      <c r="A211" t="s">
        <v>10</v>
      </c>
      <c r="B211">
        <v>17</v>
      </c>
    </row>
    <row r="212" spans="1:2" x14ac:dyDescent="0.25">
      <c r="A212" t="s">
        <v>66</v>
      </c>
      <c r="B212">
        <v>82</v>
      </c>
    </row>
    <row r="213" spans="1:2" x14ac:dyDescent="0.25">
      <c r="A213" t="s">
        <v>40</v>
      </c>
      <c r="B213">
        <v>51</v>
      </c>
    </row>
    <row r="214" spans="1:2" x14ac:dyDescent="0.25">
      <c r="A214" t="s">
        <v>201</v>
      </c>
      <c r="B214">
        <v>245</v>
      </c>
    </row>
    <row r="215" spans="1:2" x14ac:dyDescent="0.25">
      <c r="A215" t="s">
        <v>24</v>
      </c>
      <c r="B215">
        <v>33</v>
      </c>
    </row>
    <row r="216" spans="1:2" x14ac:dyDescent="0.25">
      <c r="A216" t="s">
        <v>42</v>
      </c>
      <c r="B216">
        <v>53</v>
      </c>
    </row>
    <row r="217" spans="1:2" x14ac:dyDescent="0.25">
      <c r="A217" t="s">
        <v>43</v>
      </c>
      <c r="B217">
        <v>54</v>
      </c>
    </row>
    <row r="218" spans="1:2" x14ac:dyDescent="0.25">
      <c r="A218" t="s">
        <v>44</v>
      </c>
      <c r="B218">
        <v>55</v>
      </c>
    </row>
    <row r="219" spans="1:2" x14ac:dyDescent="0.25">
      <c r="A219" t="s">
        <v>123</v>
      </c>
      <c r="B219">
        <v>152</v>
      </c>
    </row>
    <row r="220" spans="1:2" x14ac:dyDescent="0.25">
      <c r="A220" t="s">
        <v>94</v>
      </c>
      <c r="B220">
        <v>120</v>
      </c>
    </row>
    <row r="221" spans="1:2" x14ac:dyDescent="0.25">
      <c r="A221" t="s">
        <v>96</v>
      </c>
      <c r="B221">
        <v>122</v>
      </c>
    </row>
    <row r="222" spans="1:2" x14ac:dyDescent="0.25">
      <c r="A222" t="s">
        <v>366</v>
      </c>
      <c r="B222">
        <v>466</v>
      </c>
    </row>
    <row r="223" spans="1:2" x14ac:dyDescent="0.25">
      <c r="A223" t="s">
        <v>311</v>
      </c>
      <c r="B223">
        <v>377</v>
      </c>
    </row>
    <row r="224" spans="1:2" x14ac:dyDescent="0.25">
      <c r="A224" t="s">
        <v>95</v>
      </c>
      <c r="B224">
        <v>121</v>
      </c>
    </row>
    <row r="225" spans="1:2" x14ac:dyDescent="0.25">
      <c r="A225" t="s">
        <v>76</v>
      </c>
      <c r="B225">
        <v>97</v>
      </c>
    </row>
    <row r="226" spans="1:2" x14ac:dyDescent="0.25">
      <c r="A226" t="s">
        <v>315</v>
      </c>
      <c r="B226">
        <v>381</v>
      </c>
    </row>
    <row r="227" spans="1:2" x14ac:dyDescent="0.25">
      <c r="A227" t="s">
        <v>45</v>
      </c>
      <c r="B227">
        <v>56</v>
      </c>
    </row>
    <row r="228" spans="1:2" x14ac:dyDescent="0.25">
      <c r="A228" t="s">
        <v>142</v>
      </c>
      <c r="B228">
        <v>177</v>
      </c>
    </row>
    <row r="229" spans="1:2" x14ac:dyDescent="0.25">
      <c r="A229" t="s">
        <v>287</v>
      </c>
      <c r="B229">
        <v>352</v>
      </c>
    </row>
    <row r="230" spans="1:2" x14ac:dyDescent="0.25">
      <c r="A230" t="s">
        <v>175</v>
      </c>
      <c r="B230">
        <v>217</v>
      </c>
    </row>
    <row r="231" spans="1:2" x14ac:dyDescent="0.25">
      <c r="A231" t="s">
        <v>313</v>
      </c>
      <c r="B231">
        <v>379</v>
      </c>
    </row>
    <row r="232" spans="1:2" x14ac:dyDescent="0.25">
      <c r="A232" t="s">
        <v>333</v>
      </c>
      <c r="B232">
        <v>407</v>
      </c>
    </row>
    <row r="233" spans="1:2" x14ac:dyDescent="0.25">
      <c r="A233" t="s">
        <v>105</v>
      </c>
      <c r="B233">
        <v>133</v>
      </c>
    </row>
    <row r="234" spans="1:2" x14ac:dyDescent="0.25">
      <c r="A234" t="s">
        <v>67</v>
      </c>
      <c r="B234">
        <v>84</v>
      </c>
    </row>
    <row r="235" spans="1:2" x14ac:dyDescent="0.25">
      <c r="A235" t="s">
        <v>144</v>
      </c>
      <c r="B235">
        <v>180</v>
      </c>
    </row>
    <row r="236" spans="1:2" x14ac:dyDescent="0.25">
      <c r="A236" t="s">
        <v>25</v>
      </c>
      <c r="B236">
        <v>34</v>
      </c>
    </row>
    <row r="237" spans="1:2" x14ac:dyDescent="0.25">
      <c r="A237" t="s">
        <v>209</v>
      </c>
      <c r="B237">
        <v>253</v>
      </c>
    </row>
    <row r="238" spans="1:2" x14ac:dyDescent="0.25">
      <c r="A238" t="s">
        <v>357</v>
      </c>
      <c r="B238">
        <v>444</v>
      </c>
    </row>
    <row r="239" spans="1:2" x14ac:dyDescent="0.25">
      <c r="A239" t="s">
        <v>310</v>
      </c>
      <c r="B239">
        <v>376</v>
      </c>
    </row>
    <row r="240" spans="1:2" x14ac:dyDescent="0.25">
      <c r="A240" t="s">
        <v>68</v>
      </c>
      <c r="B240">
        <v>85</v>
      </c>
    </row>
    <row r="241" spans="1:2" x14ac:dyDescent="0.25">
      <c r="A241" t="s">
        <v>180</v>
      </c>
      <c r="B241">
        <v>222</v>
      </c>
    </row>
    <row r="242" spans="1:2" x14ac:dyDescent="0.25">
      <c r="A242" t="s">
        <v>171</v>
      </c>
      <c r="B242">
        <v>212</v>
      </c>
    </row>
    <row r="243" spans="1:2" x14ac:dyDescent="0.25">
      <c r="A243" t="s">
        <v>46</v>
      </c>
      <c r="B243">
        <v>57</v>
      </c>
    </row>
    <row r="244" spans="1:2" x14ac:dyDescent="0.25">
      <c r="A244" t="s">
        <v>47</v>
      </c>
      <c r="B244">
        <v>58</v>
      </c>
    </row>
    <row r="245" spans="1:2" x14ac:dyDescent="0.25">
      <c r="A245" t="s">
        <v>86</v>
      </c>
      <c r="B245">
        <v>110</v>
      </c>
    </row>
    <row r="246" spans="1:2" x14ac:dyDescent="0.25">
      <c r="A246" t="s">
        <v>190</v>
      </c>
      <c r="B246">
        <v>232</v>
      </c>
    </row>
    <row r="247" spans="1:2" x14ac:dyDescent="0.25">
      <c r="A247" t="s">
        <v>181</v>
      </c>
      <c r="B247">
        <v>223</v>
      </c>
    </row>
    <row r="248" spans="1:2" x14ac:dyDescent="0.25">
      <c r="A248" t="s">
        <v>55</v>
      </c>
      <c r="B248">
        <v>68</v>
      </c>
    </row>
    <row r="249" spans="1:2" x14ac:dyDescent="0.25">
      <c r="A249" t="s">
        <v>186</v>
      </c>
      <c r="B249">
        <v>228</v>
      </c>
    </row>
    <row r="250" spans="1:2" x14ac:dyDescent="0.25">
      <c r="A250" t="s">
        <v>258</v>
      </c>
      <c r="B250">
        <v>310</v>
      </c>
    </row>
    <row r="251" spans="1:2" x14ac:dyDescent="0.25">
      <c r="A251" t="s">
        <v>351</v>
      </c>
      <c r="B251">
        <v>434</v>
      </c>
    </row>
    <row r="252" spans="1:2" x14ac:dyDescent="0.25">
      <c r="A252" t="s">
        <v>365</v>
      </c>
      <c r="B252">
        <v>455</v>
      </c>
    </row>
    <row r="253" spans="1:2" x14ac:dyDescent="0.25">
      <c r="A253" t="s">
        <v>106</v>
      </c>
      <c r="B253">
        <v>134</v>
      </c>
    </row>
    <row r="254" spans="1:2" x14ac:dyDescent="0.25">
      <c r="A254" t="s">
        <v>184</v>
      </c>
      <c r="B254">
        <v>226</v>
      </c>
    </row>
    <row r="255" spans="1:2" x14ac:dyDescent="0.25">
      <c r="A255" t="s">
        <v>137</v>
      </c>
      <c r="B255">
        <v>170</v>
      </c>
    </row>
    <row r="256" spans="1:2" x14ac:dyDescent="0.25">
      <c r="A256" t="s">
        <v>262</v>
      </c>
      <c r="B256">
        <v>315</v>
      </c>
    </row>
    <row r="257" spans="1:2" x14ac:dyDescent="0.25">
      <c r="A257" t="s">
        <v>136</v>
      </c>
      <c r="B257">
        <v>169</v>
      </c>
    </row>
    <row r="258" spans="1:2" x14ac:dyDescent="0.25">
      <c r="A258" t="s">
        <v>264</v>
      </c>
      <c r="B258">
        <v>317</v>
      </c>
    </row>
    <row r="259" spans="1:2" x14ac:dyDescent="0.25">
      <c r="A259" t="s">
        <v>205</v>
      </c>
      <c r="B259">
        <v>249</v>
      </c>
    </row>
    <row r="260" spans="1:2" x14ac:dyDescent="0.25">
      <c r="A260" t="s">
        <v>281</v>
      </c>
      <c r="B260">
        <v>341</v>
      </c>
    </row>
    <row r="261" spans="1:2" x14ac:dyDescent="0.25">
      <c r="A261" t="s">
        <v>210</v>
      </c>
      <c r="B261">
        <v>254</v>
      </c>
    </row>
    <row r="262" spans="1:2" x14ac:dyDescent="0.25">
      <c r="A262" t="s">
        <v>147</v>
      </c>
      <c r="B262">
        <v>183</v>
      </c>
    </row>
    <row r="263" spans="1:2" x14ac:dyDescent="0.25">
      <c r="A263" t="s">
        <v>110</v>
      </c>
      <c r="B263">
        <v>138</v>
      </c>
    </row>
    <row r="264" spans="1:2" x14ac:dyDescent="0.25">
      <c r="A264" t="s">
        <v>227</v>
      </c>
      <c r="B264">
        <v>274</v>
      </c>
    </row>
    <row r="265" spans="1:2" x14ac:dyDescent="0.25">
      <c r="A265" t="s">
        <v>328</v>
      </c>
      <c r="B265">
        <v>399</v>
      </c>
    </row>
    <row r="266" spans="1:2" x14ac:dyDescent="0.25">
      <c r="A266" t="s">
        <v>87</v>
      </c>
      <c r="B266">
        <v>113</v>
      </c>
    </row>
    <row r="267" spans="1:2" x14ac:dyDescent="0.25">
      <c r="A267" t="s">
        <v>265</v>
      </c>
      <c r="B267">
        <v>318</v>
      </c>
    </row>
    <row r="268" spans="1:2" x14ac:dyDescent="0.25">
      <c r="A268" t="s">
        <v>71</v>
      </c>
      <c r="B268">
        <v>88</v>
      </c>
    </row>
    <row r="269" spans="1:2" x14ac:dyDescent="0.25">
      <c r="A269" t="s">
        <v>26</v>
      </c>
      <c r="B269">
        <v>35</v>
      </c>
    </row>
    <row r="270" spans="1:2" x14ac:dyDescent="0.25">
      <c r="A270" t="s">
        <v>353</v>
      </c>
      <c r="B270">
        <v>438</v>
      </c>
    </row>
    <row r="271" spans="1:2" x14ac:dyDescent="0.25">
      <c r="A271" t="s">
        <v>14</v>
      </c>
      <c r="B271">
        <v>21</v>
      </c>
    </row>
    <row r="272" spans="1:2" x14ac:dyDescent="0.25">
      <c r="A272" t="s">
        <v>3</v>
      </c>
      <c r="B272">
        <v>4</v>
      </c>
    </row>
    <row r="273" spans="1:2" x14ac:dyDescent="0.25">
      <c r="A273" t="s">
        <v>217</v>
      </c>
      <c r="B273">
        <v>262</v>
      </c>
    </row>
    <row r="274" spans="1:2" x14ac:dyDescent="0.25">
      <c r="A274" t="s">
        <v>324</v>
      </c>
      <c r="B274">
        <v>395</v>
      </c>
    </row>
    <row r="275" spans="1:2" x14ac:dyDescent="0.25">
      <c r="A275" t="s">
        <v>188</v>
      </c>
      <c r="B275">
        <v>230</v>
      </c>
    </row>
    <row r="276" spans="1:2" x14ac:dyDescent="0.25">
      <c r="A276" t="s">
        <v>27</v>
      </c>
      <c r="B276">
        <v>36</v>
      </c>
    </row>
    <row r="277" spans="1:2" x14ac:dyDescent="0.25">
      <c r="A277" t="s">
        <v>154</v>
      </c>
      <c r="B277">
        <v>191</v>
      </c>
    </row>
    <row r="278" spans="1:2" x14ac:dyDescent="0.25">
      <c r="A278" t="s">
        <v>38</v>
      </c>
      <c r="B278">
        <v>49</v>
      </c>
    </row>
    <row r="279" spans="1:2" x14ac:dyDescent="0.25">
      <c r="A279" t="s">
        <v>329</v>
      </c>
      <c r="B279">
        <v>400</v>
      </c>
    </row>
    <row r="280" spans="1:2" x14ac:dyDescent="0.25">
      <c r="A280" t="s">
        <v>59</v>
      </c>
      <c r="B280">
        <v>74</v>
      </c>
    </row>
    <row r="281" spans="1:2" x14ac:dyDescent="0.25">
      <c r="A281" t="s">
        <v>349</v>
      </c>
      <c r="B281">
        <v>432</v>
      </c>
    </row>
    <row r="282" spans="1:2" x14ac:dyDescent="0.25">
      <c r="A282" t="s">
        <v>191</v>
      </c>
      <c r="B282">
        <v>233</v>
      </c>
    </row>
    <row r="283" spans="1:2" x14ac:dyDescent="0.25">
      <c r="A283" t="s">
        <v>36</v>
      </c>
      <c r="B283">
        <v>47</v>
      </c>
    </row>
    <row r="284" spans="1:2" x14ac:dyDescent="0.25">
      <c r="A284" t="s">
        <v>30</v>
      </c>
      <c r="B284">
        <v>41</v>
      </c>
    </row>
    <row r="285" spans="1:2" x14ac:dyDescent="0.25">
      <c r="A285" t="s">
        <v>2</v>
      </c>
      <c r="B285">
        <v>2</v>
      </c>
    </row>
    <row r="286" spans="1:2" x14ac:dyDescent="0.25">
      <c r="A286" t="s">
        <v>242</v>
      </c>
      <c r="B286">
        <v>290</v>
      </c>
    </row>
    <row r="287" spans="1:2" x14ac:dyDescent="0.25">
      <c r="A287" t="s">
        <v>363</v>
      </c>
      <c r="B287">
        <v>451</v>
      </c>
    </row>
    <row r="288" spans="1:2" x14ac:dyDescent="0.25">
      <c r="A288" t="s">
        <v>48</v>
      </c>
      <c r="B288">
        <v>60</v>
      </c>
    </row>
    <row r="289" spans="1:2" x14ac:dyDescent="0.25">
      <c r="A289" t="s">
        <v>361</v>
      </c>
      <c r="B289">
        <v>449</v>
      </c>
    </row>
    <row r="290" spans="1:2" x14ac:dyDescent="0.25">
      <c r="A290" t="s">
        <v>269</v>
      </c>
      <c r="B290">
        <v>322</v>
      </c>
    </row>
    <row r="291" spans="1:2" x14ac:dyDescent="0.25">
      <c r="A291" t="s">
        <v>41</v>
      </c>
      <c r="B291">
        <v>52</v>
      </c>
    </row>
    <row r="292" spans="1:2" x14ac:dyDescent="0.25">
      <c r="A292" t="s">
        <v>17</v>
      </c>
      <c r="B292">
        <v>24</v>
      </c>
    </row>
    <row r="293" spans="1:2" x14ac:dyDescent="0.25">
      <c r="A293" t="s">
        <v>70</v>
      </c>
      <c r="B293">
        <v>87</v>
      </c>
    </row>
    <row r="294" spans="1:2" x14ac:dyDescent="0.25">
      <c r="A294" t="s">
        <v>300</v>
      </c>
      <c r="B294">
        <v>366</v>
      </c>
    </row>
    <row r="295" spans="1:2" x14ac:dyDescent="0.25">
      <c r="A295" t="s">
        <v>271</v>
      </c>
      <c r="B295">
        <v>325</v>
      </c>
    </row>
    <row r="296" spans="1:2" x14ac:dyDescent="0.25">
      <c r="A296" t="s">
        <v>34</v>
      </c>
      <c r="B296">
        <v>45</v>
      </c>
    </row>
    <row r="297" spans="1:2" x14ac:dyDescent="0.25">
      <c r="A297" t="s">
        <v>347</v>
      </c>
      <c r="B297">
        <v>429</v>
      </c>
    </row>
    <row r="298" spans="1:2" x14ac:dyDescent="0.25">
      <c r="A298" t="s">
        <v>159</v>
      </c>
      <c r="B298">
        <v>197</v>
      </c>
    </row>
    <row r="299" spans="1:2" x14ac:dyDescent="0.25">
      <c r="A299" t="s">
        <v>102</v>
      </c>
      <c r="B299">
        <v>129</v>
      </c>
    </row>
    <row r="300" spans="1:2" x14ac:dyDescent="0.25">
      <c r="A300" t="s">
        <v>88</v>
      </c>
      <c r="B300">
        <v>114</v>
      </c>
    </row>
    <row r="301" spans="1:2" x14ac:dyDescent="0.25">
      <c r="A301" t="s">
        <v>275</v>
      </c>
      <c r="B301">
        <v>330</v>
      </c>
    </row>
    <row r="302" spans="1:2" x14ac:dyDescent="0.25">
      <c r="A302" t="s">
        <v>130</v>
      </c>
      <c r="B302">
        <v>162</v>
      </c>
    </row>
    <row r="303" spans="1:2" x14ac:dyDescent="0.25">
      <c r="A303" t="s">
        <v>267</v>
      </c>
      <c r="B303">
        <v>320</v>
      </c>
    </row>
    <row r="304" spans="1:2" x14ac:dyDescent="0.25">
      <c r="A304" t="s">
        <v>216</v>
      </c>
      <c r="B304">
        <v>261</v>
      </c>
    </row>
    <row r="305" spans="1:2" x14ac:dyDescent="0.25">
      <c r="A305" t="s">
        <v>182</v>
      </c>
      <c r="B305">
        <v>224</v>
      </c>
    </row>
    <row r="306" spans="1:2" x14ac:dyDescent="0.25">
      <c r="A306" t="s">
        <v>298</v>
      </c>
      <c r="B306">
        <v>364</v>
      </c>
    </row>
    <row r="307" spans="1:2" x14ac:dyDescent="0.25">
      <c r="A307" t="s">
        <v>195</v>
      </c>
      <c r="B307">
        <v>239</v>
      </c>
    </row>
    <row r="308" spans="1:2" x14ac:dyDescent="0.25">
      <c r="A308" t="s">
        <v>302</v>
      </c>
      <c r="B308">
        <v>368</v>
      </c>
    </row>
    <row r="309" spans="1:2" x14ac:dyDescent="0.25">
      <c r="A309" t="s">
        <v>146</v>
      </c>
      <c r="B309">
        <v>182</v>
      </c>
    </row>
    <row r="310" spans="1:2" x14ac:dyDescent="0.25">
      <c r="A310" t="s">
        <v>354</v>
      </c>
      <c r="B310">
        <v>439</v>
      </c>
    </row>
    <row r="311" spans="1:2" x14ac:dyDescent="0.25">
      <c r="A311" t="s">
        <v>109</v>
      </c>
      <c r="B311">
        <v>137</v>
      </c>
    </row>
    <row r="312" spans="1:2" x14ac:dyDescent="0.25">
      <c r="A312" t="s">
        <v>85</v>
      </c>
      <c r="B312">
        <v>109</v>
      </c>
    </row>
    <row r="313" spans="1:2" x14ac:dyDescent="0.25">
      <c r="A313" t="s">
        <v>72</v>
      </c>
      <c r="B313">
        <v>90</v>
      </c>
    </row>
    <row r="314" spans="1:2" x14ac:dyDescent="0.25">
      <c r="A314" t="s">
        <v>183</v>
      </c>
      <c r="B314">
        <v>225</v>
      </c>
    </row>
    <row r="315" spans="1:2" x14ac:dyDescent="0.25">
      <c r="A315" t="s">
        <v>228</v>
      </c>
      <c r="B315">
        <v>275</v>
      </c>
    </row>
    <row r="316" spans="1:2" x14ac:dyDescent="0.25">
      <c r="A316" t="s">
        <v>155</v>
      </c>
      <c r="B316">
        <v>192</v>
      </c>
    </row>
    <row r="317" spans="1:2" x14ac:dyDescent="0.25">
      <c r="A317" t="s">
        <v>346</v>
      </c>
      <c r="B317">
        <v>425</v>
      </c>
    </row>
    <row r="318" spans="1:2" x14ac:dyDescent="0.25">
      <c r="A318" t="s">
        <v>292</v>
      </c>
      <c r="B318">
        <v>357</v>
      </c>
    </row>
    <row r="319" spans="1:2" x14ac:dyDescent="0.25">
      <c r="A319" t="s">
        <v>65</v>
      </c>
      <c r="B319">
        <v>81</v>
      </c>
    </row>
    <row r="320" spans="1:2" x14ac:dyDescent="0.25">
      <c r="A320" t="s">
        <v>89</v>
      </c>
      <c r="B320">
        <v>115</v>
      </c>
    </row>
    <row r="321" spans="1:2" x14ac:dyDescent="0.25">
      <c r="A321" t="s">
        <v>124</v>
      </c>
      <c r="B321">
        <v>153</v>
      </c>
    </row>
    <row r="322" spans="1:2" x14ac:dyDescent="0.25">
      <c r="A322" t="s">
        <v>251</v>
      </c>
      <c r="B322">
        <v>299</v>
      </c>
    </row>
    <row r="323" spans="1:2" x14ac:dyDescent="0.25">
      <c r="A323" t="s">
        <v>204</v>
      </c>
      <c r="B323">
        <v>248</v>
      </c>
    </row>
    <row r="324" spans="1:2" x14ac:dyDescent="0.25">
      <c r="A324" t="s">
        <v>125</v>
      </c>
      <c r="B324">
        <v>155</v>
      </c>
    </row>
    <row r="325" spans="1:2" x14ac:dyDescent="0.25">
      <c r="A325" t="s">
        <v>152</v>
      </c>
      <c r="B325">
        <v>189</v>
      </c>
    </row>
    <row r="326" spans="1:2" x14ac:dyDescent="0.25">
      <c r="A326" t="s">
        <v>73</v>
      </c>
      <c r="B326">
        <v>92</v>
      </c>
    </row>
    <row r="327" spans="1:2" x14ac:dyDescent="0.25">
      <c r="A327" t="s">
        <v>246</v>
      </c>
      <c r="B327">
        <v>294</v>
      </c>
    </row>
    <row r="328" spans="1:2" x14ac:dyDescent="0.25">
      <c r="A328" t="s">
        <v>194</v>
      </c>
      <c r="B328">
        <v>238</v>
      </c>
    </row>
    <row r="329" spans="1:2" x14ac:dyDescent="0.25">
      <c r="A329" t="s">
        <v>126</v>
      </c>
      <c r="B329">
        <v>157</v>
      </c>
    </row>
    <row r="330" spans="1:2" x14ac:dyDescent="0.25">
      <c r="A330" t="s">
        <v>277</v>
      </c>
      <c r="B330">
        <v>336</v>
      </c>
    </row>
    <row r="331" spans="1:2" x14ac:dyDescent="0.25">
      <c r="A331" t="s">
        <v>350</v>
      </c>
      <c r="B331">
        <v>433</v>
      </c>
    </row>
    <row r="332" spans="1:2" x14ac:dyDescent="0.25">
      <c r="A332" t="s">
        <v>107</v>
      </c>
      <c r="B332">
        <v>135</v>
      </c>
    </row>
    <row r="333" spans="1:2" x14ac:dyDescent="0.25">
      <c r="A333" t="s">
        <v>151</v>
      </c>
      <c r="B333">
        <v>188</v>
      </c>
    </row>
    <row r="334" spans="1:2" x14ac:dyDescent="0.25">
      <c r="A334" t="s">
        <v>322</v>
      </c>
      <c r="B334">
        <v>391</v>
      </c>
    </row>
    <row r="335" spans="1:2" x14ac:dyDescent="0.25">
      <c r="A335" t="s">
        <v>259</v>
      </c>
      <c r="B335">
        <v>311</v>
      </c>
    </row>
    <row r="336" spans="1:2" x14ac:dyDescent="0.25">
      <c r="A336" t="s">
        <v>214</v>
      </c>
      <c r="B336">
        <v>259</v>
      </c>
    </row>
    <row r="337" spans="1:2" x14ac:dyDescent="0.25">
      <c r="A337" t="s">
        <v>221</v>
      </c>
      <c r="B337">
        <v>267</v>
      </c>
    </row>
    <row r="338" spans="1:2" x14ac:dyDescent="0.25">
      <c r="A338" t="s">
        <v>153</v>
      </c>
      <c r="B338">
        <v>190</v>
      </c>
    </row>
    <row r="339" spans="1:2" x14ac:dyDescent="0.25">
      <c r="A339" t="s">
        <v>356</v>
      </c>
      <c r="B339">
        <v>443</v>
      </c>
    </row>
    <row r="340" spans="1:2" x14ac:dyDescent="0.25">
      <c r="A340" t="s">
        <v>150</v>
      </c>
      <c r="B340">
        <v>187</v>
      </c>
    </row>
    <row r="341" spans="1:2" x14ac:dyDescent="0.25">
      <c r="A341" t="s">
        <v>157</v>
      </c>
      <c r="B341">
        <v>194</v>
      </c>
    </row>
    <row r="342" spans="1:2" x14ac:dyDescent="0.25">
      <c r="A342" t="s">
        <v>179</v>
      </c>
      <c r="B342">
        <v>221</v>
      </c>
    </row>
    <row r="343" spans="1:2" x14ac:dyDescent="0.25">
      <c r="A343" t="s">
        <v>285</v>
      </c>
      <c r="B343">
        <v>349</v>
      </c>
    </row>
    <row r="344" spans="1:2" x14ac:dyDescent="0.25">
      <c r="A344" t="s">
        <v>90</v>
      </c>
      <c r="B344">
        <v>116</v>
      </c>
    </row>
    <row r="345" spans="1:2" x14ac:dyDescent="0.25">
      <c r="A345" t="s">
        <v>364</v>
      </c>
      <c r="B345">
        <v>452</v>
      </c>
    </row>
    <row r="346" spans="1:2" x14ac:dyDescent="0.25">
      <c r="A346" t="s">
        <v>52</v>
      </c>
      <c r="B346">
        <v>65</v>
      </c>
    </row>
    <row r="347" spans="1:2" x14ac:dyDescent="0.25">
      <c r="A347" t="s">
        <v>314</v>
      </c>
      <c r="B347">
        <v>380</v>
      </c>
    </row>
    <row r="348" spans="1:2" x14ac:dyDescent="0.25">
      <c r="A348" t="s">
        <v>254</v>
      </c>
      <c r="B348">
        <v>304</v>
      </c>
    </row>
    <row r="349" spans="1:2" x14ac:dyDescent="0.25">
      <c r="A349" t="s">
        <v>50</v>
      </c>
      <c r="B349">
        <v>63</v>
      </c>
    </row>
    <row r="350" spans="1:2" x14ac:dyDescent="0.25">
      <c r="A350" t="s">
        <v>320</v>
      </c>
      <c r="B350">
        <v>389</v>
      </c>
    </row>
    <row r="351" spans="1:2" x14ac:dyDescent="0.25">
      <c r="A351" t="s">
        <v>293</v>
      </c>
      <c r="B351">
        <v>358</v>
      </c>
    </row>
    <row r="352" spans="1:2" x14ac:dyDescent="0.25">
      <c r="A352" t="s">
        <v>74</v>
      </c>
      <c r="B352">
        <v>94</v>
      </c>
    </row>
    <row r="353" spans="1:2" x14ac:dyDescent="0.25">
      <c r="A353" t="s">
        <v>342</v>
      </c>
      <c r="B353">
        <v>421</v>
      </c>
    </row>
    <row r="354" spans="1:2" x14ac:dyDescent="0.25">
      <c r="A354" t="s">
        <v>108</v>
      </c>
      <c r="B354">
        <v>136</v>
      </c>
    </row>
    <row r="355" spans="1:2" x14ac:dyDescent="0.25">
      <c r="A355" t="s">
        <v>290</v>
      </c>
      <c r="B355">
        <v>355</v>
      </c>
    </row>
    <row r="356" spans="1:2" x14ac:dyDescent="0.25">
      <c r="A356" t="s">
        <v>156</v>
      </c>
      <c r="B356">
        <v>193</v>
      </c>
    </row>
    <row r="357" spans="1:2" x14ac:dyDescent="0.25">
      <c r="A357" t="s">
        <v>318</v>
      </c>
      <c r="B357">
        <v>385</v>
      </c>
    </row>
    <row r="358" spans="1:2" x14ac:dyDescent="0.25">
      <c r="A358" t="s">
        <v>178</v>
      </c>
      <c r="B358">
        <v>220</v>
      </c>
    </row>
    <row r="359" spans="1:2" x14ac:dyDescent="0.25">
      <c r="A359" t="s">
        <v>296</v>
      </c>
      <c r="B359">
        <v>361</v>
      </c>
    </row>
    <row r="360" spans="1:2" x14ac:dyDescent="0.25">
      <c r="A360" t="s">
        <v>220</v>
      </c>
      <c r="B360">
        <v>266</v>
      </c>
    </row>
    <row r="361" spans="1:2" x14ac:dyDescent="0.25">
      <c r="A361" t="s">
        <v>116</v>
      </c>
      <c r="B361">
        <v>144</v>
      </c>
    </row>
    <row r="362" spans="1:2" x14ac:dyDescent="0.25">
      <c r="A362" t="s">
        <v>289</v>
      </c>
      <c r="B362">
        <v>354</v>
      </c>
    </row>
    <row r="363" spans="1:2" x14ac:dyDescent="0.25">
      <c r="A363" t="s">
        <v>232</v>
      </c>
      <c r="B363">
        <v>279</v>
      </c>
    </row>
    <row r="364" spans="1:2" x14ac:dyDescent="0.25">
      <c r="A364" t="s">
        <v>270</v>
      </c>
      <c r="B364">
        <v>324</v>
      </c>
    </row>
    <row r="365" spans="1:2" x14ac:dyDescent="0.25">
      <c r="A365" t="s">
        <v>218</v>
      </c>
      <c r="B365">
        <v>263</v>
      </c>
    </row>
    <row r="366" spans="1:2" x14ac:dyDescent="0.25">
      <c r="A366" t="s">
        <v>91</v>
      </c>
      <c r="B366">
        <v>117</v>
      </c>
    </row>
    <row r="367" spans="1:2" x14ac:dyDescent="0.25">
      <c r="A367" t="s">
        <v>274</v>
      </c>
      <c r="B367">
        <v>329</v>
      </c>
    </row>
    <row r="368" spans="1:2" x14ac:dyDescent="0.25">
      <c r="A368" t="s">
        <v>56</v>
      </c>
      <c r="B368">
        <v>69</v>
      </c>
    </row>
    <row r="369" spans="1:2" x14ac:dyDescent="0.25">
      <c r="A369" t="s">
        <v>247</v>
      </c>
      <c r="B369">
        <v>295</v>
      </c>
    </row>
    <row r="370" spans="1:2" x14ac:dyDescent="0.25">
      <c r="A370" t="s">
        <v>223</v>
      </c>
      <c r="B370">
        <v>270</v>
      </c>
    </row>
    <row r="371" spans="1:2" x14ac:dyDescent="0.25">
      <c r="A371" t="s">
        <v>165</v>
      </c>
      <c r="B371">
        <v>206</v>
      </c>
    </row>
    <row r="372" spans="1:2" x14ac:dyDescent="0.25">
      <c r="A372" t="s">
        <v>276</v>
      </c>
      <c r="B372">
        <v>334</v>
      </c>
    </row>
  </sheetData>
  <sortState ref="A3:B372">
    <sortCondition ref="A3:A37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B369"/>
  <sheetViews>
    <sheetView workbookViewId="0">
      <selection activeCell="J379" sqref="J379"/>
    </sheetView>
  </sheetViews>
  <sheetFormatPr defaultRowHeight="15" x14ac:dyDescent="0.25"/>
  <cols>
    <col min="2" max="2" width="14.7109375" bestFit="1" customWidth="1"/>
  </cols>
  <sheetData>
    <row r="1" spans="1:2" x14ac:dyDescent="0.25">
      <c r="A1" t="s">
        <v>0</v>
      </c>
      <c r="B1" t="s">
        <v>374</v>
      </c>
    </row>
    <row r="2" spans="1:2" x14ac:dyDescent="0.25">
      <c r="A2">
        <v>2</v>
      </c>
      <c r="B2">
        <v>66</v>
      </c>
    </row>
    <row r="3" spans="1:2" x14ac:dyDescent="0.25">
      <c r="A3">
        <v>4</v>
      </c>
      <c r="B3">
        <v>2</v>
      </c>
    </row>
    <row r="4" spans="1:2" x14ac:dyDescent="0.25">
      <c r="A4">
        <v>5</v>
      </c>
      <c r="B4">
        <v>7</v>
      </c>
    </row>
    <row r="5" spans="1:2" x14ac:dyDescent="0.25">
      <c r="A5">
        <v>12</v>
      </c>
      <c r="B5">
        <v>2</v>
      </c>
    </row>
    <row r="6" spans="1:2" x14ac:dyDescent="0.25">
      <c r="A6">
        <v>13</v>
      </c>
      <c r="B6">
        <v>2</v>
      </c>
    </row>
    <row r="7" spans="1:2" x14ac:dyDescent="0.25">
      <c r="A7">
        <v>14</v>
      </c>
      <c r="B7">
        <v>1</v>
      </c>
    </row>
    <row r="8" spans="1:2" x14ac:dyDescent="0.25">
      <c r="A8">
        <v>15</v>
      </c>
      <c r="B8">
        <v>1</v>
      </c>
    </row>
    <row r="9" spans="1:2" x14ac:dyDescent="0.25">
      <c r="A9">
        <v>16</v>
      </c>
      <c r="B9">
        <v>1</v>
      </c>
    </row>
    <row r="10" spans="1:2" x14ac:dyDescent="0.25">
      <c r="A10">
        <v>17</v>
      </c>
      <c r="B10">
        <v>14</v>
      </c>
    </row>
    <row r="11" spans="1:2" x14ac:dyDescent="0.25">
      <c r="A11">
        <v>18</v>
      </c>
      <c r="B11">
        <v>17</v>
      </c>
    </row>
    <row r="12" spans="1:2" x14ac:dyDescent="0.25">
      <c r="A12">
        <v>19</v>
      </c>
      <c r="B12">
        <v>1</v>
      </c>
    </row>
    <row r="13" spans="1:2" x14ac:dyDescent="0.25">
      <c r="A13">
        <v>20</v>
      </c>
      <c r="B13">
        <v>1</v>
      </c>
    </row>
    <row r="14" spans="1:2" x14ac:dyDescent="0.25">
      <c r="A14">
        <v>21</v>
      </c>
      <c r="B14">
        <v>1</v>
      </c>
    </row>
    <row r="15" spans="1:2" x14ac:dyDescent="0.25">
      <c r="A15">
        <v>22</v>
      </c>
      <c r="B15">
        <v>2</v>
      </c>
    </row>
    <row r="16" spans="1:2" x14ac:dyDescent="0.25">
      <c r="A16">
        <v>23</v>
      </c>
      <c r="B16">
        <v>2</v>
      </c>
    </row>
    <row r="17" spans="1:2" x14ac:dyDescent="0.25">
      <c r="A17">
        <v>24</v>
      </c>
      <c r="B17">
        <v>2</v>
      </c>
    </row>
    <row r="18" spans="1:2" x14ac:dyDescent="0.25">
      <c r="A18">
        <v>27</v>
      </c>
      <c r="B18">
        <v>1</v>
      </c>
    </row>
    <row r="19" spans="1:2" x14ac:dyDescent="0.25">
      <c r="A19">
        <v>28</v>
      </c>
      <c r="B19">
        <v>3</v>
      </c>
    </row>
    <row r="20" spans="1:2" x14ac:dyDescent="0.25">
      <c r="A20">
        <v>29</v>
      </c>
      <c r="B20">
        <v>1</v>
      </c>
    </row>
    <row r="21" spans="1:2" x14ac:dyDescent="0.25">
      <c r="A21">
        <v>30</v>
      </c>
      <c r="B21">
        <v>1</v>
      </c>
    </row>
    <row r="22" spans="1:2" x14ac:dyDescent="0.25">
      <c r="A22">
        <v>31</v>
      </c>
      <c r="B22">
        <v>3</v>
      </c>
    </row>
    <row r="23" spans="1:2" x14ac:dyDescent="0.25">
      <c r="A23">
        <v>32</v>
      </c>
      <c r="B23">
        <v>3</v>
      </c>
    </row>
    <row r="24" spans="1:2" x14ac:dyDescent="0.25">
      <c r="A24">
        <v>33</v>
      </c>
      <c r="B24">
        <v>4</v>
      </c>
    </row>
    <row r="25" spans="1:2" x14ac:dyDescent="0.25">
      <c r="A25">
        <v>34</v>
      </c>
      <c r="B25">
        <v>6</v>
      </c>
    </row>
    <row r="26" spans="1:2" x14ac:dyDescent="0.25">
      <c r="A26">
        <v>35</v>
      </c>
      <c r="B26">
        <v>8</v>
      </c>
    </row>
    <row r="27" spans="1:2" x14ac:dyDescent="0.25">
      <c r="A27">
        <v>36</v>
      </c>
      <c r="B27">
        <v>5</v>
      </c>
    </row>
    <row r="28" spans="1:2" x14ac:dyDescent="0.25">
      <c r="A28">
        <v>39</v>
      </c>
      <c r="B28">
        <v>1</v>
      </c>
    </row>
    <row r="29" spans="1:2" x14ac:dyDescent="0.25">
      <c r="A29">
        <v>40</v>
      </c>
      <c r="B29">
        <v>1</v>
      </c>
    </row>
    <row r="30" spans="1:2" x14ac:dyDescent="0.25">
      <c r="A30">
        <v>41</v>
      </c>
      <c r="B30">
        <v>1</v>
      </c>
    </row>
    <row r="31" spans="1:2" x14ac:dyDescent="0.25">
      <c r="A31">
        <v>42</v>
      </c>
      <c r="B31">
        <v>4</v>
      </c>
    </row>
    <row r="32" spans="1:2" x14ac:dyDescent="0.25">
      <c r="A32">
        <v>43</v>
      </c>
      <c r="B32">
        <v>2</v>
      </c>
    </row>
    <row r="33" spans="1:2" x14ac:dyDescent="0.25">
      <c r="A33">
        <v>44</v>
      </c>
      <c r="B33">
        <v>2</v>
      </c>
    </row>
    <row r="34" spans="1:2" x14ac:dyDescent="0.25">
      <c r="A34">
        <v>45</v>
      </c>
      <c r="B34">
        <v>1</v>
      </c>
    </row>
    <row r="35" spans="1:2" x14ac:dyDescent="0.25">
      <c r="A35">
        <v>48</v>
      </c>
      <c r="B35">
        <v>4</v>
      </c>
    </row>
    <row r="36" spans="1:2" x14ac:dyDescent="0.25">
      <c r="A36">
        <v>49</v>
      </c>
      <c r="B36">
        <v>3</v>
      </c>
    </row>
    <row r="37" spans="1:2" x14ac:dyDescent="0.25">
      <c r="A37">
        <v>50</v>
      </c>
      <c r="B37">
        <v>3</v>
      </c>
    </row>
    <row r="38" spans="1:2" x14ac:dyDescent="0.25">
      <c r="A38">
        <v>51</v>
      </c>
      <c r="B38">
        <v>5</v>
      </c>
    </row>
    <row r="39" spans="1:2" x14ac:dyDescent="0.25">
      <c r="A39">
        <v>52</v>
      </c>
      <c r="B39">
        <v>2</v>
      </c>
    </row>
    <row r="40" spans="1:2" x14ac:dyDescent="0.25">
      <c r="A40">
        <v>53</v>
      </c>
      <c r="B40">
        <v>2</v>
      </c>
    </row>
    <row r="41" spans="1:2" x14ac:dyDescent="0.25">
      <c r="A41">
        <v>54</v>
      </c>
      <c r="B41">
        <v>8</v>
      </c>
    </row>
    <row r="42" spans="1:2" x14ac:dyDescent="0.25">
      <c r="A42">
        <v>55</v>
      </c>
      <c r="B42">
        <v>3</v>
      </c>
    </row>
    <row r="43" spans="1:2" x14ac:dyDescent="0.25">
      <c r="A43">
        <v>56</v>
      </c>
      <c r="B43">
        <v>1</v>
      </c>
    </row>
    <row r="44" spans="1:2" x14ac:dyDescent="0.25">
      <c r="A44">
        <v>57</v>
      </c>
      <c r="B44">
        <v>1</v>
      </c>
    </row>
    <row r="45" spans="1:2" x14ac:dyDescent="0.25">
      <c r="A45">
        <v>58</v>
      </c>
      <c r="B45">
        <v>2</v>
      </c>
    </row>
    <row r="46" spans="1:2" x14ac:dyDescent="0.25">
      <c r="A46">
        <v>60</v>
      </c>
      <c r="B46">
        <v>1</v>
      </c>
    </row>
    <row r="47" spans="1:2" x14ac:dyDescent="0.25">
      <c r="A47">
        <v>61</v>
      </c>
      <c r="B47">
        <v>1</v>
      </c>
    </row>
    <row r="48" spans="1:2" x14ac:dyDescent="0.25">
      <c r="A48">
        <v>63</v>
      </c>
      <c r="B48">
        <v>1</v>
      </c>
    </row>
    <row r="49" spans="1:2" x14ac:dyDescent="0.25">
      <c r="A49">
        <v>64</v>
      </c>
      <c r="B49">
        <v>2</v>
      </c>
    </row>
    <row r="50" spans="1:2" x14ac:dyDescent="0.25">
      <c r="A50">
        <v>65</v>
      </c>
      <c r="B50">
        <v>4</v>
      </c>
    </row>
    <row r="51" spans="1:2" x14ac:dyDescent="0.25">
      <c r="A51">
        <v>66</v>
      </c>
      <c r="B51">
        <v>1</v>
      </c>
    </row>
    <row r="52" spans="1:2" x14ac:dyDescent="0.25">
      <c r="A52">
        <v>67</v>
      </c>
      <c r="B52">
        <v>1</v>
      </c>
    </row>
    <row r="53" spans="1:2" x14ac:dyDescent="0.25">
      <c r="A53">
        <v>68</v>
      </c>
      <c r="B53">
        <v>3</v>
      </c>
    </row>
    <row r="54" spans="1:2" x14ac:dyDescent="0.25">
      <c r="A54">
        <v>69</v>
      </c>
      <c r="B54">
        <v>3</v>
      </c>
    </row>
    <row r="55" spans="1:2" x14ac:dyDescent="0.25">
      <c r="A55">
        <v>71</v>
      </c>
      <c r="B55">
        <v>3</v>
      </c>
    </row>
    <row r="56" spans="1:2" x14ac:dyDescent="0.25">
      <c r="A56">
        <v>72</v>
      </c>
      <c r="B56">
        <v>1</v>
      </c>
    </row>
    <row r="57" spans="1:2" x14ac:dyDescent="0.25">
      <c r="A57">
        <v>74</v>
      </c>
      <c r="B57">
        <v>2</v>
      </c>
    </row>
    <row r="58" spans="1:2" x14ac:dyDescent="0.25">
      <c r="A58">
        <v>75</v>
      </c>
      <c r="B58">
        <v>1</v>
      </c>
    </row>
    <row r="59" spans="1:2" x14ac:dyDescent="0.25">
      <c r="A59">
        <v>76</v>
      </c>
      <c r="B59">
        <v>2</v>
      </c>
    </row>
    <row r="60" spans="1:2" x14ac:dyDescent="0.25">
      <c r="A60">
        <v>77</v>
      </c>
      <c r="B60">
        <v>4</v>
      </c>
    </row>
    <row r="61" spans="1:2" x14ac:dyDescent="0.25">
      <c r="A61">
        <v>79</v>
      </c>
      <c r="B61">
        <v>39</v>
      </c>
    </row>
    <row r="62" spans="1:2" x14ac:dyDescent="0.25">
      <c r="A62">
        <v>80</v>
      </c>
      <c r="B62">
        <v>3</v>
      </c>
    </row>
    <row r="63" spans="1:2" x14ac:dyDescent="0.25">
      <c r="A63">
        <v>81</v>
      </c>
      <c r="B63">
        <v>47</v>
      </c>
    </row>
    <row r="64" spans="1:2" x14ac:dyDescent="0.25">
      <c r="A64">
        <v>82</v>
      </c>
      <c r="B64">
        <v>9</v>
      </c>
    </row>
    <row r="65" spans="1:2" x14ac:dyDescent="0.25">
      <c r="A65">
        <v>84</v>
      </c>
      <c r="B65">
        <v>3</v>
      </c>
    </row>
    <row r="66" spans="1:2" x14ac:dyDescent="0.25">
      <c r="A66">
        <v>85</v>
      </c>
      <c r="B66">
        <v>3</v>
      </c>
    </row>
    <row r="67" spans="1:2" x14ac:dyDescent="0.25">
      <c r="A67">
        <v>86</v>
      </c>
      <c r="B67">
        <v>1</v>
      </c>
    </row>
    <row r="68" spans="1:2" x14ac:dyDescent="0.25">
      <c r="A68">
        <v>87</v>
      </c>
      <c r="B68">
        <v>4</v>
      </c>
    </row>
    <row r="69" spans="1:2" x14ac:dyDescent="0.25">
      <c r="A69">
        <v>88</v>
      </c>
      <c r="B69">
        <v>2</v>
      </c>
    </row>
    <row r="70" spans="1:2" x14ac:dyDescent="0.25">
      <c r="A70">
        <v>90</v>
      </c>
      <c r="B70">
        <v>3</v>
      </c>
    </row>
    <row r="71" spans="1:2" x14ac:dyDescent="0.25">
      <c r="A71">
        <v>92</v>
      </c>
      <c r="B71">
        <v>1</v>
      </c>
    </row>
    <row r="72" spans="1:2" x14ac:dyDescent="0.25">
      <c r="A72">
        <v>94</v>
      </c>
      <c r="B72">
        <v>2</v>
      </c>
    </row>
    <row r="73" spans="1:2" x14ac:dyDescent="0.25">
      <c r="A73">
        <v>96</v>
      </c>
      <c r="B73">
        <v>2</v>
      </c>
    </row>
    <row r="74" spans="1:2" x14ac:dyDescent="0.25">
      <c r="A74">
        <v>97</v>
      </c>
      <c r="B74">
        <v>4</v>
      </c>
    </row>
    <row r="75" spans="1:2" x14ac:dyDescent="0.25">
      <c r="A75">
        <v>98</v>
      </c>
      <c r="B75">
        <v>2</v>
      </c>
    </row>
    <row r="76" spans="1:2" x14ac:dyDescent="0.25">
      <c r="A76">
        <v>99</v>
      </c>
      <c r="B76">
        <v>2</v>
      </c>
    </row>
    <row r="77" spans="1:2" x14ac:dyDescent="0.25">
      <c r="A77">
        <v>100</v>
      </c>
      <c r="B77">
        <v>2</v>
      </c>
    </row>
    <row r="78" spans="1:2" x14ac:dyDescent="0.25">
      <c r="A78">
        <v>101</v>
      </c>
      <c r="B78">
        <v>2</v>
      </c>
    </row>
    <row r="79" spans="1:2" x14ac:dyDescent="0.25">
      <c r="A79">
        <v>102</v>
      </c>
      <c r="B79">
        <v>2</v>
      </c>
    </row>
    <row r="80" spans="1:2" x14ac:dyDescent="0.25">
      <c r="A80">
        <v>103</v>
      </c>
      <c r="B80">
        <v>5</v>
      </c>
    </row>
    <row r="81" spans="1:2" x14ac:dyDescent="0.25">
      <c r="A81">
        <v>104</v>
      </c>
      <c r="B81">
        <v>2</v>
      </c>
    </row>
    <row r="82" spans="1:2" x14ac:dyDescent="0.25">
      <c r="A82">
        <v>105</v>
      </c>
      <c r="B82">
        <v>3</v>
      </c>
    </row>
    <row r="83" spans="1:2" x14ac:dyDescent="0.25">
      <c r="A83">
        <v>109</v>
      </c>
      <c r="B83">
        <v>1</v>
      </c>
    </row>
    <row r="84" spans="1:2" x14ac:dyDescent="0.25">
      <c r="A84">
        <v>110</v>
      </c>
      <c r="B84">
        <v>3</v>
      </c>
    </row>
    <row r="85" spans="1:2" x14ac:dyDescent="0.25">
      <c r="A85">
        <v>113</v>
      </c>
      <c r="B85">
        <v>2</v>
      </c>
    </row>
    <row r="86" spans="1:2" x14ac:dyDescent="0.25">
      <c r="A86">
        <v>114</v>
      </c>
      <c r="B86">
        <v>9</v>
      </c>
    </row>
    <row r="87" spans="1:2" x14ac:dyDescent="0.25">
      <c r="A87">
        <v>115</v>
      </c>
      <c r="B87">
        <v>5</v>
      </c>
    </row>
    <row r="88" spans="1:2" x14ac:dyDescent="0.25">
      <c r="A88">
        <v>116</v>
      </c>
      <c r="B88">
        <v>3</v>
      </c>
    </row>
    <row r="89" spans="1:2" x14ac:dyDescent="0.25">
      <c r="A89">
        <v>117</v>
      </c>
      <c r="B89">
        <v>9</v>
      </c>
    </row>
    <row r="90" spans="1:2" x14ac:dyDescent="0.25">
      <c r="A90">
        <v>118</v>
      </c>
      <c r="B90">
        <v>1</v>
      </c>
    </row>
    <row r="91" spans="1:2" x14ac:dyDescent="0.25">
      <c r="A91">
        <v>119</v>
      </c>
      <c r="B91">
        <v>4</v>
      </c>
    </row>
    <row r="92" spans="1:2" x14ac:dyDescent="0.25">
      <c r="A92">
        <v>120</v>
      </c>
      <c r="B92">
        <v>1</v>
      </c>
    </row>
    <row r="93" spans="1:2" x14ac:dyDescent="0.25">
      <c r="A93">
        <v>121</v>
      </c>
      <c r="B93">
        <v>2</v>
      </c>
    </row>
    <row r="94" spans="1:2" x14ac:dyDescent="0.25">
      <c r="A94">
        <v>122</v>
      </c>
      <c r="B94">
        <v>1</v>
      </c>
    </row>
    <row r="95" spans="1:2" x14ac:dyDescent="0.25">
      <c r="A95">
        <v>123</v>
      </c>
      <c r="B95">
        <v>1</v>
      </c>
    </row>
    <row r="96" spans="1:2" x14ac:dyDescent="0.25">
      <c r="A96">
        <v>124</v>
      </c>
      <c r="B96">
        <v>2</v>
      </c>
    </row>
    <row r="97" spans="1:2" x14ac:dyDescent="0.25">
      <c r="A97">
        <v>125</v>
      </c>
      <c r="B97">
        <v>1</v>
      </c>
    </row>
    <row r="98" spans="1:2" x14ac:dyDescent="0.25">
      <c r="A98">
        <v>126</v>
      </c>
      <c r="B98">
        <v>25</v>
      </c>
    </row>
    <row r="99" spans="1:2" x14ac:dyDescent="0.25">
      <c r="A99">
        <v>128</v>
      </c>
      <c r="B99">
        <v>6</v>
      </c>
    </row>
    <row r="100" spans="1:2" x14ac:dyDescent="0.25">
      <c r="A100">
        <v>129</v>
      </c>
      <c r="B100">
        <v>1</v>
      </c>
    </row>
    <row r="101" spans="1:2" x14ac:dyDescent="0.25">
      <c r="A101">
        <v>130</v>
      </c>
      <c r="B101">
        <v>1</v>
      </c>
    </row>
    <row r="102" spans="1:2" x14ac:dyDescent="0.25">
      <c r="A102">
        <v>131</v>
      </c>
      <c r="B102">
        <v>2</v>
      </c>
    </row>
    <row r="103" spans="1:2" x14ac:dyDescent="0.25">
      <c r="A103">
        <v>133</v>
      </c>
      <c r="B103">
        <v>3</v>
      </c>
    </row>
    <row r="104" spans="1:2" x14ac:dyDescent="0.25">
      <c r="A104">
        <v>134</v>
      </c>
      <c r="B104">
        <v>1</v>
      </c>
    </row>
    <row r="105" spans="1:2" x14ac:dyDescent="0.25">
      <c r="A105">
        <v>135</v>
      </c>
      <c r="B105">
        <v>4</v>
      </c>
    </row>
    <row r="106" spans="1:2" x14ac:dyDescent="0.25">
      <c r="A106">
        <v>136</v>
      </c>
      <c r="B106">
        <v>2</v>
      </c>
    </row>
    <row r="107" spans="1:2" x14ac:dyDescent="0.25">
      <c r="A107">
        <v>137</v>
      </c>
      <c r="B107">
        <v>1</v>
      </c>
    </row>
    <row r="108" spans="1:2" x14ac:dyDescent="0.25">
      <c r="A108">
        <v>138</v>
      </c>
      <c r="B108">
        <v>1</v>
      </c>
    </row>
    <row r="109" spans="1:2" x14ac:dyDescent="0.25">
      <c r="A109">
        <v>139</v>
      </c>
      <c r="B109">
        <v>2</v>
      </c>
    </row>
    <row r="110" spans="1:2" x14ac:dyDescent="0.25">
      <c r="A110">
        <v>140</v>
      </c>
      <c r="B110">
        <v>1</v>
      </c>
    </row>
    <row r="111" spans="1:2" x14ac:dyDescent="0.25">
      <c r="A111">
        <v>141</v>
      </c>
      <c r="B111">
        <v>3</v>
      </c>
    </row>
    <row r="112" spans="1:2" x14ac:dyDescent="0.25">
      <c r="A112">
        <v>142</v>
      </c>
      <c r="B112">
        <v>1</v>
      </c>
    </row>
    <row r="113" spans="1:2" x14ac:dyDescent="0.25">
      <c r="A113">
        <v>143</v>
      </c>
      <c r="B113">
        <v>1</v>
      </c>
    </row>
    <row r="114" spans="1:2" x14ac:dyDescent="0.25">
      <c r="A114">
        <v>144</v>
      </c>
      <c r="B114">
        <v>1</v>
      </c>
    </row>
    <row r="115" spans="1:2" x14ac:dyDescent="0.25">
      <c r="A115">
        <v>145</v>
      </c>
      <c r="B115">
        <v>3</v>
      </c>
    </row>
    <row r="116" spans="1:2" x14ac:dyDescent="0.25">
      <c r="A116">
        <v>146</v>
      </c>
      <c r="B116">
        <v>6</v>
      </c>
    </row>
    <row r="117" spans="1:2" x14ac:dyDescent="0.25">
      <c r="A117">
        <v>147</v>
      </c>
      <c r="B117">
        <v>2</v>
      </c>
    </row>
    <row r="118" spans="1:2" x14ac:dyDescent="0.25">
      <c r="A118">
        <v>148</v>
      </c>
      <c r="B118">
        <v>8</v>
      </c>
    </row>
    <row r="119" spans="1:2" x14ac:dyDescent="0.25">
      <c r="A119">
        <v>149</v>
      </c>
      <c r="B119">
        <v>2</v>
      </c>
    </row>
    <row r="120" spans="1:2" x14ac:dyDescent="0.25">
      <c r="A120">
        <v>151</v>
      </c>
      <c r="B120">
        <v>1</v>
      </c>
    </row>
    <row r="121" spans="1:2" x14ac:dyDescent="0.25">
      <c r="A121">
        <v>152</v>
      </c>
      <c r="B121">
        <v>3</v>
      </c>
    </row>
    <row r="122" spans="1:2" x14ac:dyDescent="0.25">
      <c r="A122">
        <v>153</v>
      </c>
      <c r="B122">
        <v>2</v>
      </c>
    </row>
    <row r="123" spans="1:2" x14ac:dyDescent="0.25">
      <c r="A123">
        <v>155</v>
      </c>
      <c r="B123">
        <v>3</v>
      </c>
    </row>
    <row r="124" spans="1:2" x14ac:dyDescent="0.25">
      <c r="A124">
        <v>157</v>
      </c>
      <c r="B124">
        <v>3</v>
      </c>
    </row>
    <row r="125" spans="1:2" x14ac:dyDescent="0.25">
      <c r="A125">
        <v>159</v>
      </c>
      <c r="B125">
        <v>2</v>
      </c>
    </row>
    <row r="126" spans="1:2" x14ac:dyDescent="0.25">
      <c r="A126">
        <v>160</v>
      </c>
      <c r="B126">
        <v>1</v>
      </c>
    </row>
    <row r="127" spans="1:2" x14ac:dyDescent="0.25">
      <c r="A127">
        <v>161</v>
      </c>
      <c r="B127">
        <v>2</v>
      </c>
    </row>
    <row r="128" spans="1:2" x14ac:dyDescent="0.25">
      <c r="A128">
        <v>162</v>
      </c>
      <c r="B128">
        <v>3</v>
      </c>
    </row>
    <row r="129" spans="1:2" x14ac:dyDescent="0.25">
      <c r="A129">
        <v>163</v>
      </c>
      <c r="B129">
        <v>22</v>
      </c>
    </row>
    <row r="130" spans="1:2" x14ac:dyDescent="0.25">
      <c r="A130">
        <v>164</v>
      </c>
      <c r="B130">
        <v>1</v>
      </c>
    </row>
    <row r="131" spans="1:2" x14ac:dyDescent="0.25">
      <c r="A131">
        <v>165</v>
      </c>
      <c r="B131">
        <v>1</v>
      </c>
    </row>
    <row r="132" spans="1:2" x14ac:dyDescent="0.25">
      <c r="A132">
        <v>166</v>
      </c>
      <c r="B132">
        <v>1</v>
      </c>
    </row>
    <row r="133" spans="1:2" x14ac:dyDescent="0.25">
      <c r="A133">
        <v>168</v>
      </c>
      <c r="B133">
        <v>1</v>
      </c>
    </row>
    <row r="134" spans="1:2" x14ac:dyDescent="0.25">
      <c r="A134">
        <v>169</v>
      </c>
      <c r="B134">
        <v>1</v>
      </c>
    </row>
    <row r="135" spans="1:2" x14ac:dyDescent="0.25">
      <c r="A135">
        <v>170</v>
      </c>
      <c r="B135">
        <v>1</v>
      </c>
    </row>
    <row r="136" spans="1:2" x14ac:dyDescent="0.25">
      <c r="A136">
        <v>171</v>
      </c>
      <c r="B136">
        <v>2</v>
      </c>
    </row>
    <row r="137" spans="1:2" x14ac:dyDescent="0.25">
      <c r="A137">
        <v>172</v>
      </c>
      <c r="B137">
        <v>19</v>
      </c>
    </row>
    <row r="138" spans="1:2" x14ac:dyDescent="0.25">
      <c r="A138">
        <v>174</v>
      </c>
      <c r="B138">
        <v>2</v>
      </c>
    </row>
    <row r="139" spans="1:2" x14ac:dyDescent="0.25">
      <c r="A139">
        <v>176</v>
      </c>
      <c r="B139">
        <v>5</v>
      </c>
    </row>
    <row r="140" spans="1:2" x14ac:dyDescent="0.25">
      <c r="A140">
        <v>177</v>
      </c>
      <c r="B140">
        <v>1</v>
      </c>
    </row>
    <row r="141" spans="1:2" x14ac:dyDescent="0.25">
      <c r="A141">
        <v>178</v>
      </c>
      <c r="B141">
        <v>1</v>
      </c>
    </row>
    <row r="142" spans="1:2" x14ac:dyDescent="0.25">
      <c r="A142">
        <v>180</v>
      </c>
      <c r="B142">
        <v>3</v>
      </c>
    </row>
    <row r="143" spans="1:2" x14ac:dyDescent="0.25">
      <c r="A143">
        <v>181</v>
      </c>
      <c r="B143">
        <v>2</v>
      </c>
    </row>
    <row r="144" spans="1:2" x14ac:dyDescent="0.25">
      <c r="A144">
        <v>182</v>
      </c>
      <c r="B144">
        <v>1</v>
      </c>
    </row>
    <row r="145" spans="1:2" x14ac:dyDescent="0.25">
      <c r="A145">
        <v>183</v>
      </c>
      <c r="B145">
        <v>3</v>
      </c>
    </row>
    <row r="146" spans="1:2" x14ac:dyDescent="0.25">
      <c r="A146">
        <v>185</v>
      </c>
      <c r="B146">
        <v>1</v>
      </c>
    </row>
    <row r="147" spans="1:2" x14ac:dyDescent="0.25">
      <c r="A147">
        <v>186</v>
      </c>
      <c r="B147">
        <v>1</v>
      </c>
    </row>
    <row r="148" spans="1:2" x14ac:dyDescent="0.25">
      <c r="A148">
        <v>187</v>
      </c>
      <c r="B148">
        <v>1</v>
      </c>
    </row>
    <row r="149" spans="1:2" x14ac:dyDescent="0.25">
      <c r="A149">
        <v>188</v>
      </c>
      <c r="B149">
        <v>1</v>
      </c>
    </row>
    <row r="150" spans="1:2" x14ac:dyDescent="0.25">
      <c r="A150">
        <v>189</v>
      </c>
      <c r="B150">
        <v>2</v>
      </c>
    </row>
    <row r="151" spans="1:2" x14ac:dyDescent="0.25">
      <c r="A151">
        <v>190</v>
      </c>
      <c r="B151">
        <v>4</v>
      </c>
    </row>
    <row r="152" spans="1:2" x14ac:dyDescent="0.25">
      <c r="A152">
        <v>191</v>
      </c>
      <c r="B152">
        <v>1</v>
      </c>
    </row>
    <row r="153" spans="1:2" x14ac:dyDescent="0.25">
      <c r="A153">
        <v>192</v>
      </c>
      <c r="B153">
        <v>1</v>
      </c>
    </row>
    <row r="154" spans="1:2" x14ac:dyDescent="0.25">
      <c r="A154">
        <v>193</v>
      </c>
      <c r="B154">
        <v>1</v>
      </c>
    </row>
    <row r="155" spans="1:2" x14ac:dyDescent="0.25">
      <c r="A155">
        <v>194</v>
      </c>
      <c r="B155">
        <v>2</v>
      </c>
    </row>
    <row r="156" spans="1:2" x14ac:dyDescent="0.25">
      <c r="A156">
        <v>196</v>
      </c>
      <c r="B156">
        <v>2</v>
      </c>
    </row>
    <row r="157" spans="1:2" x14ac:dyDescent="0.25">
      <c r="A157">
        <v>197</v>
      </c>
      <c r="B157">
        <v>1</v>
      </c>
    </row>
    <row r="158" spans="1:2" x14ac:dyDescent="0.25">
      <c r="A158">
        <v>198</v>
      </c>
      <c r="B158">
        <v>2</v>
      </c>
    </row>
    <row r="159" spans="1:2" x14ac:dyDescent="0.25">
      <c r="A159">
        <v>199</v>
      </c>
      <c r="B159">
        <v>2</v>
      </c>
    </row>
    <row r="160" spans="1:2" x14ac:dyDescent="0.25">
      <c r="A160">
        <v>202</v>
      </c>
      <c r="B160">
        <v>7</v>
      </c>
    </row>
    <row r="161" spans="1:2" x14ac:dyDescent="0.25">
      <c r="A161">
        <v>203</v>
      </c>
      <c r="B161">
        <v>3</v>
      </c>
    </row>
    <row r="162" spans="1:2" x14ac:dyDescent="0.25">
      <c r="A162">
        <v>204</v>
      </c>
      <c r="B162">
        <v>9</v>
      </c>
    </row>
    <row r="163" spans="1:2" x14ac:dyDescent="0.25">
      <c r="A163">
        <v>205</v>
      </c>
      <c r="B163">
        <v>1</v>
      </c>
    </row>
    <row r="164" spans="1:2" x14ac:dyDescent="0.25">
      <c r="A164">
        <v>206</v>
      </c>
      <c r="B164">
        <v>42</v>
      </c>
    </row>
    <row r="165" spans="1:2" x14ac:dyDescent="0.25">
      <c r="A165">
        <v>207</v>
      </c>
      <c r="B165">
        <v>2</v>
      </c>
    </row>
    <row r="166" spans="1:2" x14ac:dyDescent="0.25">
      <c r="A166">
        <v>208</v>
      </c>
      <c r="B166">
        <v>2</v>
      </c>
    </row>
    <row r="167" spans="1:2" x14ac:dyDescent="0.25">
      <c r="A167">
        <v>209</v>
      </c>
      <c r="B167">
        <v>1</v>
      </c>
    </row>
    <row r="168" spans="1:2" x14ac:dyDescent="0.25">
      <c r="A168">
        <v>210</v>
      </c>
      <c r="B168">
        <v>1</v>
      </c>
    </row>
    <row r="169" spans="1:2" x14ac:dyDescent="0.25">
      <c r="A169">
        <v>211</v>
      </c>
      <c r="B169">
        <v>1</v>
      </c>
    </row>
    <row r="170" spans="1:2" x14ac:dyDescent="0.25">
      <c r="A170">
        <v>212</v>
      </c>
      <c r="B170">
        <v>1</v>
      </c>
    </row>
    <row r="171" spans="1:2" x14ac:dyDescent="0.25">
      <c r="A171">
        <v>214</v>
      </c>
      <c r="B171">
        <v>1</v>
      </c>
    </row>
    <row r="172" spans="1:2" x14ac:dyDescent="0.25">
      <c r="A172">
        <v>215</v>
      </c>
      <c r="B172">
        <v>1</v>
      </c>
    </row>
    <row r="173" spans="1:2" x14ac:dyDescent="0.25">
      <c r="A173">
        <v>216</v>
      </c>
      <c r="B173">
        <v>1</v>
      </c>
    </row>
    <row r="174" spans="1:2" x14ac:dyDescent="0.25">
      <c r="A174">
        <v>217</v>
      </c>
      <c r="B174">
        <v>4</v>
      </c>
    </row>
    <row r="175" spans="1:2" x14ac:dyDescent="0.25">
      <c r="A175">
        <v>218</v>
      </c>
      <c r="B175">
        <v>1</v>
      </c>
    </row>
    <row r="176" spans="1:2" x14ac:dyDescent="0.25">
      <c r="A176">
        <v>219</v>
      </c>
      <c r="B176">
        <v>1</v>
      </c>
    </row>
    <row r="177" spans="1:2" x14ac:dyDescent="0.25">
      <c r="A177">
        <v>220</v>
      </c>
      <c r="B177">
        <v>1</v>
      </c>
    </row>
    <row r="178" spans="1:2" x14ac:dyDescent="0.25">
      <c r="A178">
        <v>221</v>
      </c>
      <c r="B178">
        <v>2</v>
      </c>
    </row>
    <row r="179" spans="1:2" x14ac:dyDescent="0.25">
      <c r="A179">
        <v>222</v>
      </c>
      <c r="B179">
        <v>3</v>
      </c>
    </row>
    <row r="180" spans="1:2" x14ac:dyDescent="0.25">
      <c r="A180">
        <v>223</v>
      </c>
      <c r="B180">
        <v>1</v>
      </c>
    </row>
    <row r="181" spans="1:2" x14ac:dyDescent="0.25">
      <c r="A181">
        <v>224</v>
      </c>
      <c r="B181">
        <v>1</v>
      </c>
    </row>
    <row r="182" spans="1:2" x14ac:dyDescent="0.25">
      <c r="A182">
        <v>225</v>
      </c>
      <c r="B182">
        <v>1</v>
      </c>
    </row>
    <row r="183" spans="1:2" x14ac:dyDescent="0.25">
      <c r="A183">
        <v>226</v>
      </c>
      <c r="B183">
        <v>6</v>
      </c>
    </row>
    <row r="184" spans="1:2" x14ac:dyDescent="0.25">
      <c r="A184">
        <v>227</v>
      </c>
      <c r="B184">
        <v>1</v>
      </c>
    </row>
    <row r="185" spans="1:2" x14ac:dyDescent="0.25">
      <c r="A185">
        <v>228</v>
      </c>
      <c r="B185">
        <v>2</v>
      </c>
    </row>
    <row r="186" spans="1:2" x14ac:dyDescent="0.25">
      <c r="A186">
        <v>229</v>
      </c>
      <c r="B186">
        <v>2</v>
      </c>
    </row>
    <row r="187" spans="1:2" x14ac:dyDescent="0.25">
      <c r="A187">
        <v>230</v>
      </c>
      <c r="B187">
        <v>2</v>
      </c>
    </row>
    <row r="188" spans="1:2" x14ac:dyDescent="0.25">
      <c r="A188">
        <v>231</v>
      </c>
      <c r="B188">
        <v>4</v>
      </c>
    </row>
    <row r="189" spans="1:2" x14ac:dyDescent="0.25">
      <c r="A189">
        <v>232</v>
      </c>
      <c r="B189">
        <v>2</v>
      </c>
    </row>
    <row r="190" spans="1:2" x14ac:dyDescent="0.25">
      <c r="A190">
        <v>233</v>
      </c>
      <c r="B190">
        <v>3</v>
      </c>
    </row>
    <row r="191" spans="1:2" x14ac:dyDescent="0.25">
      <c r="A191">
        <v>234</v>
      </c>
      <c r="B191">
        <v>3</v>
      </c>
    </row>
    <row r="192" spans="1:2" x14ac:dyDescent="0.25">
      <c r="A192">
        <v>235</v>
      </c>
      <c r="B192">
        <v>2</v>
      </c>
    </row>
    <row r="193" spans="1:2" x14ac:dyDescent="0.25">
      <c r="A193">
        <v>238</v>
      </c>
      <c r="B193">
        <v>1</v>
      </c>
    </row>
    <row r="194" spans="1:2" x14ac:dyDescent="0.25">
      <c r="A194">
        <v>239</v>
      </c>
      <c r="B194">
        <v>2</v>
      </c>
    </row>
    <row r="195" spans="1:2" x14ac:dyDescent="0.25">
      <c r="A195">
        <v>240</v>
      </c>
      <c r="B195">
        <v>1</v>
      </c>
    </row>
    <row r="196" spans="1:2" x14ac:dyDescent="0.25">
      <c r="A196">
        <v>241</v>
      </c>
      <c r="B196">
        <v>2</v>
      </c>
    </row>
    <row r="197" spans="1:2" x14ac:dyDescent="0.25">
      <c r="A197">
        <v>242</v>
      </c>
      <c r="B197">
        <v>1</v>
      </c>
    </row>
    <row r="198" spans="1:2" x14ac:dyDescent="0.25">
      <c r="A198">
        <v>243</v>
      </c>
      <c r="B198">
        <v>1</v>
      </c>
    </row>
    <row r="199" spans="1:2" x14ac:dyDescent="0.25">
      <c r="A199">
        <v>244</v>
      </c>
      <c r="B199">
        <v>3</v>
      </c>
    </row>
    <row r="200" spans="1:2" x14ac:dyDescent="0.25">
      <c r="A200">
        <v>245</v>
      </c>
      <c r="B200">
        <v>2</v>
      </c>
    </row>
    <row r="201" spans="1:2" x14ac:dyDescent="0.25">
      <c r="A201">
        <v>246</v>
      </c>
      <c r="B201">
        <v>2</v>
      </c>
    </row>
    <row r="202" spans="1:2" x14ac:dyDescent="0.25">
      <c r="A202">
        <v>247</v>
      </c>
      <c r="B202">
        <v>2</v>
      </c>
    </row>
    <row r="203" spans="1:2" x14ac:dyDescent="0.25">
      <c r="A203">
        <v>248</v>
      </c>
      <c r="B203">
        <v>1</v>
      </c>
    </row>
    <row r="204" spans="1:2" x14ac:dyDescent="0.25">
      <c r="A204">
        <v>249</v>
      </c>
      <c r="B204">
        <v>1</v>
      </c>
    </row>
    <row r="205" spans="1:2" x14ac:dyDescent="0.25">
      <c r="A205">
        <v>250</v>
      </c>
      <c r="B205">
        <v>1</v>
      </c>
    </row>
    <row r="206" spans="1:2" x14ac:dyDescent="0.25">
      <c r="A206">
        <v>251</v>
      </c>
      <c r="B206">
        <v>1</v>
      </c>
    </row>
    <row r="207" spans="1:2" x14ac:dyDescent="0.25">
      <c r="A207">
        <v>252</v>
      </c>
      <c r="B207">
        <v>1</v>
      </c>
    </row>
    <row r="208" spans="1:2" x14ac:dyDescent="0.25">
      <c r="A208">
        <v>253</v>
      </c>
      <c r="B208">
        <v>1</v>
      </c>
    </row>
    <row r="209" spans="1:2" x14ac:dyDescent="0.25">
      <c r="A209">
        <v>254</v>
      </c>
      <c r="B209">
        <v>3</v>
      </c>
    </row>
    <row r="210" spans="1:2" x14ac:dyDescent="0.25">
      <c r="A210">
        <v>255</v>
      </c>
      <c r="B210">
        <v>2</v>
      </c>
    </row>
    <row r="211" spans="1:2" x14ac:dyDescent="0.25">
      <c r="A211">
        <v>256</v>
      </c>
      <c r="B211">
        <v>3</v>
      </c>
    </row>
    <row r="212" spans="1:2" x14ac:dyDescent="0.25">
      <c r="A212">
        <v>258</v>
      </c>
      <c r="B212">
        <v>1</v>
      </c>
    </row>
    <row r="213" spans="1:2" x14ac:dyDescent="0.25">
      <c r="A213">
        <v>259</v>
      </c>
      <c r="B213">
        <v>1</v>
      </c>
    </row>
    <row r="214" spans="1:2" x14ac:dyDescent="0.25">
      <c r="A214">
        <v>260</v>
      </c>
      <c r="B214">
        <v>2</v>
      </c>
    </row>
    <row r="215" spans="1:2" x14ac:dyDescent="0.25">
      <c r="A215">
        <v>261</v>
      </c>
      <c r="B215">
        <v>6</v>
      </c>
    </row>
    <row r="216" spans="1:2" x14ac:dyDescent="0.25">
      <c r="A216">
        <v>262</v>
      </c>
      <c r="B216">
        <v>1</v>
      </c>
    </row>
    <row r="217" spans="1:2" x14ac:dyDescent="0.25">
      <c r="A217">
        <v>263</v>
      </c>
      <c r="B217">
        <v>1</v>
      </c>
    </row>
    <row r="218" spans="1:2" x14ac:dyDescent="0.25">
      <c r="A218">
        <v>265</v>
      </c>
      <c r="B218">
        <v>2</v>
      </c>
    </row>
    <row r="219" spans="1:2" x14ac:dyDescent="0.25">
      <c r="A219">
        <v>266</v>
      </c>
      <c r="B219">
        <v>2</v>
      </c>
    </row>
    <row r="220" spans="1:2" x14ac:dyDescent="0.25">
      <c r="A220">
        <v>267</v>
      </c>
      <c r="B220">
        <v>6</v>
      </c>
    </row>
    <row r="221" spans="1:2" x14ac:dyDescent="0.25">
      <c r="A221">
        <v>269</v>
      </c>
      <c r="B221">
        <v>2</v>
      </c>
    </row>
    <row r="222" spans="1:2" x14ac:dyDescent="0.25">
      <c r="A222">
        <v>270</v>
      </c>
      <c r="B222">
        <v>4</v>
      </c>
    </row>
    <row r="223" spans="1:2" x14ac:dyDescent="0.25">
      <c r="A223">
        <v>271</v>
      </c>
      <c r="B223">
        <v>1</v>
      </c>
    </row>
    <row r="224" spans="1:2" x14ac:dyDescent="0.25">
      <c r="A224">
        <v>272</v>
      </c>
      <c r="B224">
        <v>2</v>
      </c>
    </row>
    <row r="225" spans="1:2" x14ac:dyDescent="0.25">
      <c r="A225">
        <v>273</v>
      </c>
      <c r="B225">
        <v>1</v>
      </c>
    </row>
    <row r="226" spans="1:2" x14ac:dyDescent="0.25">
      <c r="A226">
        <v>274</v>
      </c>
      <c r="B226">
        <v>1</v>
      </c>
    </row>
    <row r="227" spans="1:2" x14ac:dyDescent="0.25">
      <c r="A227">
        <v>275</v>
      </c>
      <c r="B227">
        <v>1</v>
      </c>
    </row>
    <row r="228" spans="1:2" x14ac:dyDescent="0.25">
      <c r="A228">
        <v>276</v>
      </c>
      <c r="B228">
        <v>1</v>
      </c>
    </row>
    <row r="229" spans="1:2" x14ac:dyDescent="0.25">
      <c r="A229">
        <v>277</v>
      </c>
      <c r="B229">
        <v>5</v>
      </c>
    </row>
    <row r="230" spans="1:2" x14ac:dyDescent="0.25">
      <c r="A230">
        <v>278</v>
      </c>
      <c r="B230">
        <v>1</v>
      </c>
    </row>
    <row r="231" spans="1:2" x14ac:dyDescent="0.25">
      <c r="A231">
        <v>279</v>
      </c>
      <c r="B231">
        <v>1</v>
      </c>
    </row>
    <row r="232" spans="1:2" x14ac:dyDescent="0.25">
      <c r="A232">
        <v>280</v>
      </c>
      <c r="B232">
        <v>2</v>
      </c>
    </row>
    <row r="233" spans="1:2" x14ac:dyDescent="0.25">
      <c r="A233">
        <v>281</v>
      </c>
      <c r="B233">
        <v>1</v>
      </c>
    </row>
    <row r="234" spans="1:2" x14ac:dyDescent="0.25">
      <c r="A234">
        <v>282</v>
      </c>
      <c r="B234">
        <v>3</v>
      </c>
    </row>
    <row r="235" spans="1:2" x14ac:dyDescent="0.25">
      <c r="A235">
        <v>283</v>
      </c>
      <c r="B235">
        <v>1</v>
      </c>
    </row>
    <row r="236" spans="1:2" x14ac:dyDescent="0.25">
      <c r="A236">
        <v>284</v>
      </c>
      <c r="B236">
        <v>3</v>
      </c>
    </row>
    <row r="237" spans="1:2" x14ac:dyDescent="0.25">
      <c r="A237">
        <v>286</v>
      </c>
      <c r="B237">
        <v>2</v>
      </c>
    </row>
    <row r="238" spans="1:2" x14ac:dyDescent="0.25">
      <c r="A238">
        <v>287</v>
      </c>
      <c r="B238">
        <v>1</v>
      </c>
    </row>
    <row r="239" spans="1:2" x14ac:dyDescent="0.25">
      <c r="A239">
        <v>288</v>
      </c>
      <c r="B239">
        <v>1</v>
      </c>
    </row>
    <row r="240" spans="1:2" x14ac:dyDescent="0.25">
      <c r="A240">
        <v>289</v>
      </c>
      <c r="B240">
        <v>5</v>
      </c>
    </row>
    <row r="241" spans="1:2" x14ac:dyDescent="0.25">
      <c r="A241">
        <v>290</v>
      </c>
      <c r="B241">
        <v>1</v>
      </c>
    </row>
    <row r="242" spans="1:2" x14ac:dyDescent="0.25">
      <c r="A242">
        <v>291</v>
      </c>
      <c r="B242">
        <v>7</v>
      </c>
    </row>
    <row r="243" spans="1:2" x14ac:dyDescent="0.25">
      <c r="A243">
        <v>292</v>
      </c>
      <c r="B243">
        <v>2</v>
      </c>
    </row>
    <row r="244" spans="1:2" x14ac:dyDescent="0.25">
      <c r="A244">
        <v>293</v>
      </c>
      <c r="B244">
        <v>2</v>
      </c>
    </row>
    <row r="245" spans="1:2" x14ac:dyDescent="0.25">
      <c r="A245">
        <v>294</v>
      </c>
      <c r="B245">
        <v>1</v>
      </c>
    </row>
    <row r="246" spans="1:2" x14ac:dyDescent="0.25">
      <c r="A246">
        <v>295</v>
      </c>
      <c r="B246">
        <v>19</v>
      </c>
    </row>
    <row r="247" spans="1:2" x14ac:dyDescent="0.25">
      <c r="A247">
        <v>296</v>
      </c>
      <c r="B247">
        <v>1</v>
      </c>
    </row>
    <row r="248" spans="1:2" x14ac:dyDescent="0.25">
      <c r="A248">
        <v>297</v>
      </c>
      <c r="B248">
        <v>2</v>
      </c>
    </row>
    <row r="249" spans="1:2" x14ac:dyDescent="0.25">
      <c r="A249">
        <v>298</v>
      </c>
      <c r="B249">
        <v>9</v>
      </c>
    </row>
    <row r="250" spans="1:2" x14ac:dyDescent="0.25">
      <c r="A250">
        <v>299</v>
      </c>
      <c r="B250">
        <v>1</v>
      </c>
    </row>
    <row r="251" spans="1:2" x14ac:dyDescent="0.25">
      <c r="A251">
        <v>300</v>
      </c>
      <c r="B251">
        <v>4</v>
      </c>
    </row>
    <row r="252" spans="1:2" x14ac:dyDescent="0.25">
      <c r="A252">
        <v>301</v>
      </c>
      <c r="B252">
        <v>4</v>
      </c>
    </row>
    <row r="253" spans="1:2" x14ac:dyDescent="0.25">
      <c r="A253">
        <v>304</v>
      </c>
      <c r="B253">
        <v>3</v>
      </c>
    </row>
    <row r="254" spans="1:2" x14ac:dyDescent="0.25">
      <c r="A254">
        <v>305</v>
      </c>
      <c r="B254">
        <v>4</v>
      </c>
    </row>
    <row r="255" spans="1:2" x14ac:dyDescent="0.25">
      <c r="A255">
        <v>306</v>
      </c>
      <c r="B255">
        <v>1</v>
      </c>
    </row>
    <row r="256" spans="1:2" x14ac:dyDescent="0.25">
      <c r="A256">
        <v>309</v>
      </c>
      <c r="B256">
        <v>1</v>
      </c>
    </row>
    <row r="257" spans="1:2" x14ac:dyDescent="0.25">
      <c r="A257">
        <v>310</v>
      </c>
      <c r="B257">
        <v>1</v>
      </c>
    </row>
    <row r="258" spans="1:2" x14ac:dyDescent="0.25">
      <c r="A258">
        <v>311</v>
      </c>
      <c r="B258">
        <v>1</v>
      </c>
    </row>
    <row r="259" spans="1:2" x14ac:dyDescent="0.25">
      <c r="A259">
        <v>313</v>
      </c>
      <c r="B259">
        <v>2</v>
      </c>
    </row>
    <row r="260" spans="1:2" x14ac:dyDescent="0.25">
      <c r="A260">
        <v>314</v>
      </c>
      <c r="B260">
        <v>2</v>
      </c>
    </row>
    <row r="261" spans="1:2" x14ac:dyDescent="0.25">
      <c r="A261">
        <v>315</v>
      </c>
      <c r="B261">
        <v>2</v>
      </c>
    </row>
    <row r="262" spans="1:2" x14ac:dyDescent="0.25">
      <c r="A262">
        <v>316</v>
      </c>
      <c r="B262">
        <v>1</v>
      </c>
    </row>
    <row r="263" spans="1:2" x14ac:dyDescent="0.25">
      <c r="A263">
        <v>317</v>
      </c>
      <c r="B263">
        <v>4</v>
      </c>
    </row>
    <row r="264" spans="1:2" x14ac:dyDescent="0.25">
      <c r="A264">
        <v>318</v>
      </c>
      <c r="B264">
        <v>2</v>
      </c>
    </row>
    <row r="265" spans="1:2" x14ac:dyDescent="0.25">
      <c r="A265">
        <v>319</v>
      </c>
      <c r="B265">
        <v>2</v>
      </c>
    </row>
    <row r="266" spans="1:2" x14ac:dyDescent="0.25">
      <c r="A266">
        <v>320</v>
      </c>
      <c r="B266">
        <v>1</v>
      </c>
    </row>
    <row r="267" spans="1:2" x14ac:dyDescent="0.25">
      <c r="A267">
        <v>321</v>
      </c>
      <c r="B267">
        <v>2</v>
      </c>
    </row>
    <row r="268" spans="1:2" x14ac:dyDescent="0.25">
      <c r="A268">
        <v>322</v>
      </c>
      <c r="B268">
        <v>1</v>
      </c>
    </row>
    <row r="269" spans="1:2" x14ac:dyDescent="0.25">
      <c r="A269">
        <v>324</v>
      </c>
      <c r="B269">
        <v>1</v>
      </c>
    </row>
    <row r="270" spans="1:2" x14ac:dyDescent="0.25">
      <c r="A270">
        <v>325</v>
      </c>
      <c r="B270">
        <v>1</v>
      </c>
    </row>
    <row r="271" spans="1:2" x14ac:dyDescent="0.25">
      <c r="A271">
        <v>327</v>
      </c>
      <c r="B271">
        <v>3</v>
      </c>
    </row>
    <row r="272" spans="1:2" x14ac:dyDescent="0.25">
      <c r="A272">
        <v>328</v>
      </c>
      <c r="B272">
        <v>1</v>
      </c>
    </row>
    <row r="273" spans="1:2" x14ac:dyDescent="0.25">
      <c r="A273">
        <v>329</v>
      </c>
      <c r="B273">
        <v>1</v>
      </c>
    </row>
    <row r="274" spans="1:2" x14ac:dyDescent="0.25">
      <c r="A274">
        <v>330</v>
      </c>
      <c r="B274">
        <v>1</v>
      </c>
    </row>
    <row r="275" spans="1:2" x14ac:dyDescent="0.25">
      <c r="A275">
        <v>334</v>
      </c>
      <c r="B275">
        <v>6</v>
      </c>
    </row>
    <row r="276" spans="1:2" x14ac:dyDescent="0.25">
      <c r="A276">
        <v>336</v>
      </c>
      <c r="B276">
        <v>1</v>
      </c>
    </row>
    <row r="277" spans="1:2" x14ac:dyDescent="0.25">
      <c r="A277">
        <v>337</v>
      </c>
      <c r="B277">
        <v>1</v>
      </c>
    </row>
    <row r="278" spans="1:2" x14ac:dyDescent="0.25">
      <c r="A278">
        <v>338</v>
      </c>
      <c r="B278">
        <v>2</v>
      </c>
    </row>
    <row r="279" spans="1:2" x14ac:dyDescent="0.25">
      <c r="A279">
        <v>339</v>
      </c>
      <c r="B279">
        <v>2</v>
      </c>
    </row>
    <row r="280" spans="1:2" x14ac:dyDescent="0.25">
      <c r="A280">
        <v>341</v>
      </c>
      <c r="B280">
        <v>1</v>
      </c>
    </row>
    <row r="281" spans="1:2" x14ac:dyDescent="0.25">
      <c r="A281">
        <v>343</v>
      </c>
      <c r="B281">
        <v>1</v>
      </c>
    </row>
    <row r="282" spans="1:2" x14ac:dyDescent="0.25">
      <c r="A282">
        <v>347</v>
      </c>
      <c r="B282">
        <v>1</v>
      </c>
    </row>
    <row r="283" spans="1:2" x14ac:dyDescent="0.25">
      <c r="A283">
        <v>348</v>
      </c>
      <c r="B283">
        <v>1</v>
      </c>
    </row>
    <row r="284" spans="1:2" x14ac:dyDescent="0.25">
      <c r="A284">
        <v>349</v>
      </c>
      <c r="B284">
        <v>1</v>
      </c>
    </row>
    <row r="285" spans="1:2" x14ac:dyDescent="0.25">
      <c r="A285">
        <v>351</v>
      </c>
      <c r="B285">
        <v>1</v>
      </c>
    </row>
    <row r="286" spans="1:2" x14ac:dyDescent="0.25">
      <c r="A286">
        <v>352</v>
      </c>
      <c r="B286">
        <v>1</v>
      </c>
    </row>
    <row r="287" spans="1:2" x14ac:dyDescent="0.25">
      <c r="A287">
        <v>353</v>
      </c>
      <c r="B287">
        <v>3</v>
      </c>
    </row>
    <row r="288" spans="1:2" x14ac:dyDescent="0.25">
      <c r="A288">
        <v>354</v>
      </c>
      <c r="B288">
        <v>1</v>
      </c>
    </row>
    <row r="289" spans="1:2" x14ac:dyDescent="0.25">
      <c r="A289">
        <v>355</v>
      </c>
      <c r="B289">
        <v>1</v>
      </c>
    </row>
    <row r="290" spans="1:2" x14ac:dyDescent="0.25">
      <c r="A290">
        <v>356</v>
      </c>
      <c r="B290">
        <v>1</v>
      </c>
    </row>
    <row r="291" spans="1:2" x14ac:dyDescent="0.25">
      <c r="A291">
        <v>357</v>
      </c>
      <c r="B291">
        <v>1</v>
      </c>
    </row>
    <row r="292" spans="1:2" x14ac:dyDescent="0.25">
      <c r="A292">
        <v>358</v>
      </c>
      <c r="B292">
        <v>1</v>
      </c>
    </row>
    <row r="293" spans="1:2" x14ac:dyDescent="0.25">
      <c r="A293">
        <v>359</v>
      </c>
      <c r="B293">
        <v>1</v>
      </c>
    </row>
    <row r="294" spans="1:2" x14ac:dyDescent="0.25">
      <c r="A294">
        <v>360</v>
      </c>
      <c r="B294">
        <v>1</v>
      </c>
    </row>
    <row r="295" spans="1:2" x14ac:dyDescent="0.25">
      <c r="A295">
        <v>361</v>
      </c>
      <c r="B295">
        <v>1</v>
      </c>
    </row>
    <row r="296" spans="1:2" x14ac:dyDescent="0.25">
      <c r="A296">
        <v>363</v>
      </c>
      <c r="B296">
        <v>1</v>
      </c>
    </row>
    <row r="297" spans="1:2" x14ac:dyDescent="0.25">
      <c r="A297">
        <v>364</v>
      </c>
      <c r="B297">
        <v>1</v>
      </c>
    </row>
    <row r="298" spans="1:2" x14ac:dyDescent="0.25">
      <c r="A298">
        <v>365</v>
      </c>
      <c r="B298">
        <v>1</v>
      </c>
    </row>
    <row r="299" spans="1:2" x14ac:dyDescent="0.25">
      <c r="A299">
        <v>366</v>
      </c>
      <c r="B299">
        <v>1</v>
      </c>
    </row>
    <row r="300" spans="1:2" x14ac:dyDescent="0.25">
      <c r="A300">
        <v>367</v>
      </c>
      <c r="B300">
        <v>1</v>
      </c>
    </row>
    <row r="301" spans="1:2" x14ac:dyDescent="0.25">
      <c r="A301">
        <v>368</v>
      </c>
      <c r="B301">
        <v>1</v>
      </c>
    </row>
    <row r="302" spans="1:2" x14ac:dyDescent="0.25">
      <c r="A302">
        <v>369</v>
      </c>
      <c r="B302">
        <v>1</v>
      </c>
    </row>
    <row r="303" spans="1:2" x14ac:dyDescent="0.25">
      <c r="A303">
        <v>370</v>
      </c>
      <c r="B303">
        <v>1</v>
      </c>
    </row>
    <row r="304" spans="1:2" x14ac:dyDescent="0.25">
      <c r="A304">
        <v>371</v>
      </c>
      <c r="B304">
        <v>1</v>
      </c>
    </row>
    <row r="305" spans="1:2" x14ac:dyDescent="0.25">
      <c r="A305">
        <v>372</v>
      </c>
      <c r="B305">
        <v>1</v>
      </c>
    </row>
    <row r="306" spans="1:2" x14ac:dyDescent="0.25">
      <c r="A306">
        <v>373</v>
      </c>
      <c r="B306">
        <v>1</v>
      </c>
    </row>
    <row r="307" spans="1:2" x14ac:dyDescent="0.25">
      <c r="A307">
        <v>374</v>
      </c>
      <c r="B307">
        <v>1</v>
      </c>
    </row>
    <row r="308" spans="1:2" x14ac:dyDescent="0.25">
      <c r="A308">
        <v>375</v>
      </c>
      <c r="B308">
        <v>1</v>
      </c>
    </row>
    <row r="309" spans="1:2" x14ac:dyDescent="0.25">
      <c r="A309">
        <v>376</v>
      </c>
      <c r="B309">
        <v>1</v>
      </c>
    </row>
    <row r="310" spans="1:2" x14ac:dyDescent="0.25">
      <c r="A310">
        <v>377</v>
      </c>
      <c r="B310">
        <v>1</v>
      </c>
    </row>
    <row r="311" spans="1:2" x14ac:dyDescent="0.25">
      <c r="A311">
        <v>378</v>
      </c>
      <c r="B311">
        <v>1</v>
      </c>
    </row>
    <row r="312" spans="1:2" x14ac:dyDescent="0.25">
      <c r="A312">
        <v>379</v>
      </c>
      <c r="B312">
        <v>1</v>
      </c>
    </row>
    <row r="313" spans="1:2" x14ac:dyDescent="0.25">
      <c r="A313">
        <v>380</v>
      </c>
      <c r="B313">
        <v>1</v>
      </c>
    </row>
    <row r="314" spans="1:2" x14ac:dyDescent="0.25">
      <c r="A314">
        <v>381</v>
      </c>
      <c r="B314">
        <v>1</v>
      </c>
    </row>
    <row r="315" spans="1:2" x14ac:dyDescent="0.25">
      <c r="A315">
        <v>382</v>
      </c>
      <c r="B315">
        <v>1</v>
      </c>
    </row>
    <row r="316" spans="1:2" x14ac:dyDescent="0.25">
      <c r="A316">
        <v>383</v>
      </c>
      <c r="B316">
        <v>1</v>
      </c>
    </row>
    <row r="317" spans="1:2" x14ac:dyDescent="0.25">
      <c r="A317">
        <v>385</v>
      </c>
      <c r="B317">
        <v>1</v>
      </c>
    </row>
    <row r="318" spans="1:2" x14ac:dyDescent="0.25">
      <c r="A318">
        <v>388</v>
      </c>
      <c r="B318">
        <v>2</v>
      </c>
    </row>
    <row r="319" spans="1:2" x14ac:dyDescent="0.25">
      <c r="A319">
        <v>389</v>
      </c>
      <c r="B319">
        <v>1</v>
      </c>
    </row>
    <row r="320" spans="1:2" x14ac:dyDescent="0.25">
      <c r="A320">
        <v>390</v>
      </c>
      <c r="B320">
        <v>1</v>
      </c>
    </row>
    <row r="321" spans="1:2" x14ac:dyDescent="0.25">
      <c r="A321">
        <v>391</v>
      </c>
      <c r="B321">
        <v>1</v>
      </c>
    </row>
    <row r="322" spans="1:2" x14ac:dyDescent="0.25">
      <c r="A322">
        <v>394</v>
      </c>
      <c r="B322">
        <v>1</v>
      </c>
    </row>
    <row r="323" spans="1:2" x14ac:dyDescent="0.25">
      <c r="A323">
        <v>395</v>
      </c>
      <c r="B323">
        <v>1</v>
      </c>
    </row>
    <row r="324" spans="1:2" x14ac:dyDescent="0.25">
      <c r="A324">
        <v>396</v>
      </c>
      <c r="B324">
        <v>1</v>
      </c>
    </row>
    <row r="325" spans="1:2" x14ac:dyDescent="0.25">
      <c r="A325">
        <v>397</v>
      </c>
      <c r="B325">
        <v>1</v>
      </c>
    </row>
    <row r="326" spans="1:2" x14ac:dyDescent="0.25">
      <c r="A326">
        <v>398</v>
      </c>
      <c r="B326">
        <v>1</v>
      </c>
    </row>
    <row r="327" spans="1:2" x14ac:dyDescent="0.25">
      <c r="A327">
        <v>399</v>
      </c>
      <c r="B327">
        <v>1</v>
      </c>
    </row>
    <row r="328" spans="1:2" x14ac:dyDescent="0.25">
      <c r="A328">
        <v>400</v>
      </c>
      <c r="B328">
        <v>1</v>
      </c>
    </row>
    <row r="329" spans="1:2" x14ac:dyDescent="0.25">
      <c r="A329">
        <v>402</v>
      </c>
      <c r="B329">
        <v>1</v>
      </c>
    </row>
    <row r="330" spans="1:2" x14ac:dyDescent="0.25">
      <c r="A330">
        <v>405</v>
      </c>
      <c r="B330">
        <v>2</v>
      </c>
    </row>
    <row r="331" spans="1:2" x14ac:dyDescent="0.25">
      <c r="A331">
        <v>406</v>
      </c>
      <c r="B331">
        <v>1</v>
      </c>
    </row>
    <row r="332" spans="1:2" x14ac:dyDescent="0.25">
      <c r="A332">
        <v>407</v>
      </c>
      <c r="B332">
        <v>1</v>
      </c>
    </row>
    <row r="333" spans="1:2" x14ac:dyDescent="0.25">
      <c r="A333">
        <v>408</v>
      </c>
      <c r="B333">
        <v>1</v>
      </c>
    </row>
    <row r="334" spans="1:2" x14ac:dyDescent="0.25">
      <c r="A334">
        <v>409</v>
      </c>
      <c r="B334">
        <v>1</v>
      </c>
    </row>
    <row r="335" spans="1:2" x14ac:dyDescent="0.25">
      <c r="A335">
        <v>412</v>
      </c>
      <c r="B335">
        <v>1</v>
      </c>
    </row>
    <row r="336" spans="1:2" x14ac:dyDescent="0.25">
      <c r="A336">
        <v>413</v>
      </c>
      <c r="B336">
        <v>1</v>
      </c>
    </row>
    <row r="337" spans="1:2" x14ac:dyDescent="0.25">
      <c r="A337">
        <v>415</v>
      </c>
      <c r="B337">
        <v>1</v>
      </c>
    </row>
    <row r="338" spans="1:2" x14ac:dyDescent="0.25">
      <c r="A338">
        <v>416</v>
      </c>
      <c r="B338">
        <v>1</v>
      </c>
    </row>
    <row r="339" spans="1:2" x14ac:dyDescent="0.25">
      <c r="A339">
        <v>420</v>
      </c>
      <c r="B339">
        <v>2</v>
      </c>
    </row>
    <row r="340" spans="1:2" x14ac:dyDescent="0.25">
      <c r="A340">
        <v>421</v>
      </c>
      <c r="B340">
        <v>2</v>
      </c>
    </row>
    <row r="341" spans="1:2" x14ac:dyDescent="0.25">
      <c r="A341">
        <v>422</v>
      </c>
      <c r="B341">
        <v>1</v>
      </c>
    </row>
    <row r="342" spans="1:2" x14ac:dyDescent="0.25">
      <c r="A342">
        <v>423</v>
      </c>
      <c r="B342">
        <v>1</v>
      </c>
    </row>
    <row r="343" spans="1:2" x14ac:dyDescent="0.25">
      <c r="A343">
        <v>424</v>
      </c>
      <c r="B343">
        <v>1</v>
      </c>
    </row>
    <row r="344" spans="1:2" x14ac:dyDescent="0.25">
      <c r="A344">
        <v>425</v>
      </c>
      <c r="B344">
        <v>1</v>
      </c>
    </row>
    <row r="345" spans="1:2" x14ac:dyDescent="0.25">
      <c r="A345">
        <v>429</v>
      </c>
      <c r="B345">
        <v>1</v>
      </c>
    </row>
    <row r="346" spans="1:2" x14ac:dyDescent="0.25">
      <c r="A346">
        <v>431</v>
      </c>
      <c r="B346">
        <v>1</v>
      </c>
    </row>
    <row r="347" spans="1:2" x14ac:dyDescent="0.25">
      <c r="A347">
        <v>432</v>
      </c>
      <c r="B347">
        <v>1</v>
      </c>
    </row>
    <row r="348" spans="1:2" x14ac:dyDescent="0.25">
      <c r="A348">
        <v>433</v>
      </c>
      <c r="B348">
        <v>1</v>
      </c>
    </row>
    <row r="349" spans="1:2" x14ac:dyDescent="0.25">
      <c r="A349">
        <v>434</v>
      </c>
      <c r="B349">
        <v>1</v>
      </c>
    </row>
    <row r="350" spans="1:2" x14ac:dyDescent="0.25">
      <c r="A350">
        <v>436</v>
      </c>
      <c r="B350">
        <v>1</v>
      </c>
    </row>
    <row r="351" spans="1:2" x14ac:dyDescent="0.25">
      <c r="A351">
        <v>438</v>
      </c>
      <c r="B351">
        <v>1</v>
      </c>
    </row>
    <row r="352" spans="1:2" x14ac:dyDescent="0.25">
      <c r="A352">
        <v>439</v>
      </c>
      <c r="B352">
        <v>1</v>
      </c>
    </row>
    <row r="353" spans="1:2" x14ac:dyDescent="0.25">
      <c r="A353">
        <v>442</v>
      </c>
      <c r="B353">
        <v>1</v>
      </c>
    </row>
    <row r="354" spans="1:2" x14ac:dyDescent="0.25">
      <c r="A354">
        <v>443</v>
      </c>
      <c r="B354">
        <v>1</v>
      </c>
    </row>
    <row r="355" spans="1:2" x14ac:dyDescent="0.25">
      <c r="A355">
        <v>444</v>
      </c>
      <c r="B355">
        <v>1</v>
      </c>
    </row>
    <row r="356" spans="1:2" x14ac:dyDescent="0.25">
      <c r="A356">
        <v>446</v>
      </c>
      <c r="B356">
        <v>1</v>
      </c>
    </row>
    <row r="357" spans="1:2" x14ac:dyDescent="0.25">
      <c r="A357">
        <v>447</v>
      </c>
      <c r="B357">
        <v>1</v>
      </c>
    </row>
    <row r="358" spans="1:2" x14ac:dyDescent="0.25">
      <c r="A358">
        <v>448</v>
      </c>
      <c r="B358">
        <v>1</v>
      </c>
    </row>
    <row r="359" spans="1:2" x14ac:dyDescent="0.25">
      <c r="A359">
        <v>449</v>
      </c>
      <c r="B359">
        <v>1</v>
      </c>
    </row>
    <row r="360" spans="1:2" x14ac:dyDescent="0.25">
      <c r="A360">
        <v>450</v>
      </c>
      <c r="B360">
        <v>1</v>
      </c>
    </row>
    <row r="361" spans="1:2" x14ac:dyDescent="0.25">
      <c r="A361">
        <v>451</v>
      </c>
      <c r="B361">
        <v>1</v>
      </c>
    </row>
    <row r="362" spans="1:2" x14ac:dyDescent="0.25">
      <c r="A362">
        <v>452</v>
      </c>
      <c r="B362">
        <v>1</v>
      </c>
    </row>
    <row r="363" spans="1:2" x14ac:dyDescent="0.25">
      <c r="A363">
        <v>455</v>
      </c>
      <c r="B363">
        <v>1</v>
      </c>
    </row>
    <row r="364" spans="1:2" x14ac:dyDescent="0.25">
      <c r="A364">
        <v>466</v>
      </c>
      <c r="B364">
        <v>1</v>
      </c>
    </row>
    <row r="365" spans="1:2" x14ac:dyDescent="0.25">
      <c r="A365">
        <v>470</v>
      </c>
      <c r="B365">
        <v>2</v>
      </c>
    </row>
    <row r="366" spans="1:2" x14ac:dyDescent="0.25">
      <c r="A366">
        <v>471</v>
      </c>
      <c r="B366">
        <v>1</v>
      </c>
    </row>
    <row r="367" spans="1:2" x14ac:dyDescent="0.25">
      <c r="A367">
        <v>472</v>
      </c>
      <c r="B367">
        <v>5</v>
      </c>
    </row>
    <row r="368" spans="1:2" x14ac:dyDescent="0.25">
      <c r="A368">
        <v>473</v>
      </c>
      <c r="B368">
        <v>1</v>
      </c>
    </row>
    <row r="369" spans="1:2" x14ac:dyDescent="0.25">
      <c r="A369">
        <v>474</v>
      </c>
      <c r="B369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F1031"/>
  <sheetViews>
    <sheetView topLeftCell="A1006" workbookViewId="0">
      <selection activeCell="D1023" sqref="D1023"/>
    </sheetView>
  </sheetViews>
  <sheetFormatPr defaultRowHeight="15" x14ac:dyDescent="0.25"/>
  <cols>
    <col min="3" max="3" width="53.85546875" bestFit="1" customWidth="1"/>
    <col min="4" max="4" width="25.140625" bestFit="1" customWidth="1"/>
    <col min="5" max="5" width="11.42578125" bestFit="1" customWidth="1"/>
    <col min="6" max="6" width="15.85546875" bestFit="1" customWidth="1"/>
  </cols>
  <sheetData>
    <row r="1" spans="1:6" x14ac:dyDescent="0.25">
      <c r="A1" t="s">
        <v>0</v>
      </c>
      <c r="B1" t="s">
        <v>375</v>
      </c>
      <c r="C1" t="s">
        <v>376</v>
      </c>
      <c r="D1" t="s">
        <v>377</v>
      </c>
      <c r="E1" t="s">
        <v>378</v>
      </c>
      <c r="F1" t="s">
        <v>379</v>
      </c>
    </row>
    <row r="2" spans="1:6" x14ac:dyDescent="0.25">
      <c r="A2">
        <v>2</v>
      </c>
      <c r="B2">
        <v>10</v>
      </c>
      <c r="C2" t="s">
        <v>380</v>
      </c>
      <c r="D2" t="s">
        <v>381</v>
      </c>
      <c r="E2">
        <v>2620</v>
      </c>
      <c r="F2" t="s">
        <v>382</v>
      </c>
    </row>
    <row r="3" spans="1:6" x14ac:dyDescent="0.25">
      <c r="A3">
        <v>2</v>
      </c>
      <c r="B3">
        <v>73</v>
      </c>
      <c r="C3" t="s">
        <v>383</v>
      </c>
      <c r="D3" t="s">
        <v>384</v>
      </c>
      <c r="E3">
        <v>2820</v>
      </c>
      <c r="F3" t="s">
        <v>385</v>
      </c>
    </row>
    <row r="4" spans="1:6" x14ac:dyDescent="0.25">
      <c r="A4">
        <v>2</v>
      </c>
      <c r="B4">
        <v>74</v>
      </c>
      <c r="C4" t="s">
        <v>386</v>
      </c>
      <c r="D4" t="s">
        <v>387</v>
      </c>
      <c r="E4">
        <v>2900</v>
      </c>
      <c r="F4" t="s">
        <v>388</v>
      </c>
    </row>
    <row r="5" spans="1:6" x14ac:dyDescent="0.25">
      <c r="A5">
        <v>2</v>
      </c>
      <c r="B5">
        <v>75</v>
      </c>
      <c r="C5" t="s">
        <v>389</v>
      </c>
      <c r="D5" t="s">
        <v>390</v>
      </c>
      <c r="E5">
        <v>2900</v>
      </c>
      <c r="F5" t="s">
        <v>388</v>
      </c>
    </row>
    <row r="6" spans="1:6" x14ac:dyDescent="0.25">
      <c r="A6">
        <v>2</v>
      </c>
      <c r="B6">
        <v>121</v>
      </c>
      <c r="C6" t="s">
        <v>391</v>
      </c>
      <c r="D6" t="s">
        <v>392</v>
      </c>
      <c r="E6">
        <v>2000</v>
      </c>
      <c r="F6" t="s">
        <v>393</v>
      </c>
    </row>
    <row r="7" spans="1:6" x14ac:dyDescent="0.25">
      <c r="A7">
        <v>2</v>
      </c>
      <c r="B7">
        <v>244</v>
      </c>
      <c r="C7" t="s">
        <v>394</v>
      </c>
      <c r="D7" t="s">
        <v>395</v>
      </c>
      <c r="E7">
        <v>2300</v>
      </c>
      <c r="F7" t="s">
        <v>396</v>
      </c>
    </row>
    <row r="8" spans="1:6" x14ac:dyDescent="0.25">
      <c r="A8">
        <v>2</v>
      </c>
      <c r="B8">
        <v>255</v>
      </c>
      <c r="C8" t="s">
        <v>397</v>
      </c>
      <c r="D8" t="s">
        <v>398</v>
      </c>
      <c r="E8">
        <v>4000</v>
      </c>
      <c r="F8" t="s">
        <v>399</v>
      </c>
    </row>
    <row r="9" spans="1:6" x14ac:dyDescent="0.25">
      <c r="A9">
        <v>2</v>
      </c>
      <c r="B9">
        <v>269</v>
      </c>
      <c r="C9" t="s">
        <v>400</v>
      </c>
      <c r="D9" t="s">
        <v>401</v>
      </c>
      <c r="E9">
        <v>2650</v>
      </c>
      <c r="F9" t="s">
        <v>402</v>
      </c>
    </row>
    <row r="10" spans="1:6" x14ac:dyDescent="0.25">
      <c r="A10">
        <v>2</v>
      </c>
      <c r="B10">
        <v>285</v>
      </c>
      <c r="C10" t="s">
        <v>403</v>
      </c>
      <c r="D10" t="s">
        <v>404</v>
      </c>
      <c r="E10">
        <v>2600</v>
      </c>
      <c r="F10" t="s">
        <v>405</v>
      </c>
    </row>
    <row r="11" spans="1:6" x14ac:dyDescent="0.25">
      <c r="A11">
        <v>2</v>
      </c>
      <c r="B11">
        <v>298</v>
      </c>
      <c r="C11" t="s">
        <v>406</v>
      </c>
      <c r="D11" t="s">
        <v>407</v>
      </c>
      <c r="E11">
        <v>2635</v>
      </c>
      <c r="F11" t="s">
        <v>408</v>
      </c>
    </row>
    <row r="12" spans="1:6" x14ac:dyDescent="0.25">
      <c r="A12">
        <v>2</v>
      </c>
      <c r="B12">
        <v>330</v>
      </c>
      <c r="C12" t="s">
        <v>409</v>
      </c>
      <c r="D12" t="s">
        <v>410</v>
      </c>
      <c r="E12">
        <v>2300</v>
      </c>
      <c r="F12" t="s">
        <v>396</v>
      </c>
    </row>
    <row r="13" spans="1:6" x14ac:dyDescent="0.25">
      <c r="A13">
        <v>2</v>
      </c>
      <c r="B13">
        <v>331</v>
      </c>
      <c r="C13" t="s">
        <v>411</v>
      </c>
      <c r="D13" t="s">
        <v>412</v>
      </c>
      <c r="E13">
        <v>2450</v>
      </c>
      <c r="F13" t="s">
        <v>413</v>
      </c>
    </row>
    <row r="14" spans="1:6" x14ac:dyDescent="0.25">
      <c r="A14">
        <v>2</v>
      </c>
      <c r="B14">
        <v>332</v>
      </c>
      <c r="C14" t="s">
        <v>414</v>
      </c>
      <c r="D14" t="s">
        <v>415</v>
      </c>
      <c r="E14">
        <v>2100</v>
      </c>
      <c r="F14" t="s">
        <v>416</v>
      </c>
    </row>
    <row r="15" spans="1:6" x14ac:dyDescent="0.25">
      <c r="A15">
        <v>2</v>
      </c>
      <c r="B15">
        <v>333</v>
      </c>
      <c r="C15" t="s">
        <v>417</v>
      </c>
      <c r="D15" t="s">
        <v>418</v>
      </c>
      <c r="E15">
        <v>4600</v>
      </c>
      <c r="F15" t="s">
        <v>419</v>
      </c>
    </row>
    <row r="16" spans="1:6" x14ac:dyDescent="0.25">
      <c r="A16">
        <v>2</v>
      </c>
      <c r="B16">
        <v>430</v>
      </c>
      <c r="C16" t="s">
        <v>420</v>
      </c>
      <c r="D16" t="s">
        <v>421</v>
      </c>
      <c r="E16">
        <v>4000</v>
      </c>
      <c r="F16" t="s">
        <v>399</v>
      </c>
    </row>
    <row r="17" spans="1:6" x14ac:dyDescent="0.25">
      <c r="A17">
        <v>2</v>
      </c>
      <c r="B17">
        <v>432</v>
      </c>
      <c r="C17" t="s">
        <v>422</v>
      </c>
      <c r="D17" t="s">
        <v>423</v>
      </c>
      <c r="E17">
        <v>4000</v>
      </c>
      <c r="F17" t="s">
        <v>399</v>
      </c>
    </row>
    <row r="18" spans="1:6" x14ac:dyDescent="0.25">
      <c r="A18">
        <v>2</v>
      </c>
      <c r="B18">
        <v>642</v>
      </c>
      <c r="C18" t="s">
        <v>424</v>
      </c>
      <c r="D18" t="s">
        <v>425</v>
      </c>
      <c r="E18">
        <v>1432</v>
      </c>
      <c r="F18" t="s">
        <v>426</v>
      </c>
    </row>
    <row r="19" spans="1:6" x14ac:dyDescent="0.25">
      <c r="A19">
        <v>2</v>
      </c>
      <c r="B19">
        <v>646</v>
      </c>
      <c r="C19" t="s">
        <v>427</v>
      </c>
      <c r="D19" t="s">
        <v>428</v>
      </c>
      <c r="E19">
        <v>2860</v>
      </c>
      <c r="F19" t="s">
        <v>429</v>
      </c>
    </row>
    <row r="20" spans="1:6" x14ac:dyDescent="0.25">
      <c r="A20">
        <v>2</v>
      </c>
      <c r="B20">
        <v>670</v>
      </c>
      <c r="C20" t="s">
        <v>430</v>
      </c>
      <c r="D20" t="s">
        <v>431</v>
      </c>
      <c r="E20">
        <v>2670</v>
      </c>
      <c r="F20" t="s">
        <v>432</v>
      </c>
    </row>
    <row r="21" spans="1:6" x14ac:dyDescent="0.25">
      <c r="A21">
        <v>2</v>
      </c>
      <c r="B21">
        <v>673</v>
      </c>
      <c r="C21" t="s">
        <v>433</v>
      </c>
      <c r="D21" t="s">
        <v>434</v>
      </c>
      <c r="E21">
        <v>2670</v>
      </c>
      <c r="F21" t="s">
        <v>432</v>
      </c>
    </row>
    <row r="22" spans="1:6" x14ac:dyDescent="0.25">
      <c r="A22">
        <v>2</v>
      </c>
      <c r="B22">
        <v>736</v>
      </c>
      <c r="C22" t="s">
        <v>435</v>
      </c>
      <c r="D22" t="s">
        <v>436</v>
      </c>
      <c r="E22">
        <v>4600</v>
      </c>
      <c r="F22" t="s">
        <v>419</v>
      </c>
    </row>
    <row r="23" spans="1:6" x14ac:dyDescent="0.25">
      <c r="A23">
        <v>2</v>
      </c>
      <c r="B23">
        <v>760</v>
      </c>
      <c r="C23" t="s">
        <v>437</v>
      </c>
      <c r="D23" t="s">
        <v>438</v>
      </c>
      <c r="E23">
        <v>4623</v>
      </c>
      <c r="F23" t="s">
        <v>439</v>
      </c>
    </row>
    <row r="24" spans="1:6" x14ac:dyDescent="0.25">
      <c r="A24">
        <v>2</v>
      </c>
      <c r="B24">
        <v>808</v>
      </c>
      <c r="C24" t="s">
        <v>440</v>
      </c>
      <c r="D24" t="s">
        <v>441</v>
      </c>
      <c r="E24">
        <v>2650</v>
      </c>
      <c r="F24" t="s">
        <v>402</v>
      </c>
    </row>
    <row r="25" spans="1:6" x14ac:dyDescent="0.25">
      <c r="A25">
        <v>2</v>
      </c>
      <c r="B25">
        <v>818</v>
      </c>
      <c r="C25" t="s">
        <v>442</v>
      </c>
      <c r="D25" t="s">
        <v>443</v>
      </c>
      <c r="E25">
        <v>2450</v>
      </c>
      <c r="F25" t="s">
        <v>413</v>
      </c>
    </row>
    <row r="26" spans="1:6" x14ac:dyDescent="0.25">
      <c r="A26">
        <v>2</v>
      </c>
      <c r="B26">
        <v>963</v>
      </c>
      <c r="C26" t="s">
        <v>444</v>
      </c>
      <c r="D26" t="s">
        <v>445</v>
      </c>
      <c r="E26">
        <v>4000</v>
      </c>
      <c r="F26" t="s">
        <v>399</v>
      </c>
    </row>
    <row r="27" spans="1:6" x14ac:dyDescent="0.25">
      <c r="A27">
        <v>2</v>
      </c>
      <c r="B27">
        <v>970</v>
      </c>
      <c r="C27" t="s">
        <v>446</v>
      </c>
      <c r="D27" t="s">
        <v>447</v>
      </c>
      <c r="E27">
        <v>2680</v>
      </c>
      <c r="F27" t="s">
        <v>448</v>
      </c>
    </row>
    <row r="28" spans="1:6" x14ac:dyDescent="0.25">
      <c r="A28">
        <v>2</v>
      </c>
      <c r="B28">
        <v>992</v>
      </c>
      <c r="C28" t="s">
        <v>449</v>
      </c>
      <c r="D28" t="s">
        <v>450</v>
      </c>
      <c r="E28">
        <v>2400</v>
      </c>
      <c r="F28" t="s">
        <v>451</v>
      </c>
    </row>
    <row r="29" spans="1:6" x14ac:dyDescent="0.25">
      <c r="A29">
        <v>2</v>
      </c>
      <c r="B29">
        <v>994</v>
      </c>
      <c r="C29" t="s">
        <v>452</v>
      </c>
      <c r="D29" t="s">
        <v>453</v>
      </c>
      <c r="E29">
        <v>2100</v>
      </c>
      <c r="F29" t="s">
        <v>416</v>
      </c>
    </row>
    <row r="30" spans="1:6" x14ac:dyDescent="0.25">
      <c r="A30">
        <v>2</v>
      </c>
      <c r="B30">
        <v>995</v>
      </c>
      <c r="C30" t="s">
        <v>454</v>
      </c>
      <c r="D30" t="s">
        <v>455</v>
      </c>
      <c r="E30">
        <v>2300</v>
      </c>
      <c r="F30" t="s">
        <v>396</v>
      </c>
    </row>
    <row r="31" spans="1:6" x14ac:dyDescent="0.25">
      <c r="A31">
        <v>2</v>
      </c>
      <c r="B31">
        <v>1351</v>
      </c>
      <c r="C31" t="s">
        <v>456</v>
      </c>
      <c r="D31" t="s">
        <v>457</v>
      </c>
      <c r="E31">
        <v>2860</v>
      </c>
      <c r="F31" t="s">
        <v>429</v>
      </c>
    </row>
    <row r="32" spans="1:6" x14ac:dyDescent="0.25">
      <c r="A32">
        <v>2</v>
      </c>
      <c r="B32">
        <v>1493</v>
      </c>
      <c r="C32" t="s">
        <v>458</v>
      </c>
      <c r="D32" t="s">
        <v>459</v>
      </c>
      <c r="E32">
        <v>4000</v>
      </c>
      <c r="F32" t="s">
        <v>399</v>
      </c>
    </row>
    <row r="33" spans="1:6" x14ac:dyDescent="0.25">
      <c r="A33">
        <v>2</v>
      </c>
      <c r="B33">
        <v>1551</v>
      </c>
      <c r="C33" t="s">
        <v>460</v>
      </c>
      <c r="D33" t="s">
        <v>461</v>
      </c>
      <c r="E33">
        <v>2700</v>
      </c>
      <c r="F33" t="s">
        <v>462</v>
      </c>
    </row>
    <row r="34" spans="1:6" x14ac:dyDescent="0.25">
      <c r="A34">
        <v>2</v>
      </c>
      <c r="B34">
        <v>1567</v>
      </c>
      <c r="C34" t="s">
        <v>463</v>
      </c>
      <c r="D34" t="s">
        <v>464</v>
      </c>
      <c r="E34">
        <v>2770</v>
      </c>
      <c r="F34" t="s">
        <v>465</v>
      </c>
    </row>
    <row r="35" spans="1:6" x14ac:dyDescent="0.25">
      <c r="A35">
        <v>2</v>
      </c>
      <c r="B35">
        <v>1825</v>
      </c>
      <c r="C35" t="s">
        <v>466</v>
      </c>
      <c r="D35" t="s">
        <v>467</v>
      </c>
      <c r="E35">
        <v>4000</v>
      </c>
      <c r="F35" t="s">
        <v>399</v>
      </c>
    </row>
    <row r="36" spans="1:6" x14ac:dyDescent="0.25">
      <c r="A36">
        <v>2</v>
      </c>
      <c r="B36">
        <v>1827</v>
      </c>
      <c r="C36" t="s">
        <v>468</v>
      </c>
      <c r="D36" t="s">
        <v>469</v>
      </c>
      <c r="E36">
        <v>2650</v>
      </c>
      <c r="F36" t="s">
        <v>402</v>
      </c>
    </row>
    <row r="37" spans="1:6" x14ac:dyDescent="0.25">
      <c r="A37">
        <v>2</v>
      </c>
      <c r="B37">
        <v>1828</v>
      </c>
      <c r="C37" t="s">
        <v>470</v>
      </c>
      <c r="D37" t="s">
        <v>471</v>
      </c>
      <c r="E37">
        <v>2650</v>
      </c>
      <c r="F37" t="s">
        <v>402</v>
      </c>
    </row>
    <row r="38" spans="1:6" x14ac:dyDescent="0.25">
      <c r="A38">
        <v>2</v>
      </c>
      <c r="B38">
        <v>1829</v>
      </c>
      <c r="C38" t="s">
        <v>472</v>
      </c>
      <c r="D38" t="s">
        <v>473</v>
      </c>
      <c r="E38">
        <v>2650</v>
      </c>
      <c r="F38" t="s">
        <v>402</v>
      </c>
    </row>
    <row r="39" spans="1:6" x14ac:dyDescent="0.25">
      <c r="A39">
        <v>2</v>
      </c>
      <c r="B39">
        <v>1830</v>
      </c>
      <c r="C39" t="s">
        <v>474</v>
      </c>
      <c r="D39" t="s">
        <v>475</v>
      </c>
      <c r="E39">
        <v>2605</v>
      </c>
      <c r="F39" t="s">
        <v>476</v>
      </c>
    </row>
    <row r="40" spans="1:6" x14ac:dyDescent="0.25">
      <c r="A40">
        <v>2</v>
      </c>
      <c r="B40">
        <v>1831</v>
      </c>
      <c r="C40" t="s">
        <v>477</v>
      </c>
      <c r="D40" t="s">
        <v>478</v>
      </c>
      <c r="E40">
        <v>2605</v>
      </c>
      <c r="F40" t="s">
        <v>476</v>
      </c>
    </row>
    <row r="41" spans="1:6" x14ac:dyDescent="0.25">
      <c r="A41">
        <v>2</v>
      </c>
      <c r="B41">
        <v>1832</v>
      </c>
      <c r="C41" t="s">
        <v>479</v>
      </c>
      <c r="D41" t="s">
        <v>480</v>
      </c>
      <c r="E41">
        <v>2660</v>
      </c>
      <c r="F41" t="s">
        <v>481</v>
      </c>
    </row>
    <row r="42" spans="1:6" x14ac:dyDescent="0.25">
      <c r="A42">
        <v>2</v>
      </c>
      <c r="B42">
        <v>1833</v>
      </c>
      <c r="C42" t="s">
        <v>482</v>
      </c>
      <c r="D42" t="s">
        <v>483</v>
      </c>
      <c r="E42">
        <v>2650</v>
      </c>
      <c r="F42" t="s">
        <v>402</v>
      </c>
    </row>
    <row r="43" spans="1:6" x14ac:dyDescent="0.25">
      <c r="A43">
        <v>2</v>
      </c>
      <c r="B43">
        <v>1857</v>
      </c>
      <c r="C43" t="s">
        <v>484</v>
      </c>
      <c r="D43" t="s">
        <v>485</v>
      </c>
      <c r="E43">
        <v>2750</v>
      </c>
      <c r="F43" t="s">
        <v>486</v>
      </c>
    </row>
    <row r="44" spans="1:6" x14ac:dyDescent="0.25">
      <c r="A44">
        <v>2</v>
      </c>
      <c r="B44">
        <v>1888</v>
      </c>
      <c r="C44" t="s">
        <v>487</v>
      </c>
      <c r="D44" t="s">
        <v>488</v>
      </c>
      <c r="E44">
        <v>2605</v>
      </c>
      <c r="F44" t="s">
        <v>476</v>
      </c>
    </row>
    <row r="45" spans="1:6" x14ac:dyDescent="0.25">
      <c r="A45">
        <v>2</v>
      </c>
      <c r="B45">
        <v>1889</v>
      </c>
      <c r="C45" t="s">
        <v>489</v>
      </c>
      <c r="D45" t="s">
        <v>490</v>
      </c>
      <c r="E45">
        <v>2605</v>
      </c>
      <c r="F45" t="s">
        <v>476</v>
      </c>
    </row>
    <row r="46" spans="1:6" x14ac:dyDescent="0.25">
      <c r="A46">
        <v>2</v>
      </c>
      <c r="B46">
        <v>1917</v>
      </c>
      <c r="C46" t="s">
        <v>491</v>
      </c>
      <c r="D46" t="s">
        <v>492</v>
      </c>
      <c r="E46">
        <v>2770</v>
      </c>
      <c r="F46" t="s">
        <v>465</v>
      </c>
    </row>
    <row r="47" spans="1:6" x14ac:dyDescent="0.25">
      <c r="A47">
        <v>2</v>
      </c>
      <c r="B47">
        <v>1922</v>
      </c>
      <c r="C47" t="s">
        <v>493</v>
      </c>
      <c r="D47" t="s">
        <v>410</v>
      </c>
      <c r="E47">
        <v>2300</v>
      </c>
      <c r="F47" t="s">
        <v>396</v>
      </c>
    </row>
    <row r="48" spans="1:6" x14ac:dyDescent="0.25">
      <c r="A48">
        <v>2</v>
      </c>
      <c r="B48">
        <v>2075</v>
      </c>
      <c r="C48" t="s">
        <v>494</v>
      </c>
      <c r="D48" t="s">
        <v>495</v>
      </c>
      <c r="E48">
        <v>2630</v>
      </c>
      <c r="F48" t="s">
        <v>496</v>
      </c>
    </row>
    <row r="49" spans="1:6" x14ac:dyDescent="0.25">
      <c r="A49">
        <v>2</v>
      </c>
      <c r="B49">
        <v>2076</v>
      </c>
      <c r="C49" t="s">
        <v>497</v>
      </c>
      <c r="D49" t="s">
        <v>498</v>
      </c>
      <c r="E49">
        <v>2630</v>
      </c>
      <c r="F49" t="s">
        <v>496</v>
      </c>
    </row>
    <row r="50" spans="1:6" x14ac:dyDescent="0.25">
      <c r="A50">
        <v>2</v>
      </c>
      <c r="B50">
        <v>2154</v>
      </c>
      <c r="C50" t="s">
        <v>499</v>
      </c>
      <c r="D50" t="s">
        <v>500</v>
      </c>
      <c r="E50">
        <v>2640</v>
      </c>
      <c r="F50" t="s">
        <v>501</v>
      </c>
    </row>
    <row r="51" spans="1:6" x14ac:dyDescent="0.25">
      <c r="A51">
        <v>2</v>
      </c>
      <c r="B51">
        <v>2185</v>
      </c>
      <c r="C51" t="s">
        <v>502</v>
      </c>
      <c r="D51" t="s">
        <v>503</v>
      </c>
      <c r="E51">
        <v>2630</v>
      </c>
      <c r="F51" t="s">
        <v>496</v>
      </c>
    </row>
    <row r="52" spans="1:6" x14ac:dyDescent="0.25">
      <c r="A52">
        <v>2</v>
      </c>
      <c r="B52">
        <v>2192</v>
      </c>
      <c r="C52" t="s">
        <v>504</v>
      </c>
      <c r="D52" t="s">
        <v>505</v>
      </c>
      <c r="E52">
        <v>2860</v>
      </c>
      <c r="F52" t="s">
        <v>429</v>
      </c>
    </row>
    <row r="53" spans="1:6" x14ac:dyDescent="0.25">
      <c r="A53">
        <v>2</v>
      </c>
      <c r="B53">
        <v>2223</v>
      </c>
      <c r="C53" t="s">
        <v>506</v>
      </c>
      <c r="D53" t="s">
        <v>507</v>
      </c>
      <c r="E53">
        <v>2760</v>
      </c>
      <c r="F53" t="s">
        <v>508</v>
      </c>
    </row>
    <row r="54" spans="1:6" x14ac:dyDescent="0.25">
      <c r="A54">
        <v>2</v>
      </c>
      <c r="B54">
        <v>2242</v>
      </c>
      <c r="C54" t="s">
        <v>509</v>
      </c>
      <c r="D54" t="s">
        <v>510</v>
      </c>
      <c r="E54">
        <v>2600</v>
      </c>
      <c r="F54" t="s">
        <v>405</v>
      </c>
    </row>
    <row r="55" spans="1:6" x14ac:dyDescent="0.25">
      <c r="A55">
        <v>2</v>
      </c>
      <c r="B55">
        <v>2303</v>
      </c>
      <c r="C55" t="s">
        <v>511</v>
      </c>
      <c r="D55" t="s">
        <v>512</v>
      </c>
      <c r="E55">
        <v>2640</v>
      </c>
      <c r="F55" t="s">
        <v>501</v>
      </c>
    </row>
    <row r="56" spans="1:6" x14ac:dyDescent="0.25">
      <c r="A56">
        <v>2</v>
      </c>
      <c r="B56">
        <v>2366</v>
      </c>
      <c r="C56" t="s">
        <v>513</v>
      </c>
      <c r="D56" t="s">
        <v>514</v>
      </c>
      <c r="E56">
        <v>2860</v>
      </c>
      <c r="F56" t="s">
        <v>429</v>
      </c>
    </row>
    <row r="57" spans="1:6" x14ac:dyDescent="0.25">
      <c r="A57">
        <v>2</v>
      </c>
      <c r="B57">
        <v>2367</v>
      </c>
      <c r="C57" t="s">
        <v>515</v>
      </c>
      <c r="D57" t="s">
        <v>516</v>
      </c>
      <c r="E57">
        <v>2750</v>
      </c>
      <c r="F57" t="s">
        <v>486</v>
      </c>
    </row>
    <row r="58" spans="1:6" x14ac:dyDescent="0.25">
      <c r="A58">
        <v>2</v>
      </c>
      <c r="B58">
        <v>2383</v>
      </c>
      <c r="C58" t="s">
        <v>517</v>
      </c>
      <c r="D58" t="s">
        <v>518</v>
      </c>
      <c r="E58">
        <v>2600</v>
      </c>
      <c r="F58" t="s">
        <v>405</v>
      </c>
    </row>
    <row r="59" spans="1:6" x14ac:dyDescent="0.25">
      <c r="A59">
        <v>2</v>
      </c>
      <c r="B59">
        <v>2396</v>
      </c>
      <c r="C59" t="s">
        <v>3576</v>
      </c>
      <c r="D59" t="s">
        <v>3577</v>
      </c>
      <c r="E59">
        <v>2300</v>
      </c>
      <c r="F59" t="s">
        <v>396</v>
      </c>
    </row>
    <row r="60" spans="1:6" x14ac:dyDescent="0.25">
      <c r="A60">
        <v>2</v>
      </c>
      <c r="B60">
        <v>2397</v>
      </c>
      <c r="C60" t="s">
        <v>3578</v>
      </c>
      <c r="D60" t="s">
        <v>3579</v>
      </c>
      <c r="E60">
        <v>2150</v>
      </c>
      <c r="F60" t="s">
        <v>3580</v>
      </c>
    </row>
    <row r="61" spans="1:6" x14ac:dyDescent="0.25">
      <c r="A61">
        <v>2</v>
      </c>
      <c r="B61">
        <v>2398</v>
      </c>
      <c r="C61" t="s">
        <v>3581</v>
      </c>
      <c r="D61" t="s">
        <v>3582</v>
      </c>
      <c r="E61">
        <v>2200</v>
      </c>
      <c r="F61" t="s">
        <v>3583</v>
      </c>
    </row>
    <row r="62" spans="1:6" x14ac:dyDescent="0.25">
      <c r="A62">
        <v>2</v>
      </c>
      <c r="B62">
        <v>2401</v>
      </c>
      <c r="C62" t="s">
        <v>3584</v>
      </c>
      <c r="D62" t="s">
        <v>1270</v>
      </c>
      <c r="E62">
        <v>2630</v>
      </c>
      <c r="F62" t="s">
        <v>496</v>
      </c>
    </row>
    <row r="63" spans="1:6" x14ac:dyDescent="0.25">
      <c r="A63">
        <v>2</v>
      </c>
      <c r="B63">
        <v>2402</v>
      </c>
      <c r="C63" t="s">
        <v>3483</v>
      </c>
      <c r="D63" t="s">
        <v>3484</v>
      </c>
      <c r="E63">
        <v>2630</v>
      </c>
      <c r="F63" t="s">
        <v>496</v>
      </c>
    </row>
    <row r="64" spans="1:6" x14ac:dyDescent="0.25">
      <c r="A64">
        <v>2</v>
      </c>
      <c r="B64">
        <v>2405</v>
      </c>
      <c r="C64" t="s">
        <v>3585</v>
      </c>
      <c r="D64" t="s">
        <v>3586</v>
      </c>
      <c r="E64">
        <v>2630</v>
      </c>
      <c r="F64" t="s">
        <v>496</v>
      </c>
    </row>
    <row r="65" spans="1:6" x14ac:dyDescent="0.25">
      <c r="A65">
        <v>2</v>
      </c>
      <c r="B65">
        <v>2406</v>
      </c>
      <c r="C65" t="s">
        <v>3587</v>
      </c>
      <c r="D65" t="s">
        <v>3588</v>
      </c>
      <c r="E65">
        <v>4000</v>
      </c>
      <c r="F65" t="s">
        <v>399</v>
      </c>
    </row>
    <row r="66" spans="1:6" x14ac:dyDescent="0.25">
      <c r="A66">
        <v>2</v>
      </c>
      <c r="B66">
        <v>2407</v>
      </c>
      <c r="C66" t="s">
        <v>3589</v>
      </c>
      <c r="D66" t="s">
        <v>3490</v>
      </c>
      <c r="E66">
        <v>4000</v>
      </c>
      <c r="F66" t="s">
        <v>399</v>
      </c>
    </row>
    <row r="67" spans="1:6" x14ac:dyDescent="0.25">
      <c r="A67">
        <v>2</v>
      </c>
      <c r="B67">
        <v>2408</v>
      </c>
      <c r="C67" t="s">
        <v>3590</v>
      </c>
      <c r="D67" t="s">
        <v>3591</v>
      </c>
      <c r="E67">
        <v>4000</v>
      </c>
      <c r="F67" t="s">
        <v>399</v>
      </c>
    </row>
    <row r="68" spans="1:6" x14ac:dyDescent="0.25">
      <c r="A68">
        <v>4</v>
      </c>
      <c r="B68">
        <v>1068</v>
      </c>
      <c r="C68" t="s">
        <v>519</v>
      </c>
      <c r="D68" t="s">
        <v>520</v>
      </c>
      <c r="E68">
        <v>2765</v>
      </c>
      <c r="F68" t="s">
        <v>521</v>
      </c>
    </row>
    <row r="69" spans="1:6" x14ac:dyDescent="0.25">
      <c r="A69">
        <v>4</v>
      </c>
      <c r="B69">
        <v>2360</v>
      </c>
      <c r="C69" t="s">
        <v>3592</v>
      </c>
      <c r="D69" t="s">
        <v>522</v>
      </c>
      <c r="E69">
        <v>2765</v>
      </c>
      <c r="F69" t="s">
        <v>521</v>
      </c>
    </row>
    <row r="70" spans="1:6" x14ac:dyDescent="0.25">
      <c r="A70">
        <v>5</v>
      </c>
      <c r="B70">
        <v>164</v>
      </c>
      <c r="C70" t="s">
        <v>523</v>
      </c>
      <c r="D70" t="s">
        <v>524</v>
      </c>
      <c r="E70">
        <v>2850</v>
      </c>
      <c r="F70" t="s">
        <v>525</v>
      </c>
    </row>
    <row r="71" spans="1:6" x14ac:dyDescent="0.25">
      <c r="A71">
        <v>5</v>
      </c>
      <c r="B71">
        <v>165</v>
      </c>
      <c r="C71" t="s">
        <v>526</v>
      </c>
      <c r="D71" t="s">
        <v>527</v>
      </c>
      <c r="E71">
        <v>2840</v>
      </c>
      <c r="F71" t="s">
        <v>528</v>
      </c>
    </row>
    <row r="72" spans="1:6" x14ac:dyDescent="0.25">
      <c r="A72">
        <v>5</v>
      </c>
      <c r="B72">
        <v>270</v>
      </c>
      <c r="C72" t="s">
        <v>529</v>
      </c>
      <c r="D72" t="s">
        <v>530</v>
      </c>
      <c r="E72">
        <v>2800</v>
      </c>
      <c r="F72" t="s">
        <v>531</v>
      </c>
    </row>
    <row r="73" spans="1:6" x14ac:dyDescent="0.25">
      <c r="A73">
        <v>5</v>
      </c>
      <c r="B73">
        <v>524</v>
      </c>
      <c r="C73" t="s">
        <v>532</v>
      </c>
      <c r="D73" t="s">
        <v>533</v>
      </c>
      <c r="E73">
        <v>2830</v>
      </c>
      <c r="F73" t="s">
        <v>534</v>
      </c>
    </row>
    <row r="74" spans="1:6" x14ac:dyDescent="0.25">
      <c r="A74">
        <v>5</v>
      </c>
      <c r="B74">
        <v>1731</v>
      </c>
      <c r="C74" t="s">
        <v>3593</v>
      </c>
      <c r="D74" t="s">
        <v>535</v>
      </c>
      <c r="E74">
        <v>2800</v>
      </c>
      <c r="F74" t="s">
        <v>531</v>
      </c>
    </row>
    <row r="75" spans="1:6" x14ac:dyDescent="0.25">
      <c r="A75">
        <v>5</v>
      </c>
      <c r="B75">
        <v>2001</v>
      </c>
      <c r="C75" t="s">
        <v>536</v>
      </c>
      <c r="D75" t="s">
        <v>537</v>
      </c>
      <c r="E75">
        <v>2942</v>
      </c>
      <c r="F75" t="s">
        <v>538</v>
      </c>
    </row>
    <row r="76" spans="1:6" x14ac:dyDescent="0.25">
      <c r="A76">
        <v>5</v>
      </c>
      <c r="B76">
        <v>2200</v>
      </c>
      <c r="C76" t="s">
        <v>539</v>
      </c>
      <c r="D76" t="s">
        <v>540</v>
      </c>
      <c r="E76">
        <v>2840</v>
      </c>
      <c r="F76" t="s">
        <v>528</v>
      </c>
    </row>
    <row r="77" spans="1:6" x14ac:dyDescent="0.25">
      <c r="A77">
        <v>12</v>
      </c>
      <c r="B77">
        <v>124</v>
      </c>
      <c r="C77" t="s">
        <v>541</v>
      </c>
      <c r="D77" t="s">
        <v>542</v>
      </c>
      <c r="E77">
        <v>3600</v>
      </c>
      <c r="F77" t="s">
        <v>543</v>
      </c>
    </row>
    <row r="78" spans="1:6" x14ac:dyDescent="0.25">
      <c r="A78">
        <v>12</v>
      </c>
      <c r="B78">
        <v>1736</v>
      </c>
      <c r="C78" t="s">
        <v>544</v>
      </c>
      <c r="D78" t="s">
        <v>545</v>
      </c>
      <c r="E78">
        <v>3600</v>
      </c>
      <c r="F78" t="s">
        <v>543</v>
      </c>
    </row>
    <row r="79" spans="1:6" x14ac:dyDescent="0.25">
      <c r="A79">
        <v>13</v>
      </c>
      <c r="B79">
        <v>125</v>
      </c>
      <c r="C79" t="s">
        <v>546</v>
      </c>
      <c r="D79" t="s">
        <v>547</v>
      </c>
      <c r="E79">
        <v>3300</v>
      </c>
      <c r="F79" t="s">
        <v>548</v>
      </c>
    </row>
    <row r="80" spans="1:6" x14ac:dyDescent="0.25">
      <c r="A80">
        <v>13</v>
      </c>
      <c r="B80">
        <v>126</v>
      </c>
      <c r="C80" t="s">
        <v>549</v>
      </c>
      <c r="D80" t="s">
        <v>550</v>
      </c>
      <c r="E80">
        <v>3300</v>
      </c>
      <c r="F80" t="s">
        <v>548</v>
      </c>
    </row>
    <row r="81" spans="1:6" x14ac:dyDescent="0.25">
      <c r="A81">
        <v>14</v>
      </c>
      <c r="B81">
        <v>1235</v>
      </c>
      <c r="C81" t="s">
        <v>551</v>
      </c>
      <c r="D81" t="s">
        <v>552</v>
      </c>
      <c r="E81">
        <v>3250</v>
      </c>
      <c r="F81" t="s">
        <v>553</v>
      </c>
    </row>
    <row r="82" spans="1:6" x14ac:dyDescent="0.25">
      <c r="A82">
        <v>15</v>
      </c>
      <c r="B82">
        <v>1346</v>
      </c>
      <c r="C82" t="s">
        <v>554</v>
      </c>
      <c r="D82" t="s">
        <v>555</v>
      </c>
      <c r="E82">
        <v>3230</v>
      </c>
      <c r="F82" t="s">
        <v>556</v>
      </c>
    </row>
    <row r="83" spans="1:6" x14ac:dyDescent="0.25">
      <c r="A83">
        <v>16</v>
      </c>
      <c r="B83">
        <v>254</v>
      </c>
      <c r="C83" t="s">
        <v>9</v>
      </c>
      <c r="D83" t="s">
        <v>557</v>
      </c>
      <c r="E83">
        <v>3200</v>
      </c>
      <c r="F83" t="s">
        <v>558</v>
      </c>
    </row>
    <row r="84" spans="1:6" x14ac:dyDescent="0.25">
      <c r="A84">
        <v>17</v>
      </c>
      <c r="B84">
        <v>93</v>
      </c>
      <c r="C84" t="s">
        <v>559</v>
      </c>
      <c r="D84" t="s">
        <v>560</v>
      </c>
      <c r="E84">
        <v>3450</v>
      </c>
      <c r="F84" t="s">
        <v>561</v>
      </c>
    </row>
    <row r="85" spans="1:6" x14ac:dyDescent="0.25">
      <c r="A85">
        <v>17</v>
      </c>
      <c r="B85">
        <v>190</v>
      </c>
      <c r="C85" t="s">
        <v>562</v>
      </c>
      <c r="D85" t="s">
        <v>563</v>
      </c>
      <c r="E85">
        <v>3000</v>
      </c>
      <c r="F85" t="s">
        <v>564</v>
      </c>
    </row>
    <row r="86" spans="1:6" x14ac:dyDescent="0.25">
      <c r="A86">
        <v>17</v>
      </c>
      <c r="B86">
        <v>191</v>
      </c>
      <c r="C86" t="s">
        <v>565</v>
      </c>
      <c r="D86" t="s">
        <v>566</v>
      </c>
      <c r="E86">
        <v>3000</v>
      </c>
      <c r="F86" t="s">
        <v>564</v>
      </c>
    </row>
    <row r="87" spans="1:6" x14ac:dyDescent="0.25">
      <c r="A87">
        <v>17</v>
      </c>
      <c r="B87">
        <v>226</v>
      </c>
      <c r="C87" t="s">
        <v>567</v>
      </c>
      <c r="D87" t="s">
        <v>568</v>
      </c>
      <c r="E87">
        <v>3100</v>
      </c>
      <c r="F87" t="s">
        <v>569</v>
      </c>
    </row>
    <row r="88" spans="1:6" x14ac:dyDescent="0.25">
      <c r="A88">
        <v>17</v>
      </c>
      <c r="B88">
        <v>260</v>
      </c>
      <c r="C88" t="s">
        <v>570</v>
      </c>
      <c r="D88" t="s">
        <v>571</v>
      </c>
      <c r="E88">
        <v>2970</v>
      </c>
      <c r="F88" t="s">
        <v>572</v>
      </c>
    </row>
    <row r="89" spans="1:6" x14ac:dyDescent="0.25">
      <c r="A89">
        <v>17</v>
      </c>
      <c r="B89">
        <v>261</v>
      </c>
      <c r="C89" t="s">
        <v>573</v>
      </c>
      <c r="D89" t="s">
        <v>574</v>
      </c>
      <c r="E89">
        <v>2970</v>
      </c>
      <c r="F89" t="s">
        <v>572</v>
      </c>
    </row>
    <row r="90" spans="1:6" x14ac:dyDescent="0.25">
      <c r="A90">
        <v>17</v>
      </c>
      <c r="B90">
        <v>271</v>
      </c>
      <c r="C90" t="s">
        <v>575</v>
      </c>
      <c r="D90" t="s">
        <v>576</v>
      </c>
      <c r="E90">
        <v>3000</v>
      </c>
      <c r="F90" t="s">
        <v>564</v>
      </c>
    </row>
    <row r="91" spans="1:6" x14ac:dyDescent="0.25">
      <c r="A91">
        <v>17</v>
      </c>
      <c r="B91">
        <v>341</v>
      </c>
      <c r="C91" t="s">
        <v>577</v>
      </c>
      <c r="D91" t="s">
        <v>578</v>
      </c>
      <c r="E91">
        <v>3450</v>
      </c>
      <c r="F91" t="s">
        <v>561</v>
      </c>
    </row>
    <row r="92" spans="1:6" x14ac:dyDescent="0.25">
      <c r="A92">
        <v>17</v>
      </c>
      <c r="B92">
        <v>1015</v>
      </c>
      <c r="C92" t="s">
        <v>579</v>
      </c>
      <c r="D92" t="s">
        <v>580</v>
      </c>
      <c r="E92">
        <v>2970</v>
      </c>
      <c r="F92" t="s">
        <v>572</v>
      </c>
    </row>
    <row r="93" spans="1:6" x14ac:dyDescent="0.25">
      <c r="A93">
        <v>17</v>
      </c>
      <c r="B93">
        <v>1321</v>
      </c>
      <c r="C93" t="s">
        <v>581</v>
      </c>
      <c r="D93" t="s">
        <v>582</v>
      </c>
      <c r="E93">
        <v>3460</v>
      </c>
      <c r="F93" t="s">
        <v>583</v>
      </c>
    </row>
    <row r="94" spans="1:6" x14ac:dyDescent="0.25">
      <c r="A94">
        <v>17</v>
      </c>
      <c r="B94">
        <v>1446</v>
      </c>
      <c r="C94" t="s">
        <v>584</v>
      </c>
      <c r="D94" t="s">
        <v>585</v>
      </c>
      <c r="E94">
        <v>2990</v>
      </c>
      <c r="F94" t="s">
        <v>586</v>
      </c>
    </row>
    <row r="95" spans="1:6" x14ac:dyDescent="0.25">
      <c r="A95">
        <v>17</v>
      </c>
      <c r="B95">
        <v>1675</v>
      </c>
      <c r="C95" t="s">
        <v>587</v>
      </c>
      <c r="D95" t="s">
        <v>588</v>
      </c>
      <c r="E95">
        <v>3450</v>
      </c>
      <c r="F95" t="s">
        <v>561</v>
      </c>
    </row>
    <row r="96" spans="1:6" x14ac:dyDescent="0.25">
      <c r="A96">
        <v>17</v>
      </c>
      <c r="B96">
        <v>1678</v>
      </c>
      <c r="C96" t="s">
        <v>589</v>
      </c>
      <c r="D96" t="s">
        <v>578</v>
      </c>
      <c r="E96">
        <v>3450</v>
      </c>
      <c r="F96" t="s">
        <v>561</v>
      </c>
    </row>
    <row r="97" spans="1:6" x14ac:dyDescent="0.25">
      <c r="A97">
        <v>17</v>
      </c>
      <c r="B97">
        <v>2202</v>
      </c>
      <c r="C97" t="s">
        <v>590</v>
      </c>
      <c r="D97" t="s">
        <v>590</v>
      </c>
      <c r="E97">
        <v>3460</v>
      </c>
      <c r="F97" t="s">
        <v>583</v>
      </c>
    </row>
    <row r="98" spans="1:6" x14ac:dyDescent="0.25">
      <c r="A98">
        <v>18</v>
      </c>
      <c r="B98">
        <v>102</v>
      </c>
      <c r="C98" t="s">
        <v>591</v>
      </c>
      <c r="D98" t="s">
        <v>592</v>
      </c>
      <c r="E98">
        <v>3520</v>
      </c>
      <c r="F98" t="s">
        <v>593</v>
      </c>
    </row>
    <row r="99" spans="1:6" x14ac:dyDescent="0.25">
      <c r="A99">
        <v>18</v>
      </c>
      <c r="B99">
        <v>103</v>
      </c>
      <c r="C99" t="s">
        <v>594</v>
      </c>
      <c r="D99" t="s">
        <v>595</v>
      </c>
      <c r="E99">
        <v>3520</v>
      </c>
      <c r="F99" t="s">
        <v>593</v>
      </c>
    </row>
    <row r="100" spans="1:6" x14ac:dyDescent="0.25">
      <c r="A100">
        <v>18</v>
      </c>
      <c r="B100">
        <v>203</v>
      </c>
      <c r="C100" t="s">
        <v>596</v>
      </c>
      <c r="D100" t="s">
        <v>597</v>
      </c>
      <c r="E100">
        <v>3400</v>
      </c>
      <c r="F100" t="s">
        <v>598</v>
      </c>
    </row>
    <row r="101" spans="1:6" x14ac:dyDescent="0.25">
      <c r="A101">
        <v>18</v>
      </c>
      <c r="B101">
        <v>204</v>
      </c>
      <c r="C101" t="s">
        <v>599</v>
      </c>
      <c r="D101" t="s">
        <v>600</v>
      </c>
      <c r="E101">
        <v>3400</v>
      </c>
      <c r="F101" t="s">
        <v>598</v>
      </c>
    </row>
    <row r="102" spans="1:6" x14ac:dyDescent="0.25">
      <c r="A102">
        <v>18</v>
      </c>
      <c r="B102">
        <v>205</v>
      </c>
      <c r="C102" t="s">
        <v>601</v>
      </c>
      <c r="D102" t="s">
        <v>602</v>
      </c>
      <c r="E102">
        <v>3400</v>
      </c>
      <c r="F102" t="s">
        <v>598</v>
      </c>
    </row>
    <row r="103" spans="1:6" x14ac:dyDescent="0.25">
      <c r="A103">
        <v>18</v>
      </c>
      <c r="B103">
        <v>206</v>
      </c>
      <c r="C103" t="s">
        <v>603</v>
      </c>
      <c r="D103" t="s">
        <v>604</v>
      </c>
      <c r="E103">
        <v>3400</v>
      </c>
      <c r="F103" t="s">
        <v>598</v>
      </c>
    </row>
    <row r="104" spans="1:6" x14ac:dyDescent="0.25">
      <c r="A104">
        <v>18</v>
      </c>
      <c r="B104">
        <v>272</v>
      </c>
      <c r="C104" t="s">
        <v>605</v>
      </c>
      <c r="D104" t="s">
        <v>606</v>
      </c>
      <c r="E104">
        <v>3400</v>
      </c>
      <c r="F104" t="s">
        <v>598</v>
      </c>
    </row>
    <row r="105" spans="1:6" x14ac:dyDescent="0.25">
      <c r="A105">
        <v>18</v>
      </c>
      <c r="B105">
        <v>575</v>
      </c>
      <c r="C105" t="s">
        <v>607</v>
      </c>
      <c r="D105" t="s">
        <v>608</v>
      </c>
      <c r="E105">
        <v>3500</v>
      </c>
      <c r="F105" t="s">
        <v>609</v>
      </c>
    </row>
    <row r="106" spans="1:6" x14ac:dyDescent="0.25">
      <c r="A106">
        <v>18</v>
      </c>
      <c r="B106">
        <v>1072</v>
      </c>
      <c r="C106" t="s">
        <v>610</v>
      </c>
      <c r="D106" t="s">
        <v>611</v>
      </c>
      <c r="E106">
        <v>3320</v>
      </c>
      <c r="F106" t="s">
        <v>612</v>
      </c>
    </row>
    <row r="107" spans="1:6" x14ac:dyDescent="0.25">
      <c r="A107">
        <v>18</v>
      </c>
      <c r="B107">
        <v>1367</v>
      </c>
      <c r="C107" t="s">
        <v>613</v>
      </c>
      <c r="D107" t="s">
        <v>614</v>
      </c>
      <c r="E107">
        <v>3320</v>
      </c>
      <c r="F107" t="s">
        <v>612</v>
      </c>
    </row>
    <row r="108" spans="1:6" x14ac:dyDescent="0.25">
      <c r="A108">
        <v>18</v>
      </c>
      <c r="B108">
        <v>1488</v>
      </c>
      <c r="C108" t="s">
        <v>615</v>
      </c>
      <c r="D108" t="s">
        <v>616</v>
      </c>
      <c r="E108">
        <v>3300</v>
      </c>
      <c r="F108" t="s">
        <v>548</v>
      </c>
    </row>
    <row r="109" spans="1:6" x14ac:dyDescent="0.25">
      <c r="A109">
        <v>18</v>
      </c>
      <c r="B109">
        <v>1937</v>
      </c>
      <c r="C109" t="s">
        <v>617</v>
      </c>
      <c r="D109" t="s">
        <v>618</v>
      </c>
      <c r="E109">
        <v>3400</v>
      </c>
      <c r="F109" t="s">
        <v>598</v>
      </c>
    </row>
    <row r="110" spans="1:6" x14ac:dyDescent="0.25">
      <c r="A110">
        <v>18</v>
      </c>
      <c r="B110">
        <v>2059</v>
      </c>
      <c r="C110" t="s">
        <v>619</v>
      </c>
      <c r="D110" t="s">
        <v>620</v>
      </c>
      <c r="E110">
        <v>3400</v>
      </c>
      <c r="F110" t="s">
        <v>598</v>
      </c>
    </row>
    <row r="111" spans="1:6" x14ac:dyDescent="0.25">
      <c r="A111">
        <v>18</v>
      </c>
      <c r="B111">
        <v>2159</v>
      </c>
      <c r="C111" t="s">
        <v>621</v>
      </c>
      <c r="D111" t="s">
        <v>622</v>
      </c>
      <c r="E111">
        <v>3400</v>
      </c>
      <c r="F111" t="s">
        <v>598</v>
      </c>
    </row>
    <row r="112" spans="1:6" x14ac:dyDescent="0.25">
      <c r="A112">
        <v>18</v>
      </c>
      <c r="B112">
        <v>2262</v>
      </c>
      <c r="C112" t="s">
        <v>623</v>
      </c>
      <c r="D112" t="s">
        <v>624</v>
      </c>
      <c r="E112">
        <v>3400</v>
      </c>
      <c r="F112" t="s">
        <v>598</v>
      </c>
    </row>
    <row r="113" spans="1:6" x14ac:dyDescent="0.25">
      <c r="A113">
        <v>18</v>
      </c>
      <c r="B113">
        <v>2307</v>
      </c>
      <c r="C113" t="s">
        <v>625</v>
      </c>
      <c r="D113" t="s">
        <v>626</v>
      </c>
      <c r="E113">
        <v>3400</v>
      </c>
      <c r="F113" t="s">
        <v>598</v>
      </c>
    </row>
    <row r="114" spans="1:6" x14ac:dyDescent="0.25">
      <c r="A114">
        <v>18</v>
      </c>
      <c r="B114">
        <v>2361</v>
      </c>
      <c r="C114" t="s">
        <v>627</v>
      </c>
      <c r="D114" t="s">
        <v>3594</v>
      </c>
      <c r="E114">
        <v>3400</v>
      </c>
      <c r="F114" t="s">
        <v>598</v>
      </c>
    </row>
    <row r="115" spans="1:6" x14ac:dyDescent="0.25">
      <c r="A115">
        <v>19</v>
      </c>
      <c r="B115">
        <v>273</v>
      </c>
      <c r="C115" t="s">
        <v>628</v>
      </c>
      <c r="D115" t="s">
        <v>629</v>
      </c>
      <c r="E115">
        <v>3390</v>
      </c>
      <c r="F115" t="s">
        <v>630</v>
      </c>
    </row>
    <row r="116" spans="1:6" x14ac:dyDescent="0.25">
      <c r="A116">
        <v>20</v>
      </c>
      <c r="B116">
        <v>274</v>
      </c>
      <c r="C116" t="s">
        <v>631</v>
      </c>
      <c r="D116" t="s">
        <v>632</v>
      </c>
      <c r="E116">
        <v>3630</v>
      </c>
      <c r="F116" t="s">
        <v>633</v>
      </c>
    </row>
    <row r="117" spans="1:6" x14ac:dyDescent="0.25">
      <c r="A117">
        <v>21</v>
      </c>
      <c r="B117">
        <v>275</v>
      </c>
      <c r="C117" t="s">
        <v>634</v>
      </c>
      <c r="D117" t="s">
        <v>635</v>
      </c>
      <c r="E117">
        <v>3550</v>
      </c>
      <c r="F117" t="s">
        <v>636</v>
      </c>
    </row>
    <row r="118" spans="1:6" x14ac:dyDescent="0.25">
      <c r="A118">
        <v>22</v>
      </c>
      <c r="B118">
        <v>1064</v>
      </c>
      <c r="C118" t="s">
        <v>637</v>
      </c>
      <c r="D118" t="s">
        <v>638</v>
      </c>
      <c r="E118">
        <v>4330</v>
      </c>
      <c r="F118" t="s">
        <v>639</v>
      </c>
    </row>
    <row r="119" spans="1:6" x14ac:dyDescent="0.25">
      <c r="A119">
        <v>22</v>
      </c>
      <c r="B119">
        <v>2015</v>
      </c>
      <c r="C119" t="s">
        <v>640</v>
      </c>
      <c r="D119" t="s">
        <v>641</v>
      </c>
      <c r="E119">
        <v>4330</v>
      </c>
      <c r="F119" t="s">
        <v>639</v>
      </c>
    </row>
    <row r="120" spans="1:6" x14ac:dyDescent="0.25">
      <c r="A120">
        <v>23</v>
      </c>
      <c r="B120">
        <v>58</v>
      </c>
      <c r="C120" t="s">
        <v>642</v>
      </c>
      <c r="D120" t="s">
        <v>643</v>
      </c>
      <c r="E120">
        <v>4140</v>
      </c>
      <c r="F120" t="s">
        <v>644</v>
      </c>
    </row>
    <row r="121" spans="1:6" x14ac:dyDescent="0.25">
      <c r="A121">
        <v>23</v>
      </c>
      <c r="B121">
        <v>178</v>
      </c>
      <c r="C121" t="s">
        <v>645</v>
      </c>
      <c r="D121" t="s">
        <v>646</v>
      </c>
      <c r="E121">
        <v>4140</v>
      </c>
      <c r="F121" t="s">
        <v>644</v>
      </c>
    </row>
    <row r="122" spans="1:6" x14ac:dyDescent="0.25">
      <c r="A122">
        <v>24</v>
      </c>
      <c r="B122">
        <v>504</v>
      </c>
      <c r="C122" t="s">
        <v>647</v>
      </c>
      <c r="D122" t="s">
        <v>648</v>
      </c>
      <c r="E122">
        <v>4470</v>
      </c>
      <c r="F122" t="s">
        <v>649</v>
      </c>
    </row>
    <row r="123" spans="1:6" x14ac:dyDescent="0.25">
      <c r="A123">
        <v>24</v>
      </c>
      <c r="B123">
        <v>2330</v>
      </c>
      <c r="C123" t="s">
        <v>650</v>
      </c>
      <c r="D123" t="s">
        <v>648</v>
      </c>
      <c r="E123">
        <v>4470</v>
      </c>
      <c r="F123" t="s">
        <v>649</v>
      </c>
    </row>
    <row r="124" spans="1:6" x14ac:dyDescent="0.25">
      <c r="A124">
        <v>27</v>
      </c>
      <c r="B124">
        <v>127</v>
      </c>
      <c r="C124" t="s">
        <v>18</v>
      </c>
      <c r="D124" t="s">
        <v>651</v>
      </c>
      <c r="E124">
        <v>4250</v>
      </c>
      <c r="F124" t="s">
        <v>652</v>
      </c>
    </row>
    <row r="125" spans="1:6" x14ac:dyDescent="0.25">
      <c r="A125">
        <v>28</v>
      </c>
      <c r="B125">
        <v>160</v>
      </c>
      <c r="C125" t="s">
        <v>653</v>
      </c>
      <c r="D125" t="s">
        <v>654</v>
      </c>
      <c r="E125">
        <v>4690</v>
      </c>
      <c r="F125" t="s">
        <v>655</v>
      </c>
    </row>
    <row r="126" spans="1:6" x14ac:dyDescent="0.25">
      <c r="A126">
        <v>28</v>
      </c>
      <c r="B126">
        <v>276</v>
      </c>
      <c r="C126" t="s">
        <v>656</v>
      </c>
      <c r="D126" t="s">
        <v>657</v>
      </c>
      <c r="E126">
        <v>4690</v>
      </c>
      <c r="F126" t="s">
        <v>655</v>
      </c>
    </row>
    <row r="127" spans="1:6" x14ac:dyDescent="0.25">
      <c r="A127">
        <v>28</v>
      </c>
      <c r="B127">
        <v>1423</v>
      </c>
      <c r="C127" t="s">
        <v>658</v>
      </c>
      <c r="D127" t="s">
        <v>659</v>
      </c>
      <c r="E127">
        <v>4690</v>
      </c>
      <c r="F127" t="s">
        <v>655</v>
      </c>
    </row>
    <row r="128" spans="1:6" x14ac:dyDescent="0.25">
      <c r="A128">
        <v>29</v>
      </c>
      <c r="B128">
        <v>235</v>
      </c>
      <c r="C128" t="s">
        <v>660</v>
      </c>
      <c r="D128" t="s">
        <v>661</v>
      </c>
      <c r="E128">
        <v>4490</v>
      </c>
      <c r="F128" t="s">
        <v>662</v>
      </c>
    </row>
    <row r="129" spans="1:6" x14ac:dyDescent="0.25">
      <c r="A129">
        <v>30</v>
      </c>
      <c r="B129">
        <v>238</v>
      </c>
      <c r="C129" t="s">
        <v>663</v>
      </c>
      <c r="D129" t="s">
        <v>664</v>
      </c>
      <c r="E129">
        <v>4270</v>
      </c>
      <c r="F129" t="s">
        <v>665</v>
      </c>
    </row>
    <row r="130" spans="1:6" x14ac:dyDescent="0.25">
      <c r="A130">
        <v>31</v>
      </c>
      <c r="B130">
        <v>277</v>
      </c>
      <c r="C130" t="s">
        <v>666</v>
      </c>
      <c r="D130" t="s">
        <v>667</v>
      </c>
      <c r="E130">
        <v>4400</v>
      </c>
      <c r="F130" t="s">
        <v>668</v>
      </c>
    </row>
    <row r="131" spans="1:6" x14ac:dyDescent="0.25">
      <c r="A131">
        <v>31</v>
      </c>
      <c r="B131">
        <v>305</v>
      </c>
      <c r="C131" t="s">
        <v>669</v>
      </c>
      <c r="D131" t="s">
        <v>670</v>
      </c>
      <c r="E131">
        <v>4400</v>
      </c>
      <c r="F131" t="s">
        <v>668</v>
      </c>
    </row>
    <row r="132" spans="1:6" x14ac:dyDescent="0.25">
      <c r="A132">
        <v>31</v>
      </c>
      <c r="B132">
        <v>2369</v>
      </c>
      <c r="C132" t="s">
        <v>671</v>
      </c>
      <c r="D132" t="s">
        <v>672</v>
      </c>
      <c r="E132">
        <v>4400</v>
      </c>
      <c r="F132" t="s">
        <v>668</v>
      </c>
    </row>
    <row r="133" spans="1:6" x14ac:dyDescent="0.25">
      <c r="A133">
        <v>32</v>
      </c>
      <c r="B133">
        <v>326</v>
      </c>
      <c r="C133" t="s">
        <v>673</v>
      </c>
      <c r="D133" t="s">
        <v>674</v>
      </c>
      <c r="E133">
        <v>4220</v>
      </c>
      <c r="F133" t="s">
        <v>675</v>
      </c>
    </row>
    <row r="134" spans="1:6" x14ac:dyDescent="0.25">
      <c r="A134">
        <v>32</v>
      </c>
      <c r="B134">
        <v>327</v>
      </c>
      <c r="C134" t="s">
        <v>676</v>
      </c>
      <c r="D134" t="s">
        <v>677</v>
      </c>
      <c r="E134">
        <v>4220</v>
      </c>
      <c r="F134" t="s">
        <v>675</v>
      </c>
    </row>
    <row r="135" spans="1:6" x14ac:dyDescent="0.25">
      <c r="A135">
        <v>32</v>
      </c>
      <c r="B135">
        <v>2359</v>
      </c>
      <c r="C135" t="s">
        <v>678</v>
      </c>
      <c r="D135" t="s">
        <v>679</v>
      </c>
      <c r="E135">
        <v>4220</v>
      </c>
      <c r="F135" t="s">
        <v>675</v>
      </c>
    </row>
    <row r="136" spans="1:6" x14ac:dyDescent="0.25">
      <c r="A136">
        <v>33</v>
      </c>
      <c r="B136">
        <v>25</v>
      </c>
      <c r="C136" t="s">
        <v>680</v>
      </c>
      <c r="D136" t="s">
        <v>681</v>
      </c>
      <c r="E136">
        <v>4500</v>
      </c>
      <c r="F136" t="s">
        <v>682</v>
      </c>
    </row>
    <row r="137" spans="1:6" x14ac:dyDescent="0.25">
      <c r="A137">
        <v>33</v>
      </c>
      <c r="B137">
        <v>1223</v>
      </c>
      <c r="C137" t="s">
        <v>683</v>
      </c>
      <c r="D137" t="s">
        <v>684</v>
      </c>
      <c r="E137">
        <v>4500</v>
      </c>
      <c r="F137" t="s">
        <v>682</v>
      </c>
    </row>
    <row r="138" spans="1:6" x14ac:dyDescent="0.25">
      <c r="A138">
        <v>33</v>
      </c>
      <c r="B138">
        <v>2000</v>
      </c>
      <c r="C138" t="s">
        <v>685</v>
      </c>
      <c r="D138" t="s">
        <v>686</v>
      </c>
      <c r="E138">
        <v>4500</v>
      </c>
      <c r="F138" t="s">
        <v>682</v>
      </c>
    </row>
    <row r="139" spans="1:6" x14ac:dyDescent="0.25">
      <c r="A139">
        <v>33</v>
      </c>
      <c r="B139">
        <v>2225</v>
      </c>
      <c r="C139" t="s">
        <v>3595</v>
      </c>
      <c r="D139" t="s">
        <v>687</v>
      </c>
      <c r="E139">
        <v>4500</v>
      </c>
      <c r="F139" t="s">
        <v>688</v>
      </c>
    </row>
    <row r="140" spans="1:6" x14ac:dyDescent="0.25">
      <c r="A140">
        <v>34</v>
      </c>
      <c r="B140">
        <v>426</v>
      </c>
      <c r="C140" t="s">
        <v>689</v>
      </c>
      <c r="D140" t="s">
        <v>3596</v>
      </c>
      <c r="E140">
        <v>4100</v>
      </c>
      <c r="F140" t="s">
        <v>690</v>
      </c>
    </row>
    <row r="141" spans="1:6" x14ac:dyDescent="0.25">
      <c r="A141">
        <v>34</v>
      </c>
      <c r="B141">
        <v>428</v>
      </c>
      <c r="C141" t="s">
        <v>691</v>
      </c>
      <c r="D141" t="s">
        <v>692</v>
      </c>
      <c r="E141">
        <v>4100</v>
      </c>
      <c r="F141" t="s">
        <v>690</v>
      </c>
    </row>
    <row r="142" spans="1:6" x14ac:dyDescent="0.25">
      <c r="A142">
        <v>34</v>
      </c>
      <c r="B142">
        <v>429</v>
      </c>
      <c r="C142" t="s">
        <v>693</v>
      </c>
      <c r="D142" t="s">
        <v>694</v>
      </c>
      <c r="E142">
        <v>4100</v>
      </c>
      <c r="F142" t="s">
        <v>690</v>
      </c>
    </row>
    <row r="143" spans="1:6" x14ac:dyDescent="0.25">
      <c r="A143">
        <v>34</v>
      </c>
      <c r="B143">
        <v>1680</v>
      </c>
      <c r="C143" t="s">
        <v>695</v>
      </c>
      <c r="D143" t="s">
        <v>696</v>
      </c>
      <c r="E143">
        <v>4100</v>
      </c>
      <c r="F143" t="s">
        <v>690</v>
      </c>
    </row>
    <row r="144" spans="1:6" x14ac:dyDescent="0.25">
      <c r="A144">
        <v>34</v>
      </c>
      <c r="B144">
        <v>2183</v>
      </c>
      <c r="C144" t="s">
        <v>697</v>
      </c>
      <c r="D144" t="s">
        <v>698</v>
      </c>
      <c r="E144">
        <v>4100</v>
      </c>
      <c r="F144" t="s">
        <v>690</v>
      </c>
    </row>
    <row r="145" spans="1:6" x14ac:dyDescent="0.25">
      <c r="A145">
        <v>34</v>
      </c>
      <c r="B145">
        <v>2283</v>
      </c>
      <c r="C145" t="s">
        <v>699</v>
      </c>
      <c r="D145" t="s">
        <v>700</v>
      </c>
      <c r="E145">
        <v>4100</v>
      </c>
      <c r="F145" t="s">
        <v>690</v>
      </c>
    </row>
    <row r="146" spans="1:6" x14ac:dyDescent="0.25">
      <c r="A146">
        <v>35</v>
      </c>
      <c r="B146">
        <v>279</v>
      </c>
      <c r="C146" t="s">
        <v>701</v>
      </c>
      <c r="D146" t="s">
        <v>702</v>
      </c>
      <c r="E146">
        <v>4200</v>
      </c>
      <c r="F146" t="s">
        <v>703</v>
      </c>
    </row>
    <row r="147" spans="1:6" x14ac:dyDescent="0.25">
      <c r="A147">
        <v>35</v>
      </c>
      <c r="B147">
        <v>475</v>
      </c>
      <c r="C147" t="s">
        <v>704</v>
      </c>
      <c r="D147" t="s">
        <v>705</v>
      </c>
      <c r="E147">
        <v>4200</v>
      </c>
      <c r="F147" t="s">
        <v>703</v>
      </c>
    </row>
    <row r="148" spans="1:6" x14ac:dyDescent="0.25">
      <c r="A148">
        <v>35</v>
      </c>
      <c r="B148">
        <v>476</v>
      </c>
      <c r="C148" t="s">
        <v>706</v>
      </c>
      <c r="D148" t="s">
        <v>707</v>
      </c>
      <c r="E148">
        <v>4200</v>
      </c>
      <c r="F148" t="s">
        <v>703</v>
      </c>
    </row>
    <row r="149" spans="1:6" x14ac:dyDescent="0.25">
      <c r="A149">
        <v>35</v>
      </c>
      <c r="B149">
        <v>477</v>
      </c>
      <c r="C149" t="s">
        <v>708</v>
      </c>
      <c r="D149" t="s">
        <v>709</v>
      </c>
      <c r="E149">
        <v>4200</v>
      </c>
      <c r="F149" t="s">
        <v>703</v>
      </c>
    </row>
    <row r="150" spans="1:6" x14ac:dyDescent="0.25">
      <c r="A150">
        <v>35</v>
      </c>
      <c r="B150">
        <v>478</v>
      </c>
      <c r="C150" t="s">
        <v>710</v>
      </c>
      <c r="D150" t="s">
        <v>711</v>
      </c>
      <c r="E150">
        <v>4200</v>
      </c>
      <c r="F150" t="s">
        <v>703</v>
      </c>
    </row>
    <row r="151" spans="1:6" x14ac:dyDescent="0.25">
      <c r="A151">
        <v>35</v>
      </c>
      <c r="B151">
        <v>802</v>
      </c>
      <c r="C151" t="s">
        <v>712</v>
      </c>
      <c r="D151" t="s">
        <v>713</v>
      </c>
      <c r="E151">
        <v>4200</v>
      </c>
      <c r="F151" t="s">
        <v>703</v>
      </c>
    </row>
    <row r="152" spans="1:6" x14ac:dyDescent="0.25">
      <c r="A152">
        <v>35</v>
      </c>
      <c r="B152">
        <v>1083</v>
      </c>
      <c r="C152" t="s">
        <v>714</v>
      </c>
      <c r="D152" t="s">
        <v>715</v>
      </c>
      <c r="E152">
        <v>4200</v>
      </c>
      <c r="F152" t="s">
        <v>703</v>
      </c>
    </row>
    <row r="153" spans="1:6" x14ac:dyDescent="0.25">
      <c r="A153">
        <v>35</v>
      </c>
      <c r="B153">
        <v>2204</v>
      </c>
      <c r="C153" t="s">
        <v>716</v>
      </c>
      <c r="D153" t="s">
        <v>717</v>
      </c>
      <c r="E153">
        <v>4200</v>
      </c>
      <c r="F153" t="s">
        <v>703</v>
      </c>
    </row>
    <row r="154" spans="1:6" x14ac:dyDescent="0.25">
      <c r="A154">
        <v>36</v>
      </c>
      <c r="B154">
        <v>482</v>
      </c>
      <c r="C154" t="s">
        <v>718</v>
      </c>
      <c r="D154" t="s">
        <v>719</v>
      </c>
      <c r="E154">
        <v>4180</v>
      </c>
      <c r="F154" t="s">
        <v>720</v>
      </c>
    </row>
    <row r="155" spans="1:6" x14ac:dyDescent="0.25">
      <c r="A155">
        <v>36</v>
      </c>
      <c r="B155">
        <v>483</v>
      </c>
      <c r="C155" t="s">
        <v>721</v>
      </c>
      <c r="D155" t="s">
        <v>722</v>
      </c>
      <c r="E155">
        <v>4180</v>
      </c>
      <c r="F155" t="s">
        <v>720</v>
      </c>
    </row>
    <row r="156" spans="1:6" x14ac:dyDescent="0.25">
      <c r="A156">
        <v>36</v>
      </c>
      <c r="B156">
        <v>484</v>
      </c>
      <c r="C156" t="s">
        <v>723</v>
      </c>
      <c r="D156" t="s">
        <v>724</v>
      </c>
      <c r="E156">
        <v>4180</v>
      </c>
      <c r="F156" t="s">
        <v>720</v>
      </c>
    </row>
    <row r="157" spans="1:6" x14ac:dyDescent="0.25">
      <c r="A157">
        <v>36</v>
      </c>
      <c r="B157">
        <v>485</v>
      </c>
      <c r="C157" t="s">
        <v>725</v>
      </c>
      <c r="D157" t="s">
        <v>726</v>
      </c>
      <c r="E157">
        <v>4180</v>
      </c>
      <c r="F157" t="s">
        <v>720</v>
      </c>
    </row>
    <row r="158" spans="1:6" x14ac:dyDescent="0.25">
      <c r="A158">
        <v>36</v>
      </c>
      <c r="B158">
        <v>1059</v>
      </c>
      <c r="C158" t="s">
        <v>727</v>
      </c>
      <c r="D158" t="s">
        <v>728</v>
      </c>
      <c r="E158">
        <v>4180</v>
      </c>
      <c r="F158" t="s">
        <v>720</v>
      </c>
    </row>
    <row r="159" spans="1:6" x14ac:dyDescent="0.25">
      <c r="A159">
        <v>39</v>
      </c>
      <c r="B159">
        <v>301</v>
      </c>
      <c r="C159" t="s">
        <v>729</v>
      </c>
      <c r="D159" t="s">
        <v>730</v>
      </c>
      <c r="E159">
        <v>4450</v>
      </c>
      <c r="F159" t="s">
        <v>731</v>
      </c>
    </row>
    <row r="160" spans="1:6" x14ac:dyDescent="0.25">
      <c r="A160">
        <v>40</v>
      </c>
      <c r="B160">
        <v>359</v>
      </c>
      <c r="C160" t="s">
        <v>732</v>
      </c>
      <c r="D160" t="s">
        <v>733</v>
      </c>
      <c r="E160">
        <v>4440</v>
      </c>
      <c r="F160" t="s">
        <v>734</v>
      </c>
    </row>
    <row r="161" spans="1:6" x14ac:dyDescent="0.25">
      <c r="A161">
        <v>41</v>
      </c>
      <c r="B161">
        <v>544</v>
      </c>
      <c r="C161" t="s">
        <v>735</v>
      </c>
      <c r="D161" t="s">
        <v>736</v>
      </c>
      <c r="E161">
        <v>4370</v>
      </c>
      <c r="F161" t="s">
        <v>737</v>
      </c>
    </row>
    <row r="162" spans="1:6" x14ac:dyDescent="0.25">
      <c r="A162">
        <v>42</v>
      </c>
      <c r="B162">
        <v>112</v>
      </c>
      <c r="C162" t="s">
        <v>738</v>
      </c>
      <c r="D162" t="s">
        <v>739</v>
      </c>
      <c r="E162">
        <v>4640</v>
      </c>
      <c r="F162" t="s">
        <v>740</v>
      </c>
    </row>
    <row r="163" spans="1:6" x14ac:dyDescent="0.25">
      <c r="A163">
        <v>42</v>
      </c>
      <c r="B163">
        <v>1181</v>
      </c>
      <c r="C163" t="s">
        <v>741</v>
      </c>
      <c r="D163" t="s">
        <v>742</v>
      </c>
      <c r="E163">
        <v>4640</v>
      </c>
      <c r="F163" t="s">
        <v>743</v>
      </c>
    </row>
    <row r="164" spans="1:6" x14ac:dyDescent="0.25">
      <c r="A164">
        <v>42</v>
      </c>
      <c r="B164">
        <v>1733</v>
      </c>
      <c r="C164" t="s">
        <v>744</v>
      </c>
      <c r="D164" t="s">
        <v>745</v>
      </c>
      <c r="E164">
        <v>4640</v>
      </c>
      <c r="F164" t="s">
        <v>740</v>
      </c>
    </row>
    <row r="165" spans="1:6" x14ac:dyDescent="0.25">
      <c r="A165">
        <v>42</v>
      </c>
      <c r="B165">
        <v>1935</v>
      </c>
      <c r="C165" t="s">
        <v>746</v>
      </c>
      <c r="D165" t="s">
        <v>747</v>
      </c>
      <c r="E165">
        <v>4640</v>
      </c>
      <c r="F165" t="s">
        <v>743</v>
      </c>
    </row>
    <row r="166" spans="1:6" x14ac:dyDescent="0.25">
      <c r="A166">
        <v>43</v>
      </c>
      <c r="B166">
        <v>163</v>
      </c>
      <c r="C166" t="s">
        <v>748</v>
      </c>
      <c r="D166" t="s">
        <v>749</v>
      </c>
      <c r="E166">
        <v>4960</v>
      </c>
      <c r="F166" t="s">
        <v>750</v>
      </c>
    </row>
    <row r="167" spans="1:6" x14ac:dyDescent="0.25">
      <c r="A167">
        <v>43</v>
      </c>
      <c r="B167">
        <v>689</v>
      </c>
      <c r="C167" t="s">
        <v>748</v>
      </c>
      <c r="D167" t="s">
        <v>751</v>
      </c>
      <c r="E167">
        <v>4960</v>
      </c>
      <c r="F167" t="s">
        <v>750</v>
      </c>
    </row>
    <row r="168" spans="1:6" x14ac:dyDescent="0.25">
      <c r="A168">
        <v>44</v>
      </c>
      <c r="B168">
        <v>114</v>
      </c>
      <c r="C168" t="s">
        <v>752</v>
      </c>
      <c r="D168" t="s">
        <v>753</v>
      </c>
      <c r="E168">
        <v>4684</v>
      </c>
      <c r="F168" t="s">
        <v>754</v>
      </c>
    </row>
    <row r="169" spans="1:6" x14ac:dyDescent="0.25">
      <c r="A169">
        <v>44</v>
      </c>
      <c r="B169">
        <v>1766</v>
      </c>
      <c r="C169" t="s">
        <v>755</v>
      </c>
      <c r="D169" t="s">
        <v>756</v>
      </c>
      <c r="E169">
        <v>4684</v>
      </c>
      <c r="F169" t="s">
        <v>754</v>
      </c>
    </row>
    <row r="170" spans="1:6" x14ac:dyDescent="0.25">
      <c r="A170">
        <v>45</v>
      </c>
      <c r="B170">
        <v>510</v>
      </c>
      <c r="C170" t="s">
        <v>757</v>
      </c>
      <c r="D170" t="s">
        <v>758</v>
      </c>
      <c r="E170">
        <v>4920</v>
      </c>
      <c r="F170" t="s">
        <v>759</v>
      </c>
    </row>
    <row r="171" spans="1:6" x14ac:dyDescent="0.25">
      <c r="A171">
        <v>48</v>
      </c>
      <c r="B171">
        <v>24</v>
      </c>
      <c r="C171" t="s">
        <v>761</v>
      </c>
      <c r="D171" t="s">
        <v>762</v>
      </c>
      <c r="E171">
        <v>4930</v>
      </c>
      <c r="F171" t="s">
        <v>763</v>
      </c>
    </row>
    <row r="172" spans="1:6" x14ac:dyDescent="0.25">
      <c r="A172">
        <v>48</v>
      </c>
      <c r="B172">
        <v>967</v>
      </c>
      <c r="C172" t="s">
        <v>764</v>
      </c>
      <c r="D172" t="s">
        <v>765</v>
      </c>
      <c r="E172">
        <v>4990</v>
      </c>
      <c r="F172" t="s">
        <v>766</v>
      </c>
    </row>
    <row r="173" spans="1:6" x14ac:dyDescent="0.25">
      <c r="A173">
        <v>48</v>
      </c>
      <c r="B173">
        <v>1494</v>
      </c>
      <c r="C173" t="s">
        <v>767</v>
      </c>
      <c r="D173" t="s">
        <v>768</v>
      </c>
      <c r="E173">
        <v>4990</v>
      </c>
      <c r="F173" t="s">
        <v>766</v>
      </c>
    </row>
    <row r="174" spans="1:6" x14ac:dyDescent="0.25">
      <c r="A174">
        <v>48</v>
      </c>
      <c r="B174">
        <v>2357</v>
      </c>
      <c r="C174" t="s">
        <v>769</v>
      </c>
      <c r="D174" t="s">
        <v>770</v>
      </c>
      <c r="E174">
        <v>4930</v>
      </c>
      <c r="F174" t="s">
        <v>763</v>
      </c>
    </row>
    <row r="175" spans="1:6" x14ac:dyDescent="0.25">
      <c r="A175">
        <v>49</v>
      </c>
      <c r="B175">
        <v>446</v>
      </c>
      <c r="C175" t="s">
        <v>38</v>
      </c>
      <c r="D175" t="s">
        <v>771</v>
      </c>
      <c r="E175">
        <v>4780</v>
      </c>
      <c r="F175" t="s">
        <v>772</v>
      </c>
    </row>
    <row r="176" spans="1:6" x14ac:dyDescent="0.25">
      <c r="A176">
        <v>49</v>
      </c>
      <c r="B176">
        <v>447</v>
      </c>
      <c r="C176" t="s">
        <v>773</v>
      </c>
      <c r="D176" t="s">
        <v>774</v>
      </c>
      <c r="E176">
        <v>4780</v>
      </c>
      <c r="F176" t="s">
        <v>772</v>
      </c>
    </row>
    <row r="177" spans="1:6" x14ac:dyDescent="0.25">
      <c r="A177">
        <v>49</v>
      </c>
      <c r="B177">
        <v>2289</v>
      </c>
      <c r="C177" t="s">
        <v>775</v>
      </c>
      <c r="D177" t="s">
        <v>776</v>
      </c>
      <c r="E177">
        <v>4780</v>
      </c>
      <c r="F177" t="s">
        <v>772</v>
      </c>
    </row>
    <row r="178" spans="1:6" x14ac:dyDescent="0.25">
      <c r="A178">
        <v>50</v>
      </c>
      <c r="B178">
        <v>361</v>
      </c>
      <c r="C178" t="s">
        <v>777</v>
      </c>
      <c r="D178" t="s">
        <v>778</v>
      </c>
      <c r="E178">
        <v>4900</v>
      </c>
      <c r="F178" t="s">
        <v>760</v>
      </c>
    </row>
    <row r="179" spans="1:6" x14ac:dyDescent="0.25">
      <c r="A179">
        <v>50</v>
      </c>
      <c r="B179">
        <v>1913</v>
      </c>
      <c r="C179" t="s">
        <v>779</v>
      </c>
      <c r="D179" t="s">
        <v>780</v>
      </c>
      <c r="E179">
        <v>4900</v>
      </c>
      <c r="F179" t="s">
        <v>760</v>
      </c>
    </row>
    <row r="180" spans="1:6" x14ac:dyDescent="0.25">
      <c r="A180">
        <v>50</v>
      </c>
      <c r="B180">
        <v>2141</v>
      </c>
      <c r="C180" t="s">
        <v>781</v>
      </c>
      <c r="D180" t="s">
        <v>782</v>
      </c>
      <c r="E180">
        <v>4900</v>
      </c>
      <c r="F180" t="s">
        <v>760</v>
      </c>
    </row>
    <row r="181" spans="1:6" x14ac:dyDescent="0.25">
      <c r="A181">
        <v>51</v>
      </c>
      <c r="B181">
        <v>267</v>
      </c>
      <c r="C181" t="s">
        <v>783</v>
      </c>
      <c r="D181" t="s">
        <v>784</v>
      </c>
      <c r="E181">
        <v>4800</v>
      </c>
      <c r="F181" t="s">
        <v>785</v>
      </c>
    </row>
    <row r="182" spans="1:6" x14ac:dyDescent="0.25">
      <c r="A182">
        <v>51</v>
      </c>
      <c r="B182">
        <v>370</v>
      </c>
      <c r="C182" t="s">
        <v>786</v>
      </c>
      <c r="D182" t="s">
        <v>787</v>
      </c>
      <c r="E182">
        <v>4800</v>
      </c>
      <c r="F182" t="s">
        <v>785</v>
      </c>
    </row>
    <row r="183" spans="1:6" x14ac:dyDescent="0.25">
      <c r="A183">
        <v>51</v>
      </c>
      <c r="B183">
        <v>371</v>
      </c>
      <c r="C183" t="s">
        <v>788</v>
      </c>
      <c r="D183" t="s">
        <v>789</v>
      </c>
      <c r="E183">
        <v>4800</v>
      </c>
      <c r="F183" t="s">
        <v>785</v>
      </c>
    </row>
    <row r="184" spans="1:6" x14ac:dyDescent="0.25">
      <c r="A184">
        <v>51</v>
      </c>
      <c r="B184">
        <v>500</v>
      </c>
      <c r="C184" t="s">
        <v>790</v>
      </c>
      <c r="D184" t="s">
        <v>791</v>
      </c>
      <c r="E184">
        <v>4800</v>
      </c>
      <c r="F184" t="s">
        <v>785</v>
      </c>
    </row>
    <row r="185" spans="1:6" x14ac:dyDescent="0.25">
      <c r="A185">
        <v>51</v>
      </c>
      <c r="B185">
        <v>2040</v>
      </c>
      <c r="C185" t="s">
        <v>792</v>
      </c>
      <c r="D185" t="s">
        <v>793</v>
      </c>
      <c r="E185">
        <v>4800</v>
      </c>
      <c r="F185" t="s">
        <v>785</v>
      </c>
    </row>
    <row r="186" spans="1:6" x14ac:dyDescent="0.25">
      <c r="A186">
        <v>52</v>
      </c>
      <c r="B186">
        <v>731</v>
      </c>
      <c r="C186" t="s">
        <v>794</v>
      </c>
      <c r="D186" t="s">
        <v>795</v>
      </c>
      <c r="E186">
        <v>4800</v>
      </c>
      <c r="F186" t="s">
        <v>785</v>
      </c>
    </row>
    <row r="187" spans="1:6" x14ac:dyDescent="0.25">
      <c r="A187">
        <v>52</v>
      </c>
      <c r="B187">
        <v>2329</v>
      </c>
      <c r="C187" t="s">
        <v>796</v>
      </c>
      <c r="D187" t="s">
        <v>797</v>
      </c>
      <c r="E187">
        <v>4800</v>
      </c>
      <c r="F187" t="s">
        <v>785</v>
      </c>
    </row>
    <row r="188" spans="1:6" x14ac:dyDescent="0.25">
      <c r="A188">
        <v>53</v>
      </c>
      <c r="B188">
        <v>730</v>
      </c>
      <c r="C188" t="s">
        <v>798</v>
      </c>
      <c r="D188" t="s">
        <v>799</v>
      </c>
      <c r="E188">
        <v>4880</v>
      </c>
      <c r="F188" t="s">
        <v>800</v>
      </c>
    </row>
    <row r="189" spans="1:6" x14ac:dyDescent="0.25">
      <c r="A189">
        <v>53</v>
      </c>
      <c r="B189">
        <v>1368</v>
      </c>
      <c r="C189" t="s">
        <v>801</v>
      </c>
      <c r="D189" t="s">
        <v>802</v>
      </c>
      <c r="E189">
        <v>4892</v>
      </c>
      <c r="F189" t="s">
        <v>803</v>
      </c>
    </row>
    <row r="190" spans="1:6" x14ac:dyDescent="0.25">
      <c r="A190">
        <v>54</v>
      </c>
      <c r="B190">
        <v>250</v>
      </c>
      <c r="C190" t="s">
        <v>804</v>
      </c>
      <c r="D190" t="s">
        <v>805</v>
      </c>
      <c r="E190">
        <v>4700</v>
      </c>
      <c r="F190" t="s">
        <v>806</v>
      </c>
    </row>
    <row r="191" spans="1:6" x14ac:dyDescent="0.25">
      <c r="A191">
        <v>54</v>
      </c>
      <c r="B191">
        <v>373</v>
      </c>
      <c r="C191" t="s">
        <v>807</v>
      </c>
      <c r="D191" t="s">
        <v>808</v>
      </c>
      <c r="E191">
        <v>4700</v>
      </c>
      <c r="F191" t="s">
        <v>806</v>
      </c>
    </row>
    <row r="192" spans="1:6" x14ac:dyDescent="0.25">
      <c r="A192">
        <v>54</v>
      </c>
      <c r="B192">
        <v>374</v>
      </c>
      <c r="C192" t="s">
        <v>809</v>
      </c>
      <c r="D192" t="s">
        <v>810</v>
      </c>
      <c r="E192">
        <v>4700</v>
      </c>
      <c r="F192" t="s">
        <v>806</v>
      </c>
    </row>
    <row r="193" spans="1:6" x14ac:dyDescent="0.25">
      <c r="A193">
        <v>54</v>
      </c>
      <c r="B193">
        <v>375</v>
      </c>
      <c r="C193" t="s">
        <v>811</v>
      </c>
      <c r="D193" t="s">
        <v>812</v>
      </c>
      <c r="E193">
        <v>4700</v>
      </c>
      <c r="F193" t="s">
        <v>806</v>
      </c>
    </row>
    <row r="194" spans="1:6" x14ac:dyDescent="0.25">
      <c r="A194">
        <v>54</v>
      </c>
      <c r="B194">
        <v>376</v>
      </c>
      <c r="C194" t="s">
        <v>813</v>
      </c>
      <c r="D194" t="s">
        <v>814</v>
      </c>
      <c r="E194">
        <v>4700</v>
      </c>
      <c r="F194" t="s">
        <v>806</v>
      </c>
    </row>
    <row r="195" spans="1:6" x14ac:dyDescent="0.25">
      <c r="A195">
        <v>54</v>
      </c>
      <c r="B195">
        <v>377</v>
      </c>
      <c r="C195" t="s">
        <v>815</v>
      </c>
      <c r="D195" t="s">
        <v>816</v>
      </c>
      <c r="E195">
        <v>4700</v>
      </c>
      <c r="F195" t="s">
        <v>806</v>
      </c>
    </row>
    <row r="196" spans="1:6" x14ac:dyDescent="0.25">
      <c r="A196">
        <v>54</v>
      </c>
      <c r="B196">
        <v>1440</v>
      </c>
      <c r="C196" t="s">
        <v>817</v>
      </c>
      <c r="D196" t="s">
        <v>818</v>
      </c>
      <c r="E196">
        <v>4700</v>
      </c>
      <c r="F196" t="s">
        <v>806</v>
      </c>
    </row>
    <row r="197" spans="1:6" x14ac:dyDescent="0.25">
      <c r="A197">
        <v>54</v>
      </c>
      <c r="B197">
        <v>2133</v>
      </c>
      <c r="C197" t="s">
        <v>819</v>
      </c>
      <c r="D197" t="s">
        <v>820</v>
      </c>
      <c r="E197">
        <v>4700</v>
      </c>
      <c r="F197" t="s">
        <v>806</v>
      </c>
    </row>
    <row r="198" spans="1:6" x14ac:dyDescent="0.25">
      <c r="A198">
        <v>55</v>
      </c>
      <c r="B198">
        <v>382</v>
      </c>
      <c r="C198" t="s">
        <v>821</v>
      </c>
      <c r="D198" t="s">
        <v>822</v>
      </c>
      <c r="E198">
        <v>4840</v>
      </c>
      <c r="F198" t="s">
        <v>823</v>
      </c>
    </row>
    <row r="199" spans="1:6" x14ac:dyDescent="0.25">
      <c r="A199">
        <v>55</v>
      </c>
      <c r="B199">
        <v>996</v>
      </c>
      <c r="C199" t="s">
        <v>824</v>
      </c>
      <c r="D199" t="s">
        <v>825</v>
      </c>
      <c r="E199">
        <v>4840</v>
      </c>
      <c r="F199" t="s">
        <v>823</v>
      </c>
    </row>
    <row r="200" spans="1:6" x14ac:dyDescent="0.25">
      <c r="A200">
        <v>55</v>
      </c>
      <c r="B200">
        <v>1679</v>
      </c>
      <c r="C200" t="s">
        <v>826</v>
      </c>
      <c r="D200" t="s">
        <v>827</v>
      </c>
      <c r="E200">
        <v>4840</v>
      </c>
      <c r="F200" t="s">
        <v>823</v>
      </c>
    </row>
    <row r="201" spans="1:6" x14ac:dyDescent="0.25">
      <c r="A201">
        <v>56</v>
      </c>
      <c r="B201">
        <v>413</v>
      </c>
      <c r="C201" t="s">
        <v>828</v>
      </c>
      <c r="D201" t="s">
        <v>829</v>
      </c>
      <c r="E201">
        <v>4720</v>
      </c>
      <c r="F201" t="s">
        <v>830</v>
      </c>
    </row>
    <row r="202" spans="1:6" x14ac:dyDescent="0.25">
      <c r="A202">
        <v>57</v>
      </c>
      <c r="B202">
        <v>439</v>
      </c>
      <c r="C202" t="s">
        <v>831</v>
      </c>
      <c r="D202" t="s">
        <v>832</v>
      </c>
      <c r="E202">
        <v>4970</v>
      </c>
      <c r="F202" t="s">
        <v>833</v>
      </c>
    </row>
    <row r="203" spans="1:6" x14ac:dyDescent="0.25">
      <c r="A203">
        <v>58</v>
      </c>
      <c r="B203">
        <v>440</v>
      </c>
      <c r="C203" t="s">
        <v>834</v>
      </c>
      <c r="D203" t="s">
        <v>835</v>
      </c>
      <c r="E203">
        <v>4970</v>
      </c>
      <c r="F203" t="s">
        <v>833</v>
      </c>
    </row>
    <row r="204" spans="1:6" x14ac:dyDescent="0.25">
      <c r="A204">
        <v>58</v>
      </c>
      <c r="B204">
        <v>441</v>
      </c>
      <c r="C204" t="s">
        <v>836</v>
      </c>
      <c r="D204" t="s">
        <v>837</v>
      </c>
      <c r="E204">
        <v>4970</v>
      </c>
      <c r="F204" t="s">
        <v>833</v>
      </c>
    </row>
    <row r="205" spans="1:6" x14ac:dyDescent="0.25">
      <c r="A205">
        <v>60</v>
      </c>
      <c r="B205">
        <v>1999</v>
      </c>
      <c r="C205" t="s">
        <v>838</v>
      </c>
      <c r="D205" t="s">
        <v>839</v>
      </c>
      <c r="E205">
        <v>4850</v>
      </c>
      <c r="F205" t="s">
        <v>840</v>
      </c>
    </row>
    <row r="206" spans="1:6" x14ac:dyDescent="0.25">
      <c r="A206">
        <v>61</v>
      </c>
      <c r="B206">
        <v>225</v>
      </c>
      <c r="C206" t="s">
        <v>841</v>
      </c>
      <c r="D206" t="s">
        <v>842</v>
      </c>
      <c r="E206">
        <v>4871</v>
      </c>
      <c r="F206" t="s">
        <v>843</v>
      </c>
    </row>
    <row r="207" spans="1:6" x14ac:dyDescent="0.25">
      <c r="A207">
        <v>63</v>
      </c>
      <c r="B207">
        <v>732</v>
      </c>
      <c r="C207" t="s">
        <v>844</v>
      </c>
      <c r="D207" t="s">
        <v>845</v>
      </c>
      <c r="E207">
        <v>4873</v>
      </c>
      <c r="F207" t="s">
        <v>846</v>
      </c>
    </row>
    <row r="208" spans="1:6" x14ac:dyDescent="0.25">
      <c r="A208">
        <v>64</v>
      </c>
      <c r="B208">
        <v>139</v>
      </c>
      <c r="C208" t="s">
        <v>847</v>
      </c>
      <c r="D208" t="s">
        <v>848</v>
      </c>
      <c r="E208">
        <v>4874</v>
      </c>
      <c r="F208" t="s">
        <v>849</v>
      </c>
    </row>
    <row r="209" spans="1:6" x14ac:dyDescent="0.25">
      <c r="A209">
        <v>64</v>
      </c>
      <c r="B209">
        <v>140</v>
      </c>
      <c r="C209" t="s">
        <v>847</v>
      </c>
      <c r="D209" t="s">
        <v>850</v>
      </c>
      <c r="E209">
        <v>4874</v>
      </c>
      <c r="F209" t="s">
        <v>849</v>
      </c>
    </row>
    <row r="210" spans="1:6" x14ac:dyDescent="0.25">
      <c r="A210">
        <v>65</v>
      </c>
      <c r="B210">
        <v>280</v>
      </c>
      <c r="C210" t="s">
        <v>851</v>
      </c>
      <c r="D210" t="s">
        <v>852</v>
      </c>
      <c r="E210">
        <v>4760</v>
      </c>
      <c r="F210" t="s">
        <v>853</v>
      </c>
    </row>
    <row r="211" spans="1:6" x14ac:dyDescent="0.25">
      <c r="A211">
        <v>65</v>
      </c>
      <c r="B211">
        <v>572</v>
      </c>
      <c r="C211" t="s">
        <v>854</v>
      </c>
      <c r="D211" t="s">
        <v>855</v>
      </c>
      <c r="E211">
        <v>4760</v>
      </c>
      <c r="F211" t="s">
        <v>853</v>
      </c>
    </row>
    <row r="212" spans="1:6" x14ac:dyDescent="0.25">
      <c r="A212">
        <v>65</v>
      </c>
      <c r="B212">
        <v>573</v>
      </c>
      <c r="C212" t="s">
        <v>856</v>
      </c>
      <c r="D212" t="s">
        <v>857</v>
      </c>
      <c r="E212">
        <v>4760</v>
      </c>
      <c r="F212" t="s">
        <v>853</v>
      </c>
    </row>
    <row r="213" spans="1:6" x14ac:dyDescent="0.25">
      <c r="A213">
        <v>65</v>
      </c>
      <c r="B213">
        <v>2131</v>
      </c>
      <c r="C213" t="s">
        <v>858</v>
      </c>
      <c r="D213" t="s">
        <v>852</v>
      </c>
      <c r="E213">
        <v>4760</v>
      </c>
      <c r="F213" t="s">
        <v>853</v>
      </c>
    </row>
    <row r="214" spans="1:6" x14ac:dyDescent="0.25">
      <c r="A214">
        <v>66</v>
      </c>
      <c r="B214">
        <v>639</v>
      </c>
      <c r="C214" t="s">
        <v>859</v>
      </c>
      <c r="D214" t="s">
        <v>860</v>
      </c>
      <c r="E214">
        <v>3782</v>
      </c>
      <c r="F214" t="s">
        <v>861</v>
      </c>
    </row>
    <row r="215" spans="1:6" x14ac:dyDescent="0.25">
      <c r="A215">
        <v>67</v>
      </c>
      <c r="B215">
        <v>91</v>
      </c>
      <c r="C215" t="s">
        <v>862</v>
      </c>
      <c r="D215" t="s">
        <v>863</v>
      </c>
      <c r="E215">
        <v>3730</v>
      </c>
      <c r="F215" t="s">
        <v>864</v>
      </c>
    </row>
    <row r="216" spans="1:6" x14ac:dyDescent="0.25">
      <c r="A216">
        <v>68</v>
      </c>
      <c r="B216">
        <v>40</v>
      </c>
      <c r="C216" t="s">
        <v>865</v>
      </c>
      <c r="D216" t="s">
        <v>866</v>
      </c>
      <c r="E216">
        <v>3700</v>
      </c>
      <c r="F216" t="s">
        <v>867</v>
      </c>
    </row>
    <row r="217" spans="1:6" x14ac:dyDescent="0.25">
      <c r="A217">
        <v>68</v>
      </c>
      <c r="B217">
        <v>641</v>
      </c>
      <c r="C217" t="s">
        <v>868</v>
      </c>
      <c r="D217" t="s">
        <v>869</v>
      </c>
      <c r="E217">
        <v>3700</v>
      </c>
      <c r="F217" t="s">
        <v>867</v>
      </c>
    </row>
    <row r="218" spans="1:6" x14ac:dyDescent="0.25">
      <c r="A218">
        <v>68</v>
      </c>
      <c r="B218">
        <v>1855</v>
      </c>
      <c r="C218" t="s">
        <v>870</v>
      </c>
      <c r="D218" t="s">
        <v>871</v>
      </c>
      <c r="E218">
        <v>3700</v>
      </c>
      <c r="F218" t="s">
        <v>867</v>
      </c>
    </row>
    <row r="219" spans="1:6" x14ac:dyDescent="0.25">
      <c r="A219">
        <v>69</v>
      </c>
      <c r="B219">
        <v>342</v>
      </c>
      <c r="C219" t="s">
        <v>872</v>
      </c>
      <c r="D219" t="s">
        <v>873</v>
      </c>
      <c r="E219">
        <v>3720</v>
      </c>
      <c r="F219" t="s">
        <v>874</v>
      </c>
    </row>
    <row r="220" spans="1:6" x14ac:dyDescent="0.25">
      <c r="A220">
        <v>69</v>
      </c>
      <c r="B220">
        <v>1929</v>
      </c>
      <c r="C220" t="s">
        <v>875</v>
      </c>
      <c r="D220" t="s">
        <v>876</v>
      </c>
      <c r="E220">
        <v>3720</v>
      </c>
      <c r="F220" t="s">
        <v>874</v>
      </c>
    </row>
    <row r="221" spans="1:6" x14ac:dyDescent="0.25">
      <c r="A221">
        <v>69</v>
      </c>
      <c r="B221">
        <v>2074</v>
      </c>
      <c r="C221" t="s">
        <v>877</v>
      </c>
      <c r="D221" t="s">
        <v>878</v>
      </c>
      <c r="E221">
        <v>3720</v>
      </c>
      <c r="F221" t="s">
        <v>874</v>
      </c>
    </row>
    <row r="222" spans="1:6" x14ac:dyDescent="0.25">
      <c r="A222">
        <v>71</v>
      </c>
      <c r="B222">
        <v>2</v>
      </c>
      <c r="C222" t="s">
        <v>879</v>
      </c>
      <c r="D222" t="s">
        <v>880</v>
      </c>
      <c r="E222">
        <v>5610</v>
      </c>
      <c r="F222" t="s">
        <v>881</v>
      </c>
    </row>
    <row r="223" spans="1:6" x14ac:dyDescent="0.25">
      <c r="A223">
        <v>71</v>
      </c>
      <c r="B223">
        <v>1792</v>
      </c>
      <c r="C223" t="s">
        <v>882</v>
      </c>
      <c r="D223" t="s">
        <v>883</v>
      </c>
      <c r="E223">
        <v>5610</v>
      </c>
      <c r="F223" t="s">
        <v>881</v>
      </c>
    </row>
    <row r="224" spans="1:6" x14ac:dyDescent="0.25">
      <c r="A224">
        <v>71</v>
      </c>
      <c r="B224">
        <v>1940</v>
      </c>
      <c r="C224" t="s">
        <v>884</v>
      </c>
      <c r="D224" t="s">
        <v>885</v>
      </c>
      <c r="E224">
        <v>5610</v>
      </c>
      <c r="F224" t="s">
        <v>881</v>
      </c>
    </row>
    <row r="225" spans="1:6" x14ac:dyDescent="0.25">
      <c r="A225">
        <v>72</v>
      </c>
      <c r="B225">
        <v>53</v>
      </c>
      <c r="C225" t="s">
        <v>886</v>
      </c>
      <c r="D225" t="s">
        <v>887</v>
      </c>
      <c r="E225">
        <v>5400</v>
      </c>
      <c r="F225" t="s">
        <v>888</v>
      </c>
    </row>
    <row r="226" spans="1:6" x14ac:dyDescent="0.25">
      <c r="A226">
        <v>74</v>
      </c>
      <c r="B226">
        <v>489</v>
      </c>
      <c r="C226" t="s">
        <v>889</v>
      </c>
      <c r="D226" t="s">
        <v>890</v>
      </c>
      <c r="E226">
        <v>5771</v>
      </c>
      <c r="F226" t="s">
        <v>891</v>
      </c>
    </row>
    <row r="227" spans="1:6" x14ac:dyDescent="0.25">
      <c r="A227">
        <v>74</v>
      </c>
      <c r="B227">
        <v>1964</v>
      </c>
      <c r="C227" t="s">
        <v>892</v>
      </c>
      <c r="D227" t="s">
        <v>893</v>
      </c>
      <c r="E227">
        <v>5771</v>
      </c>
      <c r="F227" t="s">
        <v>891</v>
      </c>
    </row>
    <row r="228" spans="1:6" x14ac:dyDescent="0.25">
      <c r="A228">
        <v>75</v>
      </c>
      <c r="B228">
        <v>89</v>
      </c>
      <c r="C228" t="s">
        <v>894</v>
      </c>
      <c r="D228" t="s">
        <v>895</v>
      </c>
      <c r="E228">
        <v>5592</v>
      </c>
      <c r="F228" t="s">
        <v>896</v>
      </c>
    </row>
    <row r="229" spans="1:6" x14ac:dyDescent="0.25">
      <c r="A229">
        <v>76</v>
      </c>
      <c r="B229">
        <v>129</v>
      </c>
      <c r="C229" t="s">
        <v>897</v>
      </c>
      <c r="D229" t="s">
        <v>898</v>
      </c>
      <c r="E229">
        <v>5600</v>
      </c>
      <c r="F229" t="s">
        <v>899</v>
      </c>
    </row>
    <row r="230" spans="1:6" x14ac:dyDescent="0.25">
      <c r="A230">
        <v>76</v>
      </c>
      <c r="B230">
        <v>937</v>
      </c>
      <c r="C230" t="s">
        <v>900</v>
      </c>
      <c r="D230" t="s">
        <v>901</v>
      </c>
      <c r="E230">
        <v>5600</v>
      </c>
      <c r="F230" t="s">
        <v>899</v>
      </c>
    </row>
    <row r="231" spans="1:6" x14ac:dyDescent="0.25">
      <c r="A231">
        <v>77</v>
      </c>
      <c r="B231">
        <v>16</v>
      </c>
      <c r="C231" t="s">
        <v>902</v>
      </c>
      <c r="D231" t="s">
        <v>902</v>
      </c>
      <c r="E231">
        <v>5620</v>
      </c>
      <c r="F231" t="s">
        <v>903</v>
      </c>
    </row>
    <row r="232" spans="1:6" x14ac:dyDescent="0.25">
      <c r="A232">
        <v>77</v>
      </c>
      <c r="B232">
        <v>236</v>
      </c>
      <c r="C232" t="s">
        <v>904</v>
      </c>
      <c r="D232" t="s">
        <v>904</v>
      </c>
      <c r="E232">
        <v>5683</v>
      </c>
      <c r="F232" t="s">
        <v>905</v>
      </c>
    </row>
    <row r="233" spans="1:6" x14ac:dyDescent="0.25">
      <c r="A233">
        <v>77</v>
      </c>
      <c r="B233">
        <v>1976</v>
      </c>
      <c r="C233" t="s">
        <v>906</v>
      </c>
      <c r="D233" t="s">
        <v>906</v>
      </c>
      <c r="E233">
        <v>5620</v>
      </c>
      <c r="F233" t="s">
        <v>903</v>
      </c>
    </row>
    <row r="234" spans="1:6" x14ac:dyDescent="0.25">
      <c r="A234">
        <v>77</v>
      </c>
      <c r="B234">
        <v>2290</v>
      </c>
      <c r="C234" t="s">
        <v>907</v>
      </c>
      <c r="D234" t="s">
        <v>907</v>
      </c>
      <c r="E234">
        <v>5620</v>
      </c>
      <c r="F234" t="s">
        <v>903</v>
      </c>
    </row>
    <row r="235" spans="1:6" x14ac:dyDescent="0.25">
      <c r="A235">
        <v>79</v>
      </c>
      <c r="B235">
        <v>68</v>
      </c>
      <c r="C235" t="s">
        <v>908</v>
      </c>
      <c r="D235" t="s">
        <v>909</v>
      </c>
      <c r="E235">
        <v>5290</v>
      </c>
      <c r="F235" t="s">
        <v>910</v>
      </c>
    </row>
    <row r="236" spans="1:6" x14ac:dyDescent="0.25">
      <c r="A236">
        <v>79</v>
      </c>
      <c r="B236">
        <v>110</v>
      </c>
      <c r="C236" t="s">
        <v>911</v>
      </c>
      <c r="D236" t="s">
        <v>912</v>
      </c>
      <c r="E236">
        <v>5260</v>
      </c>
      <c r="F236" t="s">
        <v>913</v>
      </c>
    </row>
    <row r="237" spans="1:6" x14ac:dyDescent="0.25">
      <c r="A237">
        <v>79</v>
      </c>
      <c r="B237">
        <v>115</v>
      </c>
      <c r="C237" t="s">
        <v>914</v>
      </c>
      <c r="D237" t="s">
        <v>915</v>
      </c>
      <c r="E237">
        <v>5863</v>
      </c>
      <c r="F237" t="s">
        <v>916</v>
      </c>
    </row>
    <row r="238" spans="1:6" x14ac:dyDescent="0.25">
      <c r="A238">
        <v>79</v>
      </c>
      <c r="B238">
        <v>251</v>
      </c>
      <c r="C238" t="s">
        <v>917</v>
      </c>
      <c r="D238" t="s">
        <v>918</v>
      </c>
      <c r="E238">
        <v>5000</v>
      </c>
      <c r="F238" t="s">
        <v>919</v>
      </c>
    </row>
    <row r="239" spans="1:6" x14ac:dyDescent="0.25">
      <c r="A239">
        <v>79</v>
      </c>
      <c r="B239">
        <v>308</v>
      </c>
      <c r="C239" t="s">
        <v>920</v>
      </c>
      <c r="D239" t="s">
        <v>921</v>
      </c>
      <c r="E239">
        <v>5300</v>
      </c>
      <c r="F239" t="s">
        <v>922</v>
      </c>
    </row>
    <row r="240" spans="1:6" x14ac:dyDescent="0.25">
      <c r="A240">
        <v>79</v>
      </c>
      <c r="B240">
        <v>335</v>
      </c>
      <c r="C240" t="s">
        <v>923</v>
      </c>
      <c r="D240" t="s">
        <v>924</v>
      </c>
      <c r="E240">
        <v>5550</v>
      </c>
      <c r="F240" t="s">
        <v>925</v>
      </c>
    </row>
    <row r="241" spans="1:6" x14ac:dyDescent="0.25">
      <c r="A241">
        <v>79</v>
      </c>
      <c r="B241">
        <v>355</v>
      </c>
      <c r="C241" t="s">
        <v>926</v>
      </c>
      <c r="D241" t="s">
        <v>927</v>
      </c>
      <c r="E241">
        <v>5330</v>
      </c>
      <c r="F241" t="s">
        <v>928</v>
      </c>
    </row>
    <row r="242" spans="1:6" x14ac:dyDescent="0.25">
      <c r="A242">
        <v>79</v>
      </c>
      <c r="B242">
        <v>383</v>
      </c>
      <c r="C242" t="s">
        <v>929</v>
      </c>
      <c r="D242" t="s">
        <v>930</v>
      </c>
      <c r="E242">
        <v>5672</v>
      </c>
      <c r="F242" t="s">
        <v>931</v>
      </c>
    </row>
    <row r="243" spans="1:6" x14ac:dyDescent="0.25">
      <c r="A243">
        <v>79</v>
      </c>
      <c r="B243">
        <v>388</v>
      </c>
      <c r="C243" t="s">
        <v>932</v>
      </c>
      <c r="D243" t="s">
        <v>933</v>
      </c>
      <c r="E243">
        <v>5260</v>
      </c>
      <c r="F243" t="s">
        <v>913</v>
      </c>
    </row>
    <row r="244" spans="1:6" x14ac:dyDescent="0.25">
      <c r="A244">
        <v>79</v>
      </c>
      <c r="B244">
        <v>389</v>
      </c>
      <c r="C244" t="s">
        <v>934</v>
      </c>
      <c r="D244" t="s">
        <v>935</v>
      </c>
      <c r="E244">
        <v>5230</v>
      </c>
      <c r="F244" t="s">
        <v>936</v>
      </c>
    </row>
    <row r="245" spans="1:6" x14ac:dyDescent="0.25">
      <c r="A245">
        <v>79</v>
      </c>
      <c r="B245">
        <v>390</v>
      </c>
      <c r="C245" t="s">
        <v>937</v>
      </c>
      <c r="D245" t="s">
        <v>938</v>
      </c>
      <c r="E245">
        <v>5200</v>
      </c>
      <c r="F245" t="s">
        <v>939</v>
      </c>
    </row>
    <row r="246" spans="1:6" x14ac:dyDescent="0.25">
      <c r="A246">
        <v>79</v>
      </c>
      <c r="B246">
        <v>391</v>
      </c>
      <c r="C246" t="s">
        <v>940</v>
      </c>
      <c r="D246" t="s">
        <v>941</v>
      </c>
      <c r="E246">
        <v>5320</v>
      </c>
      <c r="F246" t="s">
        <v>942</v>
      </c>
    </row>
    <row r="247" spans="1:6" x14ac:dyDescent="0.25">
      <c r="A247">
        <v>79</v>
      </c>
      <c r="B247">
        <v>392</v>
      </c>
      <c r="C247" t="s">
        <v>943</v>
      </c>
      <c r="D247" t="s">
        <v>944</v>
      </c>
      <c r="E247">
        <v>5000</v>
      </c>
      <c r="F247" t="s">
        <v>919</v>
      </c>
    </row>
    <row r="248" spans="1:6" x14ac:dyDescent="0.25">
      <c r="A248">
        <v>79</v>
      </c>
      <c r="B248">
        <v>393</v>
      </c>
      <c r="C248" t="s">
        <v>945</v>
      </c>
      <c r="D248" t="s">
        <v>946</v>
      </c>
      <c r="E248">
        <v>5250</v>
      </c>
      <c r="F248" t="s">
        <v>947</v>
      </c>
    </row>
    <row r="249" spans="1:6" x14ac:dyDescent="0.25">
      <c r="A249">
        <v>79</v>
      </c>
      <c r="B249">
        <v>395</v>
      </c>
      <c r="C249" t="s">
        <v>948</v>
      </c>
      <c r="D249" t="s">
        <v>949</v>
      </c>
      <c r="E249">
        <v>5260</v>
      </c>
      <c r="F249" t="s">
        <v>913</v>
      </c>
    </row>
    <row r="250" spans="1:6" x14ac:dyDescent="0.25">
      <c r="A250">
        <v>79</v>
      </c>
      <c r="B250">
        <v>396</v>
      </c>
      <c r="C250" t="s">
        <v>950</v>
      </c>
      <c r="D250" t="s">
        <v>951</v>
      </c>
      <c r="E250">
        <v>5260</v>
      </c>
      <c r="F250" t="s">
        <v>913</v>
      </c>
    </row>
    <row r="251" spans="1:6" x14ac:dyDescent="0.25">
      <c r="A251">
        <v>79</v>
      </c>
      <c r="B251">
        <v>397</v>
      </c>
      <c r="C251" t="s">
        <v>952</v>
      </c>
      <c r="D251" t="s">
        <v>953</v>
      </c>
      <c r="E251">
        <v>5260</v>
      </c>
      <c r="F251" t="s">
        <v>913</v>
      </c>
    </row>
    <row r="252" spans="1:6" x14ac:dyDescent="0.25">
      <c r="A252">
        <v>79</v>
      </c>
      <c r="B252">
        <v>398</v>
      </c>
      <c r="C252" t="s">
        <v>954</v>
      </c>
      <c r="D252" t="s">
        <v>955</v>
      </c>
      <c r="E252">
        <v>5210</v>
      </c>
      <c r="F252" t="s">
        <v>956</v>
      </c>
    </row>
    <row r="253" spans="1:6" x14ac:dyDescent="0.25">
      <c r="A253">
        <v>79</v>
      </c>
      <c r="B253">
        <v>399</v>
      </c>
      <c r="C253" t="s">
        <v>957</v>
      </c>
      <c r="D253" t="s">
        <v>958</v>
      </c>
      <c r="E253">
        <v>5270</v>
      </c>
      <c r="F253" t="s">
        <v>959</v>
      </c>
    </row>
    <row r="254" spans="1:6" x14ac:dyDescent="0.25">
      <c r="A254">
        <v>79</v>
      </c>
      <c r="B254">
        <v>400</v>
      </c>
      <c r="C254" t="s">
        <v>960</v>
      </c>
      <c r="D254" t="s">
        <v>961</v>
      </c>
      <c r="E254">
        <v>5270</v>
      </c>
      <c r="F254" t="s">
        <v>959</v>
      </c>
    </row>
    <row r="255" spans="1:6" x14ac:dyDescent="0.25">
      <c r="A255">
        <v>79</v>
      </c>
      <c r="B255">
        <v>401</v>
      </c>
      <c r="C255" t="s">
        <v>962</v>
      </c>
      <c r="D255" t="s">
        <v>963</v>
      </c>
      <c r="E255">
        <v>5270</v>
      </c>
      <c r="F255" t="s">
        <v>959</v>
      </c>
    </row>
    <row r="256" spans="1:6" x14ac:dyDescent="0.25">
      <c r="A256">
        <v>79</v>
      </c>
      <c r="B256">
        <v>402</v>
      </c>
      <c r="C256" t="s">
        <v>964</v>
      </c>
      <c r="D256" t="s">
        <v>965</v>
      </c>
      <c r="E256">
        <v>5210</v>
      </c>
      <c r="F256" t="s">
        <v>956</v>
      </c>
    </row>
    <row r="257" spans="1:6" x14ac:dyDescent="0.25">
      <c r="A257">
        <v>79</v>
      </c>
      <c r="B257">
        <v>403</v>
      </c>
      <c r="C257" t="s">
        <v>966</v>
      </c>
      <c r="D257" t="s">
        <v>967</v>
      </c>
      <c r="E257">
        <v>5250</v>
      </c>
      <c r="F257" t="s">
        <v>947</v>
      </c>
    </row>
    <row r="258" spans="1:6" x14ac:dyDescent="0.25">
      <c r="A258">
        <v>79</v>
      </c>
      <c r="B258">
        <v>404</v>
      </c>
      <c r="C258" t="s">
        <v>968</v>
      </c>
      <c r="D258" t="s">
        <v>969</v>
      </c>
      <c r="E258">
        <v>5270</v>
      </c>
      <c r="F258" t="s">
        <v>959</v>
      </c>
    </row>
    <row r="259" spans="1:6" x14ac:dyDescent="0.25">
      <c r="A259">
        <v>79</v>
      </c>
      <c r="B259">
        <v>405</v>
      </c>
      <c r="C259" t="s">
        <v>970</v>
      </c>
      <c r="D259" t="s">
        <v>971</v>
      </c>
      <c r="E259">
        <v>5220</v>
      </c>
      <c r="F259" t="s">
        <v>972</v>
      </c>
    </row>
    <row r="260" spans="1:6" x14ac:dyDescent="0.25">
      <c r="A260">
        <v>79</v>
      </c>
      <c r="B260">
        <v>406</v>
      </c>
      <c r="C260" t="s">
        <v>973</v>
      </c>
      <c r="D260" t="s">
        <v>974</v>
      </c>
      <c r="E260">
        <v>5240</v>
      </c>
      <c r="F260" t="s">
        <v>975</v>
      </c>
    </row>
    <row r="261" spans="1:6" x14ac:dyDescent="0.25">
      <c r="A261">
        <v>79</v>
      </c>
      <c r="B261">
        <v>407</v>
      </c>
      <c r="C261" t="s">
        <v>976</v>
      </c>
      <c r="D261" t="s">
        <v>977</v>
      </c>
      <c r="E261">
        <v>5450</v>
      </c>
      <c r="F261" t="s">
        <v>978</v>
      </c>
    </row>
    <row r="262" spans="1:6" x14ac:dyDescent="0.25">
      <c r="A262">
        <v>79</v>
      </c>
      <c r="B262">
        <v>568</v>
      </c>
      <c r="C262" t="s">
        <v>979</v>
      </c>
      <c r="D262" t="s">
        <v>980</v>
      </c>
      <c r="E262">
        <v>5492</v>
      </c>
      <c r="F262" t="s">
        <v>981</v>
      </c>
    </row>
    <row r="263" spans="1:6" x14ac:dyDescent="0.25">
      <c r="A263">
        <v>79</v>
      </c>
      <c r="B263">
        <v>823</v>
      </c>
      <c r="C263" t="s">
        <v>982</v>
      </c>
      <c r="D263" t="s">
        <v>983</v>
      </c>
      <c r="E263">
        <v>5000</v>
      </c>
      <c r="F263" t="s">
        <v>919</v>
      </c>
    </row>
    <row r="264" spans="1:6" x14ac:dyDescent="0.25">
      <c r="A264">
        <v>79</v>
      </c>
      <c r="B264">
        <v>1080</v>
      </c>
      <c r="C264" t="s">
        <v>985</v>
      </c>
      <c r="D264" t="s">
        <v>986</v>
      </c>
      <c r="E264">
        <v>5380</v>
      </c>
      <c r="F264" t="s">
        <v>987</v>
      </c>
    </row>
    <row r="265" spans="1:6" x14ac:dyDescent="0.25">
      <c r="A265">
        <v>79</v>
      </c>
      <c r="B265">
        <v>1239</v>
      </c>
      <c r="C265" t="s">
        <v>988</v>
      </c>
      <c r="D265" t="s">
        <v>989</v>
      </c>
      <c r="E265">
        <v>5000</v>
      </c>
      <c r="F265" t="s">
        <v>919</v>
      </c>
    </row>
    <row r="266" spans="1:6" x14ac:dyDescent="0.25">
      <c r="A266">
        <v>79</v>
      </c>
      <c r="B266">
        <v>1649</v>
      </c>
      <c r="C266" t="s">
        <v>990</v>
      </c>
      <c r="D266" t="s">
        <v>918</v>
      </c>
      <c r="E266">
        <v>5000</v>
      </c>
      <c r="F266" t="s">
        <v>919</v>
      </c>
    </row>
    <row r="267" spans="1:6" x14ac:dyDescent="0.25">
      <c r="A267">
        <v>79</v>
      </c>
      <c r="B267">
        <v>1755</v>
      </c>
      <c r="C267" t="s">
        <v>991</v>
      </c>
      <c r="D267" t="s">
        <v>992</v>
      </c>
      <c r="E267">
        <v>5000</v>
      </c>
      <c r="F267" t="s">
        <v>919</v>
      </c>
    </row>
    <row r="268" spans="1:6" x14ac:dyDescent="0.25">
      <c r="A268">
        <v>79</v>
      </c>
      <c r="B268">
        <v>1934</v>
      </c>
      <c r="C268" t="s">
        <v>993</v>
      </c>
      <c r="D268" t="s">
        <v>994</v>
      </c>
      <c r="E268">
        <v>5260</v>
      </c>
      <c r="F268" t="s">
        <v>913</v>
      </c>
    </row>
    <row r="269" spans="1:6" x14ac:dyDescent="0.25">
      <c r="A269">
        <v>79</v>
      </c>
      <c r="B269">
        <v>1975</v>
      </c>
      <c r="C269" t="s">
        <v>995</v>
      </c>
      <c r="D269" t="s">
        <v>996</v>
      </c>
      <c r="E269">
        <v>5550</v>
      </c>
      <c r="F269" t="s">
        <v>925</v>
      </c>
    </row>
    <row r="270" spans="1:6" x14ac:dyDescent="0.25">
      <c r="A270">
        <v>79</v>
      </c>
      <c r="B270">
        <v>2014</v>
      </c>
      <c r="C270" t="s">
        <v>997</v>
      </c>
      <c r="D270" t="s">
        <v>998</v>
      </c>
      <c r="E270">
        <v>5000</v>
      </c>
      <c r="F270" t="s">
        <v>919</v>
      </c>
    </row>
    <row r="271" spans="1:6" x14ac:dyDescent="0.25">
      <c r="A271">
        <v>79</v>
      </c>
      <c r="B271">
        <v>2135</v>
      </c>
      <c r="C271" t="s">
        <v>999</v>
      </c>
      <c r="D271" t="s">
        <v>1000</v>
      </c>
      <c r="E271">
        <v>5330</v>
      </c>
      <c r="F271" t="s">
        <v>928</v>
      </c>
    </row>
    <row r="272" spans="1:6" x14ac:dyDescent="0.25">
      <c r="A272">
        <v>79</v>
      </c>
      <c r="B272">
        <v>2162</v>
      </c>
      <c r="C272" t="s">
        <v>1001</v>
      </c>
      <c r="D272" t="s">
        <v>1002</v>
      </c>
      <c r="E272">
        <v>5250</v>
      </c>
      <c r="F272" t="s">
        <v>947</v>
      </c>
    </row>
    <row r="273" spans="1:6" x14ac:dyDescent="0.25">
      <c r="A273">
        <v>79</v>
      </c>
      <c r="B273">
        <v>2198</v>
      </c>
      <c r="C273" t="s">
        <v>1003</v>
      </c>
      <c r="D273" t="s">
        <v>1004</v>
      </c>
      <c r="E273">
        <v>5000</v>
      </c>
      <c r="F273" t="s">
        <v>919</v>
      </c>
    </row>
    <row r="274" spans="1:6" x14ac:dyDescent="0.25">
      <c r="A274">
        <v>80</v>
      </c>
      <c r="B274">
        <v>350</v>
      </c>
      <c r="C274" t="s">
        <v>64</v>
      </c>
      <c r="D274" t="s">
        <v>1005</v>
      </c>
      <c r="E274">
        <v>5960</v>
      </c>
      <c r="F274" t="s">
        <v>1006</v>
      </c>
    </row>
    <row r="275" spans="1:6" x14ac:dyDescent="0.25">
      <c r="A275">
        <v>80</v>
      </c>
      <c r="B275">
        <v>1400</v>
      </c>
      <c r="C275" t="s">
        <v>3597</v>
      </c>
      <c r="D275" t="s">
        <v>1007</v>
      </c>
      <c r="E275">
        <v>5960</v>
      </c>
      <c r="F275" t="s">
        <v>1006</v>
      </c>
    </row>
    <row r="276" spans="1:6" x14ac:dyDescent="0.25">
      <c r="A276">
        <v>80</v>
      </c>
      <c r="B276">
        <v>2144</v>
      </c>
      <c r="C276" t="s">
        <v>3598</v>
      </c>
      <c r="D276" t="s">
        <v>1008</v>
      </c>
      <c r="E276">
        <v>5960</v>
      </c>
      <c r="F276" t="s">
        <v>1006</v>
      </c>
    </row>
    <row r="277" spans="1:6" x14ac:dyDescent="0.25">
      <c r="A277">
        <v>81</v>
      </c>
      <c r="B277">
        <v>1</v>
      </c>
      <c r="C277" t="s">
        <v>1009</v>
      </c>
      <c r="D277" t="s">
        <v>1010</v>
      </c>
      <c r="E277">
        <v>7000</v>
      </c>
      <c r="F277" t="s">
        <v>1011</v>
      </c>
    </row>
    <row r="278" spans="1:6" x14ac:dyDescent="0.25">
      <c r="A278">
        <v>81</v>
      </c>
      <c r="B278">
        <v>33</v>
      </c>
      <c r="C278" t="s">
        <v>1012</v>
      </c>
      <c r="D278" t="s">
        <v>1013</v>
      </c>
      <c r="E278">
        <v>7100</v>
      </c>
      <c r="F278" t="s">
        <v>1014</v>
      </c>
    </row>
    <row r="279" spans="1:6" x14ac:dyDescent="0.25">
      <c r="A279">
        <v>81</v>
      </c>
      <c r="B279">
        <v>104</v>
      </c>
      <c r="C279" t="s">
        <v>1015</v>
      </c>
      <c r="D279" t="s">
        <v>1016</v>
      </c>
      <c r="E279">
        <v>7000</v>
      </c>
      <c r="F279" t="s">
        <v>1011</v>
      </c>
    </row>
    <row r="280" spans="1:6" x14ac:dyDescent="0.25">
      <c r="A280">
        <v>81</v>
      </c>
      <c r="B280">
        <v>105</v>
      </c>
      <c r="C280" t="s">
        <v>1017</v>
      </c>
      <c r="D280" t="s">
        <v>1018</v>
      </c>
      <c r="E280">
        <v>7000</v>
      </c>
      <c r="F280" t="s">
        <v>1011</v>
      </c>
    </row>
    <row r="281" spans="1:6" x14ac:dyDescent="0.25">
      <c r="A281">
        <v>81</v>
      </c>
      <c r="B281">
        <v>106</v>
      </c>
      <c r="C281" t="s">
        <v>1019</v>
      </c>
      <c r="D281" t="s">
        <v>1020</v>
      </c>
      <c r="E281">
        <v>7000</v>
      </c>
      <c r="F281" t="s">
        <v>1011</v>
      </c>
    </row>
    <row r="282" spans="1:6" x14ac:dyDescent="0.25">
      <c r="A282">
        <v>81</v>
      </c>
      <c r="B282">
        <v>107</v>
      </c>
      <c r="C282" t="s">
        <v>1021</v>
      </c>
      <c r="D282" t="s">
        <v>1022</v>
      </c>
      <c r="E282">
        <v>7000</v>
      </c>
      <c r="F282" t="s">
        <v>1011</v>
      </c>
    </row>
    <row r="283" spans="1:6" x14ac:dyDescent="0.25">
      <c r="A283">
        <v>81</v>
      </c>
      <c r="B283">
        <v>132</v>
      </c>
      <c r="C283" t="s">
        <v>1023</v>
      </c>
      <c r="D283" t="s">
        <v>1024</v>
      </c>
      <c r="E283">
        <v>7080</v>
      </c>
      <c r="F283" t="s">
        <v>1025</v>
      </c>
    </row>
    <row r="284" spans="1:6" x14ac:dyDescent="0.25">
      <c r="A284">
        <v>81</v>
      </c>
      <c r="B284">
        <v>133</v>
      </c>
      <c r="C284" t="s">
        <v>1026</v>
      </c>
      <c r="D284" t="s">
        <v>1027</v>
      </c>
      <c r="E284">
        <v>7080</v>
      </c>
      <c r="F284" t="s">
        <v>1025</v>
      </c>
    </row>
    <row r="285" spans="1:6" x14ac:dyDescent="0.25">
      <c r="A285">
        <v>81</v>
      </c>
      <c r="B285">
        <v>282</v>
      </c>
      <c r="C285" t="s">
        <v>1028</v>
      </c>
      <c r="D285" t="s">
        <v>1029</v>
      </c>
      <c r="E285">
        <v>7000</v>
      </c>
      <c r="F285" t="s">
        <v>1011</v>
      </c>
    </row>
    <row r="286" spans="1:6" x14ac:dyDescent="0.25">
      <c r="A286">
        <v>81</v>
      </c>
      <c r="B286">
        <v>313</v>
      </c>
      <c r="C286" t="s">
        <v>1030</v>
      </c>
      <c r="D286" t="s">
        <v>1031</v>
      </c>
      <c r="E286">
        <v>6000</v>
      </c>
      <c r="F286" t="s">
        <v>1032</v>
      </c>
    </row>
    <row r="287" spans="1:6" x14ac:dyDescent="0.25">
      <c r="A287">
        <v>81</v>
      </c>
      <c r="B287">
        <v>314</v>
      </c>
      <c r="C287" t="s">
        <v>1033</v>
      </c>
      <c r="D287" t="s">
        <v>1034</v>
      </c>
      <c r="E287">
        <v>6000</v>
      </c>
      <c r="F287" t="s">
        <v>1032</v>
      </c>
    </row>
    <row r="288" spans="1:6" x14ac:dyDescent="0.25">
      <c r="A288">
        <v>81</v>
      </c>
      <c r="B288">
        <v>315</v>
      </c>
      <c r="C288" t="s">
        <v>1035</v>
      </c>
      <c r="D288" t="s">
        <v>1036</v>
      </c>
      <c r="E288">
        <v>6000</v>
      </c>
      <c r="F288" t="s">
        <v>1032</v>
      </c>
    </row>
    <row r="289" spans="1:6" x14ac:dyDescent="0.25">
      <c r="A289">
        <v>81</v>
      </c>
      <c r="B289">
        <v>316</v>
      </c>
      <c r="C289" t="s">
        <v>1037</v>
      </c>
      <c r="D289" t="s">
        <v>1038</v>
      </c>
      <c r="E289">
        <v>6000</v>
      </c>
      <c r="F289" t="s">
        <v>1032</v>
      </c>
    </row>
    <row r="290" spans="1:6" x14ac:dyDescent="0.25">
      <c r="A290">
        <v>81</v>
      </c>
      <c r="B290">
        <v>317</v>
      </c>
      <c r="C290" t="s">
        <v>1039</v>
      </c>
      <c r="D290" t="s">
        <v>1040</v>
      </c>
      <c r="E290">
        <v>6000</v>
      </c>
      <c r="F290" t="s">
        <v>1032</v>
      </c>
    </row>
    <row r="291" spans="1:6" x14ac:dyDescent="0.25">
      <c r="A291">
        <v>81</v>
      </c>
      <c r="B291">
        <v>318</v>
      </c>
      <c r="C291" t="s">
        <v>3599</v>
      </c>
      <c r="D291" t="s">
        <v>1041</v>
      </c>
      <c r="E291">
        <v>6000</v>
      </c>
      <c r="F291" t="s">
        <v>1032</v>
      </c>
    </row>
    <row r="292" spans="1:6" x14ac:dyDescent="0.25">
      <c r="A292">
        <v>81</v>
      </c>
      <c r="B292">
        <v>320</v>
      </c>
      <c r="C292" t="s">
        <v>1042</v>
      </c>
      <c r="D292" t="s">
        <v>1043</v>
      </c>
      <c r="E292">
        <v>6000</v>
      </c>
      <c r="F292" t="s">
        <v>1032</v>
      </c>
    </row>
    <row r="293" spans="1:6" x14ac:dyDescent="0.25">
      <c r="A293">
        <v>81</v>
      </c>
      <c r="B293">
        <v>321</v>
      </c>
      <c r="C293" t="s">
        <v>1044</v>
      </c>
      <c r="D293" t="s">
        <v>1045</v>
      </c>
      <c r="E293">
        <v>6000</v>
      </c>
      <c r="F293" t="s">
        <v>1032</v>
      </c>
    </row>
    <row r="294" spans="1:6" x14ac:dyDescent="0.25">
      <c r="A294">
        <v>81</v>
      </c>
      <c r="B294">
        <v>322</v>
      </c>
      <c r="C294" t="s">
        <v>1046</v>
      </c>
      <c r="D294" t="s">
        <v>1047</v>
      </c>
      <c r="E294">
        <v>6000</v>
      </c>
      <c r="F294" t="s">
        <v>1032</v>
      </c>
    </row>
    <row r="295" spans="1:6" x14ac:dyDescent="0.25">
      <c r="A295">
        <v>81</v>
      </c>
      <c r="B295">
        <v>343</v>
      </c>
      <c r="C295" t="s">
        <v>1048</v>
      </c>
      <c r="D295" t="s">
        <v>1049</v>
      </c>
      <c r="E295">
        <v>6640</v>
      </c>
      <c r="F295" t="s">
        <v>1050</v>
      </c>
    </row>
    <row r="296" spans="1:6" x14ac:dyDescent="0.25">
      <c r="A296">
        <v>81</v>
      </c>
      <c r="B296">
        <v>357</v>
      </c>
      <c r="C296" t="s">
        <v>1051</v>
      </c>
      <c r="D296" t="s">
        <v>1052</v>
      </c>
      <c r="E296">
        <v>7100</v>
      </c>
      <c r="F296" t="s">
        <v>1014</v>
      </c>
    </row>
    <row r="297" spans="1:6" x14ac:dyDescent="0.25">
      <c r="A297">
        <v>81</v>
      </c>
      <c r="B297">
        <v>381</v>
      </c>
      <c r="C297" t="s">
        <v>1053</v>
      </c>
      <c r="D297" t="s">
        <v>1054</v>
      </c>
      <c r="E297">
        <v>5580</v>
      </c>
      <c r="F297" t="s">
        <v>1055</v>
      </c>
    </row>
    <row r="298" spans="1:6" x14ac:dyDescent="0.25">
      <c r="A298">
        <v>81</v>
      </c>
      <c r="B298">
        <v>804</v>
      </c>
      <c r="C298" t="s">
        <v>1056</v>
      </c>
      <c r="D298" t="s">
        <v>1057</v>
      </c>
      <c r="E298">
        <v>7100</v>
      </c>
      <c r="F298" t="s">
        <v>1014</v>
      </c>
    </row>
    <row r="299" spans="1:6" x14ac:dyDescent="0.25">
      <c r="A299">
        <v>81</v>
      </c>
      <c r="B299">
        <v>833</v>
      </c>
      <c r="C299" t="s">
        <v>1058</v>
      </c>
      <c r="D299" t="s">
        <v>1059</v>
      </c>
      <c r="E299">
        <v>7000</v>
      </c>
      <c r="F299" t="s">
        <v>1011</v>
      </c>
    </row>
    <row r="300" spans="1:6" x14ac:dyDescent="0.25">
      <c r="A300">
        <v>81</v>
      </c>
      <c r="B300">
        <v>1403</v>
      </c>
      <c r="C300" t="s">
        <v>1060</v>
      </c>
      <c r="D300" t="s">
        <v>1061</v>
      </c>
      <c r="E300">
        <v>7000</v>
      </c>
      <c r="F300" t="s">
        <v>1011</v>
      </c>
    </row>
    <row r="301" spans="1:6" x14ac:dyDescent="0.25">
      <c r="A301">
        <v>81</v>
      </c>
      <c r="B301">
        <v>1632</v>
      </c>
      <c r="C301" t="s">
        <v>1062</v>
      </c>
      <c r="D301" t="s">
        <v>1063</v>
      </c>
      <c r="E301">
        <v>7000</v>
      </c>
      <c r="F301" t="s">
        <v>1011</v>
      </c>
    </row>
    <row r="302" spans="1:6" x14ac:dyDescent="0.25">
      <c r="A302">
        <v>81</v>
      </c>
      <c r="B302">
        <v>1633</v>
      </c>
      <c r="C302" t="s">
        <v>1064</v>
      </c>
      <c r="D302" t="s">
        <v>1065</v>
      </c>
      <c r="E302">
        <v>7120</v>
      </c>
      <c r="F302" t="s">
        <v>1066</v>
      </c>
    </row>
    <row r="303" spans="1:6" x14ac:dyDescent="0.25">
      <c r="A303">
        <v>81</v>
      </c>
      <c r="B303">
        <v>1634</v>
      </c>
      <c r="C303" t="s">
        <v>1067</v>
      </c>
      <c r="D303" t="s">
        <v>1068</v>
      </c>
      <c r="E303">
        <v>7100</v>
      </c>
      <c r="F303" t="s">
        <v>1014</v>
      </c>
    </row>
    <row r="304" spans="1:6" x14ac:dyDescent="0.25">
      <c r="A304">
        <v>81</v>
      </c>
      <c r="B304">
        <v>1635</v>
      </c>
      <c r="C304" t="s">
        <v>1069</v>
      </c>
      <c r="D304" t="s">
        <v>1070</v>
      </c>
      <c r="E304">
        <v>7100</v>
      </c>
      <c r="F304" t="s">
        <v>1014</v>
      </c>
    </row>
    <row r="305" spans="1:6" x14ac:dyDescent="0.25">
      <c r="A305">
        <v>81</v>
      </c>
      <c r="B305">
        <v>1636</v>
      </c>
      <c r="C305" t="s">
        <v>1071</v>
      </c>
      <c r="D305" t="s">
        <v>1072</v>
      </c>
      <c r="E305">
        <v>7100</v>
      </c>
      <c r="F305" t="s">
        <v>1014</v>
      </c>
    </row>
    <row r="306" spans="1:6" x14ac:dyDescent="0.25">
      <c r="A306">
        <v>81</v>
      </c>
      <c r="B306">
        <v>1837</v>
      </c>
      <c r="C306" t="s">
        <v>1073</v>
      </c>
      <c r="D306" t="s">
        <v>1074</v>
      </c>
      <c r="E306">
        <v>7080</v>
      </c>
      <c r="F306" t="s">
        <v>1025</v>
      </c>
    </row>
    <row r="307" spans="1:6" x14ac:dyDescent="0.25">
      <c r="A307">
        <v>81</v>
      </c>
      <c r="B307">
        <v>1847</v>
      </c>
      <c r="C307" t="s">
        <v>1075</v>
      </c>
      <c r="D307" t="s">
        <v>1076</v>
      </c>
      <c r="E307">
        <v>5500</v>
      </c>
      <c r="F307" t="s">
        <v>1077</v>
      </c>
    </row>
    <row r="308" spans="1:6" x14ac:dyDescent="0.25">
      <c r="A308">
        <v>81</v>
      </c>
      <c r="B308">
        <v>1848</v>
      </c>
      <c r="C308" t="s">
        <v>1078</v>
      </c>
      <c r="D308" t="s">
        <v>1079</v>
      </c>
      <c r="E308">
        <v>5500</v>
      </c>
      <c r="F308" t="s">
        <v>1077</v>
      </c>
    </row>
    <row r="309" spans="1:6" x14ac:dyDescent="0.25">
      <c r="A309">
        <v>81</v>
      </c>
      <c r="B309">
        <v>1907</v>
      </c>
      <c r="C309" t="s">
        <v>1080</v>
      </c>
      <c r="D309" t="s">
        <v>1081</v>
      </c>
      <c r="E309">
        <v>7100</v>
      </c>
      <c r="F309" t="s">
        <v>1014</v>
      </c>
    </row>
    <row r="310" spans="1:6" x14ac:dyDescent="0.25">
      <c r="A310">
        <v>81</v>
      </c>
      <c r="B310">
        <v>1918</v>
      </c>
      <c r="C310" t="s">
        <v>1082</v>
      </c>
      <c r="D310" t="s">
        <v>1083</v>
      </c>
      <c r="E310">
        <v>5580</v>
      </c>
      <c r="F310" t="s">
        <v>1055</v>
      </c>
    </row>
    <row r="311" spans="1:6" x14ac:dyDescent="0.25">
      <c r="A311">
        <v>81</v>
      </c>
      <c r="B311">
        <v>1965</v>
      </c>
      <c r="C311" t="s">
        <v>1084</v>
      </c>
      <c r="D311" t="s">
        <v>1085</v>
      </c>
      <c r="E311">
        <v>6000</v>
      </c>
      <c r="F311" t="s">
        <v>1032</v>
      </c>
    </row>
    <row r="312" spans="1:6" x14ac:dyDescent="0.25">
      <c r="A312">
        <v>81</v>
      </c>
      <c r="B312">
        <v>2031</v>
      </c>
      <c r="C312" t="s">
        <v>1086</v>
      </c>
      <c r="D312" t="s">
        <v>1087</v>
      </c>
      <c r="E312">
        <v>7000</v>
      </c>
      <c r="F312" t="s">
        <v>1011</v>
      </c>
    </row>
    <row r="313" spans="1:6" x14ac:dyDescent="0.25">
      <c r="A313">
        <v>81</v>
      </c>
      <c r="B313">
        <v>2032</v>
      </c>
      <c r="C313" t="s">
        <v>1088</v>
      </c>
      <c r="D313" t="s">
        <v>1089</v>
      </c>
      <c r="E313">
        <v>7000</v>
      </c>
      <c r="F313" t="s">
        <v>1011</v>
      </c>
    </row>
    <row r="314" spans="1:6" x14ac:dyDescent="0.25">
      <c r="A314">
        <v>81</v>
      </c>
      <c r="B314">
        <v>2033</v>
      </c>
      <c r="C314" t="s">
        <v>1090</v>
      </c>
      <c r="D314" t="s">
        <v>1091</v>
      </c>
      <c r="E314">
        <v>7000</v>
      </c>
      <c r="F314" t="s">
        <v>1011</v>
      </c>
    </row>
    <row r="315" spans="1:6" x14ac:dyDescent="0.25">
      <c r="A315">
        <v>81</v>
      </c>
      <c r="B315">
        <v>2034</v>
      </c>
      <c r="C315" t="s">
        <v>1092</v>
      </c>
      <c r="D315" t="s">
        <v>1093</v>
      </c>
      <c r="E315">
        <v>7000</v>
      </c>
      <c r="F315" t="s">
        <v>1011</v>
      </c>
    </row>
    <row r="316" spans="1:6" x14ac:dyDescent="0.25">
      <c r="A316">
        <v>81</v>
      </c>
      <c r="B316">
        <v>2035</v>
      </c>
      <c r="C316" t="s">
        <v>1094</v>
      </c>
      <c r="D316" t="s">
        <v>1095</v>
      </c>
      <c r="E316">
        <v>7000</v>
      </c>
      <c r="F316" t="s">
        <v>1011</v>
      </c>
    </row>
    <row r="317" spans="1:6" x14ac:dyDescent="0.25">
      <c r="A317">
        <v>81</v>
      </c>
      <c r="B317">
        <v>2070</v>
      </c>
      <c r="C317" t="s">
        <v>1096</v>
      </c>
      <c r="D317" t="s">
        <v>1057</v>
      </c>
      <c r="E317">
        <v>7100</v>
      </c>
      <c r="F317" t="s">
        <v>1014</v>
      </c>
    </row>
    <row r="318" spans="1:6" x14ac:dyDescent="0.25">
      <c r="A318">
        <v>81</v>
      </c>
      <c r="B318">
        <v>2194</v>
      </c>
      <c r="C318" t="s">
        <v>1097</v>
      </c>
      <c r="D318" t="s">
        <v>1098</v>
      </c>
      <c r="E318">
        <v>7100</v>
      </c>
      <c r="F318" t="s">
        <v>1014</v>
      </c>
    </row>
    <row r="319" spans="1:6" x14ac:dyDescent="0.25">
      <c r="A319">
        <v>81</v>
      </c>
      <c r="B319">
        <v>2319</v>
      </c>
      <c r="C319" t="s">
        <v>1099</v>
      </c>
      <c r="D319" t="s">
        <v>1100</v>
      </c>
      <c r="E319">
        <v>7100</v>
      </c>
      <c r="F319" t="s">
        <v>1014</v>
      </c>
    </row>
    <row r="320" spans="1:6" x14ac:dyDescent="0.25">
      <c r="A320">
        <v>81</v>
      </c>
      <c r="B320">
        <v>2320</v>
      </c>
      <c r="C320" t="s">
        <v>1101</v>
      </c>
      <c r="D320" t="s">
        <v>1102</v>
      </c>
      <c r="E320">
        <v>7000</v>
      </c>
      <c r="F320" t="s">
        <v>1011</v>
      </c>
    </row>
    <row r="321" spans="1:6" x14ac:dyDescent="0.25">
      <c r="A321">
        <v>81</v>
      </c>
      <c r="B321">
        <v>2321</v>
      </c>
      <c r="C321" t="s">
        <v>1103</v>
      </c>
      <c r="D321" t="s">
        <v>1104</v>
      </c>
      <c r="E321">
        <v>6000</v>
      </c>
      <c r="F321" t="s">
        <v>1032</v>
      </c>
    </row>
    <row r="322" spans="1:6" x14ac:dyDescent="0.25">
      <c r="A322">
        <v>81</v>
      </c>
      <c r="B322">
        <v>2322</v>
      </c>
      <c r="C322" t="s">
        <v>1105</v>
      </c>
      <c r="D322" t="s">
        <v>3600</v>
      </c>
      <c r="E322">
        <v>6000</v>
      </c>
      <c r="F322" t="s">
        <v>1032</v>
      </c>
    </row>
    <row r="323" spans="1:6" x14ac:dyDescent="0.25">
      <c r="A323">
        <v>81</v>
      </c>
      <c r="B323">
        <v>2323</v>
      </c>
      <c r="C323" t="s">
        <v>1106</v>
      </c>
      <c r="D323" t="s">
        <v>1107</v>
      </c>
      <c r="E323">
        <v>6040</v>
      </c>
      <c r="F323" t="s">
        <v>1108</v>
      </c>
    </row>
    <row r="324" spans="1:6" x14ac:dyDescent="0.25">
      <c r="A324">
        <v>82</v>
      </c>
      <c r="B324">
        <v>324</v>
      </c>
      <c r="C324" t="s">
        <v>1109</v>
      </c>
      <c r="D324" t="s">
        <v>1110</v>
      </c>
      <c r="E324">
        <v>5800</v>
      </c>
      <c r="F324" t="s">
        <v>1111</v>
      </c>
    </row>
    <row r="325" spans="1:6" x14ac:dyDescent="0.25">
      <c r="A325">
        <v>82</v>
      </c>
      <c r="B325">
        <v>365</v>
      </c>
      <c r="C325" t="s">
        <v>1112</v>
      </c>
      <c r="D325" t="s">
        <v>1113</v>
      </c>
      <c r="E325">
        <v>5800</v>
      </c>
      <c r="F325" t="s">
        <v>1111</v>
      </c>
    </row>
    <row r="326" spans="1:6" x14ac:dyDescent="0.25">
      <c r="A326">
        <v>82</v>
      </c>
      <c r="B326">
        <v>366</v>
      </c>
      <c r="C326" t="s">
        <v>1114</v>
      </c>
      <c r="D326" t="s">
        <v>1115</v>
      </c>
      <c r="E326">
        <v>5800</v>
      </c>
      <c r="F326" t="s">
        <v>1111</v>
      </c>
    </row>
    <row r="327" spans="1:6" x14ac:dyDescent="0.25">
      <c r="A327">
        <v>82</v>
      </c>
      <c r="B327">
        <v>367</v>
      </c>
      <c r="C327" t="s">
        <v>1116</v>
      </c>
      <c r="D327" t="s">
        <v>1117</v>
      </c>
      <c r="E327">
        <v>5800</v>
      </c>
      <c r="F327" t="s">
        <v>1111</v>
      </c>
    </row>
    <row r="328" spans="1:6" x14ac:dyDescent="0.25">
      <c r="A328">
        <v>82</v>
      </c>
      <c r="B328">
        <v>368</v>
      </c>
      <c r="C328" t="s">
        <v>1118</v>
      </c>
      <c r="D328" t="s">
        <v>1119</v>
      </c>
      <c r="E328">
        <v>5800</v>
      </c>
      <c r="F328" t="s">
        <v>1111</v>
      </c>
    </row>
    <row r="329" spans="1:6" x14ac:dyDescent="0.25">
      <c r="A329">
        <v>82</v>
      </c>
      <c r="B329">
        <v>694</v>
      </c>
      <c r="C329" t="s">
        <v>1120</v>
      </c>
      <c r="D329" t="s">
        <v>1121</v>
      </c>
      <c r="E329">
        <v>5540</v>
      </c>
      <c r="F329" t="s">
        <v>1122</v>
      </c>
    </row>
    <row r="330" spans="1:6" x14ac:dyDescent="0.25">
      <c r="A330">
        <v>82</v>
      </c>
      <c r="B330">
        <v>952</v>
      </c>
      <c r="C330" t="s">
        <v>1123</v>
      </c>
      <c r="D330" t="s">
        <v>1124</v>
      </c>
      <c r="E330">
        <v>5800</v>
      </c>
      <c r="F330" t="s">
        <v>1111</v>
      </c>
    </row>
    <row r="331" spans="1:6" x14ac:dyDescent="0.25">
      <c r="A331">
        <v>82</v>
      </c>
      <c r="B331">
        <v>1195</v>
      </c>
      <c r="C331" t="s">
        <v>1125</v>
      </c>
      <c r="D331" t="s">
        <v>1126</v>
      </c>
      <c r="E331">
        <v>5800</v>
      </c>
      <c r="F331" t="s">
        <v>1111</v>
      </c>
    </row>
    <row r="332" spans="1:6" x14ac:dyDescent="0.25">
      <c r="A332">
        <v>82</v>
      </c>
      <c r="B332">
        <v>1580</v>
      </c>
      <c r="C332" t="s">
        <v>1127</v>
      </c>
      <c r="D332" t="s">
        <v>1128</v>
      </c>
      <c r="E332">
        <v>5800</v>
      </c>
      <c r="F332" t="s">
        <v>1111</v>
      </c>
    </row>
    <row r="333" spans="1:6" x14ac:dyDescent="0.25">
      <c r="A333">
        <v>84</v>
      </c>
      <c r="B333">
        <v>422</v>
      </c>
      <c r="C333" t="s">
        <v>1129</v>
      </c>
      <c r="D333" t="s">
        <v>1130</v>
      </c>
      <c r="E333">
        <v>5750</v>
      </c>
      <c r="F333" t="s">
        <v>1131</v>
      </c>
    </row>
    <row r="334" spans="1:6" x14ac:dyDescent="0.25">
      <c r="A334">
        <v>84</v>
      </c>
      <c r="B334">
        <v>423</v>
      </c>
      <c r="C334" t="s">
        <v>1132</v>
      </c>
      <c r="D334" t="s">
        <v>1133</v>
      </c>
      <c r="E334">
        <v>5750</v>
      </c>
      <c r="F334" t="s">
        <v>1131</v>
      </c>
    </row>
    <row r="335" spans="1:6" x14ac:dyDescent="0.25">
      <c r="A335">
        <v>84</v>
      </c>
      <c r="B335">
        <v>2380</v>
      </c>
      <c r="C335" t="s">
        <v>1134</v>
      </c>
      <c r="D335" t="s">
        <v>1135</v>
      </c>
      <c r="E335">
        <v>5750</v>
      </c>
      <c r="F335" t="s">
        <v>1131</v>
      </c>
    </row>
    <row r="336" spans="1:6" x14ac:dyDescent="0.25">
      <c r="A336">
        <v>85</v>
      </c>
      <c r="B336">
        <v>252</v>
      </c>
      <c r="C336" t="s">
        <v>1136</v>
      </c>
      <c r="D336" t="s">
        <v>1137</v>
      </c>
      <c r="E336">
        <v>5900</v>
      </c>
      <c r="F336" t="s">
        <v>1138</v>
      </c>
    </row>
    <row r="337" spans="1:6" x14ac:dyDescent="0.25">
      <c r="A337">
        <v>85</v>
      </c>
      <c r="B337">
        <v>435</v>
      </c>
      <c r="C337" t="s">
        <v>1139</v>
      </c>
      <c r="D337" t="s">
        <v>1140</v>
      </c>
      <c r="E337">
        <v>5900</v>
      </c>
      <c r="F337" t="s">
        <v>1138</v>
      </c>
    </row>
    <row r="338" spans="1:6" x14ac:dyDescent="0.25">
      <c r="A338">
        <v>85</v>
      </c>
      <c r="B338">
        <v>539</v>
      </c>
      <c r="C338" t="s">
        <v>1141</v>
      </c>
      <c r="D338" t="s">
        <v>1142</v>
      </c>
      <c r="E338">
        <v>5953</v>
      </c>
      <c r="F338" t="s">
        <v>1143</v>
      </c>
    </row>
    <row r="339" spans="1:6" x14ac:dyDescent="0.25">
      <c r="A339">
        <v>86</v>
      </c>
      <c r="B339">
        <v>329</v>
      </c>
      <c r="C339" t="s">
        <v>69</v>
      </c>
      <c r="D339" t="s">
        <v>1144</v>
      </c>
      <c r="E339">
        <v>5772</v>
      </c>
      <c r="F339" t="s">
        <v>1145</v>
      </c>
    </row>
    <row r="340" spans="1:6" x14ac:dyDescent="0.25">
      <c r="A340">
        <v>87</v>
      </c>
      <c r="B340">
        <v>505</v>
      </c>
      <c r="C340" t="s">
        <v>1146</v>
      </c>
      <c r="D340" t="s">
        <v>1147</v>
      </c>
      <c r="E340">
        <v>5700</v>
      </c>
      <c r="F340" t="s">
        <v>1148</v>
      </c>
    </row>
    <row r="341" spans="1:6" x14ac:dyDescent="0.25">
      <c r="A341">
        <v>87</v>
      </c>
      <c r="B341">
        <v>506</v>
      </c>
      <c r="C341" t="s">
        <v>1149</v>
      </c>
      <c r="D341" t="s">
        <v>1150</v>
      </c>
      <c r="E341">
        <v>5700</v>
      </c>
      <c r="F341" t="s">
        <v>1148</v>
      </c>
    </row>
    <row r="342" spans="1:6" x14ac:dyDescent="0.25">
      <c r="A342">
        <v>87</v>
      </c>
      <c r="B342">
        <v>1409</v>
      </c>
      <c r="C342" t="s">
        <v>1151</v>
      </c>
      <c r="D342" t="s">
        <v>1152</v>
      </c>
      <c r="E342">
        <v>5700</v>
      </c>
      <c r="F342" t="s">
        <v>1148</v>
      </c>
    </row>
    <row r="343" spans="1:6" x14ac:dyDescent="0.25">
      <c r="A343">
        <v>87</v>
      </c>
      <c r="B343">
        <v>1959</v>
      </c>
      <c r="C343" t="s">
        <v>1153</v>
      </c>
      <c r="D343" t="s">
        <v>1152</v>
      </c>
      <c r="E343">
        <v>5700</v>
      </c>
      <c r="F343" t="s">
        <v>1148</v>
      </c>
    </row>
    <row r="344" spans="1:6" x14ac:dyDescent="0.25">
      <c r="A344">
        <v>88</v>
      </c>
      <c r="B344">
        <v>471</v>
      </c>
      <c r="C344" t="s">
        <v>71</v>
      </c>
      <c r="D344" t="s">
        <v>1154</v>
      </c>
      <c r="E344">
        <v>5881</v>
      </c>
      <c r="F344" t="s">
        <v>1155</v>
      </c>
    </row>
    <row r="345" spans="1:6" x14ac:dyDescent="0.25">
      <c r="A345">
        <v>88</v>
      </c>
      <c r="B345">
        <v>2292</v>
      </c>
      <c r="C345" t="s">
        <v>1156</v>
      </c>
      <c r="D345" t="s">
        <v>1157</v>
      </c>
      <c r="E345">
        <v>5881</v>
      </c>
      <c r="F345" t="s">
        <v>1155</v>
      </c>
    </row>
    <row r="346" spans="1:6" x14ac:dyDescent="0.25">
      <c r="A346">
        <v>90</v>
      </c>
      <c r="B346">
        <v>534</v>
      </c>
      <c r="C346" t="s">
        <v>1158</v>
      </c>
      <c r="D346" t="s">
        <v>1159</v>
      </c>
      <c r="E346">
        <v>5690</v>
      </c>
      <c r="F346" t="s">
        <v>1160</v>
      </c>
    </row>
    <row r="347" spans="1:6" x14ac:dyDescent="0.25">
      <c r="A347">
        <v>90</v>
      </c>
      <c r="B347">
        <v>535</v>
      </c>
      <c r="C347" t="s">
        <v>1161</v>
      </c>
      <c r="D347" t="s">
        <v>1162</v>
      </c>
      <c r="E347">
        <v>5690</v>
      </c>
      <c r="F347" t="s">
        <v>1160</v>
      </c>
    </row>
    <row r="348" spans="1:6" x14ac:dyDescent="0.25">
      <c r="A348">
        <v>90</v>
      </c>
      <c r="B348">
        <v>2293</v>
      </c>
      <c r="C348" t="s">
        <v>1163</v>
      </c>
      <c r="D348" t="s">
        <v>1164</v>
      </c>
      <c r="E348">
        <v>5690</v>
      </c>
      <c r="F348" t="s">
        <v>1160</v>
      </c>
    </row>
    <row r="349" spans="1:6" x14ac:dyDescent="0.25">
      <c r="A349">
        <v>92</v>
      </c>
      <c r="B349">
        <v>2371</v>
      </c>
      <c r="C349" t="s">
        <v>3601</v>
      </c>
      <c r="D349" t="s">
        <v>1165</v>
      </c>
      <c r="E349">
        <v>5540</v>
      </c>
      <c r="F349" t="s">
        <v>1122</v>
      </c>
    </row>
    <row r="350" spans="1:6" x14ac:dyDescent="0.25">
      <c r="A350">
        <v>94</v>
      </c>
      <c r="B350">
        <v>621</v>
      </c>
      <c r="C350" t="s">
        <v>1166</v>
      </c>
      <c r="D350" t="s">
        <v>1167</v>
      </c>
      <c r="E350">
        <v>5970</v>
      </c>
      <c r="F350" t="s">
        <v>1168</v>
      </c>
    </row>
    <row r="351" spans="1:6" x14ac:dyDescent="0.25">
      <c r="A351">
        <v>94</v>
      </c>
      <c r="B351">
        <v>622</v>
      </c>
      <c r="C351" t="s">
        <v>1169</v>
      </c>
      <c r="D351" t="s">
        <v>1170</v>
      </c>
      <c r="E351">
        <v>5970</v>
      </c>
      <c r="F351" t="s">
        <v>1168</v>
      </c>
    </row>
    <row r="352" spans="1:6" x14ac:dyDescent="0.25">
      <c r="A352">
        <v>96</v>
      </c>
      <c r="B352">
        <v>45</v>
      </c>
      <c r="C352" t="s">
        <v>1171</v>
      </c>
      <c r="D352" t="s">
        <v>1172</v>
      </c>
      <c r="E352">
        <v>6440</v>
      </c>
      <c r="F352" t="s">
        <v>1173</v>
      </c>
    </row>
    <row r="353" spans="1:6" x14ac:dyDescent="0.25">
      <c r="A353">
        <v>96</v>
      </c>
      <c r="B353">
        <v>2137</v>
      </c>
      <c r="C353" t="s">
        <v>1174</v>
      </c>
      <c r="D353" t="s">
        <v>1175</v>
      </c>
      <c r="E353">
        <v>6440</v>
      </c>
      <c r="F353" t="s">
        <v>1173</v>
      </c>
    </row>
    <row r="354" spans="1:6" x14ac:dyDescent="0.25">
      <c r="A354">
        <v>97</v>
      </c>
      <c r="B354">
        <v>27</v>
      </c>
      <c r="C354" t="s">
        <v>1176</v>
      </c>
      <c r="D354" t="s">
        <v>1177</v>
      </c>
      <c r="E354">
        <v>6330</v>
      </c>
      <c r="F354" t="s">
        <v>1178</v>
      </c>
    </row>
    <row r="355" spans="1:6" x14ac:dyDescent="0.25">
      <c r="A355">
        <v>97</v>
      </c>
      <c r="B355">
        <v>2270</v>
      </c>
      <c r="C355" t="s">
        <v>1179</v>
      </c>
      <c r="D355" t="s">
        <v>984</v>
      </c>
      <c r="E355">
        <v>6330</v>
      </c>
      <c r="F355" t="s">
        <v>1178</v>
      </c>
    </row>
    <row r="356" spans="1:6" x14ac:dyDescent="0.25">
      <c r="A356">
        <v>97</v>
      </c>
      <c r="B356">
        <v>2295</v>
      </c>
      <c r="C356" t="s">
        <v>1180</v>
      </c>
      <c r="D356" t="s">
        <v>1181</v>
      </c>
      <c r="E356">
        <v>6330</v>
      </c>
      <c r="F356" t="s">
        <v>1178</v>
      </c>
    </row>
    <row r="357" spans="1:6" x14ac:dyDescent="0.25">
      <c r="A357">
        <v>97</v>
      </c>
      <c r="B357">
        <v>2331</v>
      </c>
      <c r="C357" t="s">
        <v>1182</v>
      </c>
      <c r="D357" t="s">
        <v>1183</v>
      </c>
      <c r="E357">
        <v>6330</v>
      </c>
      <c r="F357" t="s">
        <v>1178</v>
      </c>
    </row>
    <row r="358" spans="1:6" x14ac:dyDescent="0.25">
      <c r="A358">
        <v>98</v>
      </c>
      <c r="B358">
        <v>60</v>
      </c>
      <c r="C358" t="s">
        <v>1184</v>
      </c>
      <c r="D358" t="s">
        <v>1185</v>
      </c>
      <c r="E358">
        <v>6261</v>
      </c>
      <c r="F358" t="s">
        <v>1186</v>
      </c>
    </row>
    <row r="359" spans="1:6" x14ac:dyDescent="0.25">
      <c r="A359">
        <v>98</v>
      </c>
      <c r="B359">
        <v>2071</v>
      </c>
      <c r="C359" t="s">
        <v>1187</v>
      </c>
      <c r="D359" t="s">
        <v>1188</v>
      </c>
      <c r="E359">
        <v>6261</v>
      </c>
      <c r="F359" t="s">
        <v>1186</v>
      </c>
    </row>
    <row r="360" spans="1:6" x14ac:dyDescent="0.25">
      <c r="A360">
        <v>99</v>
      </c>
      <c r="B360">
        <v>62</v>
      </c>
      <c r="C360" t="s">
        <v>1189</v>
      </c>
      <c r="D360" t="s">
        <v>1190</v>
      </c>
      <c r="E360">
        <v>6310</v>
      </c>
      <c r="F360" t="s">
        <v>1191</v>
      </c>
    </row>
    <row r="361" spans="1:6" x14ac:dyDescent="0.25">
      <c r="A361">
        <v>99</v>
      </c>
      <c r="B361">
        <v>2048</v>
      </c>
      <c r="C361" t="s">
        <v>1192</v>
      </c>
      <c r="D361" t="s">
        <v>1193</v>
      </c>
      <c r="E361">
        <v>6310</v>
      </c>
      <c r="F361" t="s">
        <v>1191</v>
      </c>
    </row>
    <row r="362" spans="1:6" x14ac:dyDescent="0.25">
      <c r="A362">
        <v>100</v>
      </c>
      <c r="B362">
        <v>78</v>
      </c>
      <c r="C362" t="s">
        <v>1194</v>
      </c>
      <c r="D362" t="s">
        <v>1195</v>
      </c>
      <c r="E362">
        <v>6070</v>
      </c>
      <c r="F362" t="s">
        <v>1196</v>
      </c>
    </row>
    <row r="363" spans="1:6" x14ac:dyDescent="0.25">
      <c r="A363">
        <v>100</v>
      </c>
      <c r="B363">
        <v>1003</v>
      </c>
      <c r="C363" t="s">
        <v>1197</v>
      </c>
      <c r="D363" t="s">
        <v>1198</v>
      </c>
      <c r="E363">
        <v>6070</v>
      </c>
      <c r="F363" t="s">
        <v>1196</v>
      </c>
    </row>
    <row r="364" spans="1:6" x14ac:dyDescent="0.25">
      <c r="A364">
        <v>101</v>
      </c>
      <c r="B364">
        <v>1057</v>
      </c>
      <c r="C364" t="s">
        <v>80</v>
      </c>
      <c r="D364" t="s">
        <v>1199</v>
      </c>
      <c r="E364">
        <v>6510</v>
      </c>
      <c r="F364" t="s">
        <v>1200</v>
      </c>
    </row>
    <row r="365" spans="1:6" x14ac:dyDescent="0.25">
      <c r="A365">
        <v>101</v>
      </c>
      <c r="B365">
        <v>2326</v>
      </c>
      <c r="C365" t="s">
        <v>1201</v>
      </c>
      <c r="D365" t="s">
        <v>1202</v>
      </c>
      <c r="E365">
        <v>6510</v>
      </c>
      <c r="F365" t="s">
        <v>1200</v>
      </c>
    </row>
    <row r="366" spans="1:6" x14ac:dyDescent="0.25">
      <c r="A366">
        <v>102</v>
      </c>
      <c r="B366">
        <v>156</v>
      </c>
      <c r="C366" t="s">
        <v>3602</v>
      </c>
      <c r="D366" t="s">
        <v>1204</v>
      </c>
      <c r="E366">
        <v>6300</v>
      </c>
      <c r="F366" t="s">
        <v>1205</v>
      </c>
    </row>
    <row r="367" spans="1:6" x14ac:dyDescent="0.25">
      <c r="A367">
        <v>102</v>
      </c>
      <c r="B367">
        <v>2260</v>
      </c>
      <c r="C367" t="s">
        <v>1206</v>
      </c>
      <c r="D367" t="s">
        <v>1207</v>
      </c>
      <c r="E367">
        <v>6300</v>
      </c>
      <c r="F367" t="s">
        <v>1205</v>
      </c>
    </row>
    <row r="368" spans="1:6" x14ac:dyDescent="0.25">
      <c r="A368">
        <v>103</v>
      </c>
      <c r="B368">
        <v>169</v>
      </c>
      <c r="C368" t="s">
        <v>1208</v>
      </c>
      <c r="D368" t="s">
        <v>1209</v>
      </c>
      <c r="E368">
        <v>6100</v>
      </c>
      <c r="F368" t="s">
        <v>1210</v>
      </c>
    </row>
    <row r="369" spans="1:6" x14ac:dyDescent="0.25">
      <c r="A369">
        <v>103</v>
      </c>
      <c r="B369">
        <v>170</v>
      </c>
      <c r="C369" t="s">
        <v>1211</v>
      </c>
      <c r="D369" t="s">
        <v>1212</v>
      </c>
      <c r="E369">
        <v>6100</v>
      </c>
      <c r="F369" t="s">
        <v>1210</v>
      </c>
    </row>
    <row r="370" spans="1:6" x14ac:dyDescent="0.25">
      <c r="A370">
        <v>103</v>
      </c>
      <c r="B370">
        <v>171</v>
      </c>
      <c r="C370" t="s">
        <v>1213</v>
      </c>
      <c r="D370" t="s">
        <v>1214</v>
      </c>
      <c r="E370">
        <v>6100</v>
      </c>
      <c r="F370" t="s">
        <v>1210</v>
      </c>
    </row>
    <row r="371" spans="1:6" x14ac:dyDescent="0.25">
      <c r="A371">
        <v>103</v>
      </c>
      <c r="B371">
        <v>1410</v>
      </c>
      <c r="C371" t="s">
        <v>1215</v>
      </c>
      <c r="D371" t="s">
        <v>1216</v>
      </c>
      <c r="E371">
        <v>6100</v>
      </c>
      <c r="F371" t="s">
        <v>1210</v>
      </c>
    </row>
    <row r="372" spans="1:6" x14ac:dyDescent="0.25">
      <c r="A372">
        <v>103</v>
      </c>
      <c r="B372">
        <v>2193</v>
      </c>
      <c r="C372" t="s">
        <v>1217</v>
      </c>
      <c r="D372" t="s">
        <v>1218</v>
      </c>
      <c r="E372">
        <v>6100</v>
      </c>
      <c r="F372" t="s">
        <v>1210</v>
      </c>
    </row>
    <row r="373" spans="1:6" x14ac:dyDescent="0.25">
      <c r="A373">
        <v>104</v>
      </c>
      <c r="B373">
        <v>518</v>
      </c>
      <c r="C373" t="s">
        <v>1219</v>
      </c>
      <c r="D373" t="s">
        <v>1220</v>
      </c>
      <c r="E373">
        <v>6240</v>
      </c>
      <c r="F373" t="s">
        <v>1221</v>
      </c>
    </row>
    <row r="374" spans="1:6" x14ac:dyDescent="0.25">
      <c r="A374">
        <v>104</v>
      </c>
      <c r="B374">
        <v>2231</v>
      </c>
      <c r="C374" t="s">
        <v>1222</v>
      </c>
      <c r="D374" t="s">
        <v>1223</v>
      </c>
      <c r="E374">
        <v>6240</v>
      </c>
      <c r="F374" t="s">
        <v>1221</v>
      </c>
    </row>
    <row r="375" spans="1:6" x14ac:dyDescent="0.25">
      <c r="A375">
        <v>105</v>
      </c>
      <c r="B375">
        <v>363</v>
      </c>
      <c r="C375" t="s">
        <v>1225</v>
      </c>
      <c r="D375" t="s">
        <v>1226</v>
      </c>
      <c r="E375">
        <v>6430</v>
      </c>
      <c r="F375" t="s">
        <v>1224</v>
      </c>
    </row>
    <row r="376" spans="1:6" x14ac:dyDescent="0.25">
      <c r="A376">
        <v>105</v>
      </c>
      <c r="B376">
        <v>1082</v>
      </c>
      <c r="C376" t="s">
        <v>1227</v>
      </c>
      <c r="D376" t="s">
        <v>1228</v>
      </c>
      <c r="E376">
        <v>6430</v>
      </c>
      <c r="F376" t="s">
        <v>1224</v>
      </c>
    </row>
    <row r="377" spans="1:6" x14ac:dyDescent="0.25">
      <c r="A377">
        <v>105</v>
      </c>
      <c r="B377">
        <v>2393</v>
      </c>
      <c r="C377" t="s">
        <v>3603</v>
      </c>
      <c r="D377" t="s">
        <v>3604</v>
      </c>
      <c r="E377">
        <v>6430</v>
      </c>
      <c r="F377" t="s">
        <v>1224</v>
      </c>
    </row>
    <row r="378" spans="1:6" x14ac:dyDescent="0.25">
      <c r="A378">
        <v>109</v>
      </c>
      <c r="B378">
        <v>533</v>
      </c>
      <c r="C378" t="s">
        <v>1229</v>
      </c>
      <c r="D378" t="s">
        <v>1230</v>
      </c>
      <c r="E378">
        <v>6520</v>
      </c>
      <c r="F378" t="s">
        <v>1231</v>
      </c>
    </row>
    <row r="379" spans="1:6" x14ac:dyDescent="0.25">
      <c r="A379">
        <v>110</v>
      </c>
      <c r="B379">
        <v>966</v>
      </c>
      <c r="C379" t="s">
        <v>1232</v>
      </c>
      <c r="D379" t="s">
        <v>1233</v>
      </c>
      <c r="E379">
        <v>6630</v>
      </c>
      <c r="F379" t="s">
        <v>1234</v>
      </c>
    </row>
    <row r="380" spans="1:6" x14ac:dyDescent="0.25">
      <c r="A380">
        <v>110</v>
      </c>
      <c r="B380">
        <v>2050</v>
      </c>
      <c r="C380" t="s">
        <v>1235</v>
      </c>
      <c r="D380" t="s">
        <v>1236</v>
      </c>
      <c r="E380">
        <v>6660</v>
      </c>
      <c r="F380" t="s">
        <v>1237</v>
      </c>
    </row>
    <row r="381" spans="1:6" x14ac:dyDescent="0.25">
      <c r="A381">
        <v>110</v>
      </c>
      <c r="B381">
        <v>2146</v>
      </c>
      <c r="C381" t="s">
        <v>1238</v>
      </c>
      <c r="D381" t="s">
        <v>1239</v>
      </c>
      <c r="E381">
        <v>6630</v>
      </c>
      <c r="F381" t="s">
        <v>1234</v>
      </c>
    </row>
    <row r="382" spans="1:6" x14ac:dyDescent="0.25">
      <c r="A382">
        <v>113</v>
      </c>
      <c r="B382">
        <v>472</v>
      </c>
      <c r="C382" t="s">
        <v>87</v>
      </c>
      <c r="D382" t="s">
        <v>1240</v>
      </c>
      <c r="E382">
        <v>6780</v>
      </c>
      <c r="F382" t="s">
        <v>1241</v>
      </c>
    </row>
    <row r="383" spans="1:6" x14ac:dyDescent="0.25">
      <c r="A383">
        <v>113</v>
      </c>
      <c r="B383">
        <v>473</v>
      </c>
      <c r="C383" t="s">
        <v>1242</v>
      </c>
      <c r="D383" t="s">
        <v>1243</v>
      </c>
      <c r="E383">
        <v>6780</v>
      </c>
      <c r="F383" t="s">
        <v>1241</v>
      </c>
    </row>
    <row r="384" spans="1:6" x14ac:dyDescent="0.25">
      <c r="A384">
        <v>114</v>
      </c>
      <c r="B384">
        <v>511</v>
      </c>
      <c r="C384" t="s">
        <v>1244</v>
      </c>
      <c r="D384" t="s">
        <v>1245</v>
      </c>
      <c r="E384">
        <v>6400</v>
      </c>
      <c r="F384" t="s">
        <v>1246</v>
      </c>
    </row>
    <row r="385" spans="1:6" x14ac:dyDescent="0.25">
      <c r="A385">
        <v>114</v>
      </c>
      <c r="B385">
        <v>512</v>
      </c>
      <c r="C385" t="s">
        <v>1247</v>
      </c>
      <c r="D385" t="s">
        <v>1248</v>
      </c>
      <c r="E385">
        <v>6400</v>
      </c>
      <c r="F385" t="s">
        <v>1246</v>
      </c>
    </row>
    <row r="386" spans="1:6" x14ac:dyDescent="0.25">
      <c r="A386">
        <v>114</v>
      </c>
      <c r="B386">
        <v>514</v>
      </c>
      <c r="C386" t="s">
        <v>1249</v>
      </c>
      <c r="D386" t="s">
        <v>1250</v>
      </c>
      <c r="E386">
        <v>6400</v>
      </c>
      <c r="F386" t="s">
        <v>1246</v>
      </c>
    </row>
    <row r="387" spans="1:6" x14ac:dyDescent="0.25">
      <c r="A387">
        <v>114</v>
      </c>
      <c r="B387">
        <v>515</v>
      </c>
      <c r="C387" t="s">
        <v>1251</v>
      </c>
      <c r="D387" t="s">
        <v>1252</v>
      </c>
      <c r="E387">
        <v>6400</v>
      </c>
      <c r="F387" t="s">
        <v>1246</v>
      </c>
    </row>
    <row r="388" spans="1:6" x14ac:dyDescent="0.25">
      <c r="A388">
        <v>114</v>
      </c>
      <c r="B388">
        <v>1063</v>
      </c>
      <c r="C388" t="s">
        <v>3605</v>
      </c>
      <c r="D388" t="s">
        <v>1253</v>
      </c>
      <c r="E388">
        <v>6400</v>
      </c>
      <c r="F388" t="s">
        <v>1246</v>
      </c>
    </row>
    <row r="389" spans="1:6" x14ac:dyDescent="0.25">
      <c r="A389">
        <v>114</v>
      </c>
      <c r="B389">
        <v>2057</v>
      </c>
      <c r="C389" t="s">
        <v>1254</v>
      </c>
      <c r="D389" t="s">
        <v>1255</v>
      </c>
      <c r="E389">
        <v>6400</v>
      </c>
      <c r="F389" t="s">
        <v>1246</v>
      </c>
    </row>
    <row r="390" spans="1:6" x14ac:dyDescent="0.25">
      <c r="A390">
        <v>114</v>
      </c>
      <c r="B390">
        <v>2157</v>
      </c>
      <c r="C390" t="s">
        <v>1256</v>
      </c>
      <c r="D390" t="s">
        <v>1257</v>
      </c>
      <c r="E390">
        <v>6400</v>
      </c>
      <c r="F390" t="s">
        <v>1246</v>
      </c>
    </row>
    <row r="391" spans="1:6" x14ac:dyDescent="0.25">
      <c r="A391">
        <v>114</v>
      </c>
      <c r="B391">
        <v>2158</v>
      </c>
      <c r="C391" t="s">
        <v>1258</v>
      </c>
      <c r="D391" t="s">
        <v>1259</v>
      </c>
      <c r="E391">
        <v>6400</v>
      </c>
      <c r="F391" t="s">
        <v>1246</v>
      </c>
    </row>
    <row r="392" spans="1:6" x14ac:dyDescent="0.25">
      <c r="A392">
        <v>114</v>
      </c>
      <c r="B392">
        <v>2240</v>
      </c>
      <c r="C392" t="s">
        <v>1260</v>
      </c>
      <c r="D392" t="s">
        <v>1261</v>
      </c>
      <c r="E392">
        <v>6400</v>
      </c>
      <c r="F392" t="s">
        <v>1246</v>
      </c>
    </row>
    <row r="393" spans="1:6" x14ac:dyDescent="0.25">
      <c r="A393">
        <v>115</v>
      </c>
      <c r="B393">
        <v>545</v>
      </c>
      <c r="C393" t="s">
        <v>1262</v>
      </c>
      <c r="D393" t="s">
        <v>1263</v>
      </c>
      <c r="E393">
        <v>6270</v>
      </c>
      <c r="F393" t="s">
        <v>1264</v>
      </c>
    </row>
    <row r="394" spans="1:6" x14ac:dyDescent="0.25">
      <c r="A394">
        <v>115</v>
      </c>
      <c r="B394">
        <v>744</v>
      </c>
      <c r="C394" t="s">
        <v>1265</v>
      </c>
      <c r="D394" t="s">
        <v>1266</v>
      </c>
      <c r="E394">
        <v>6270</v>
      </c>
      <c r="F394" t="s">
        <v>1264</v>
      </c>
    </row>
    <row r="395" spans="1:6" x14ac:dyDescent="0.25">
      <c r="A395">
        <v>115</v>
      </c>
      <c r="B395">
        <v>1352</v>
      </c>
      <c r="C395" t="s">
        <v>1267</v>
      </c>
      <c r="D395" t="s">
        <v>1268</v>
      </c>
      <c r="E395">
        <v>6270</v>
      </c>
      <c r="F395" t="s">
        <v>1264</v>
      </c>
    </row>
    <row r="396" spans="1:6" x14ac:dyDescent="0.25">
      <c r="A396">
        <v>115</v>
      </c>
      <c r="B396">
        <v>2272</v>
      </c>
      <c r="C396" t="s">
        <v>1269</v>
      </c>
      <c r="D396" t="s">
        <v>1270</v>
      </c>
      <c r="E396">
        <v>6270</v>
      </c>
      <c r="F396" t="s">
        <v>1264</v>
      </c>
    </row>
    <row r="397" spans="1:6" x14ac:dyDescent="0.25">
      <c r="A397">
        <v>115</v>
      </c>
      <c r="B397">
        <v>2337</v>
      </c>
      <c r="C397" t="s">
        <v>1271</v>
      </c>
      <c r="D397" t="s">
        <v>1272</v>
      </c>
      <c r="E397">
        <v>6270</v>
      </c>
      <c r="F397" t="s">
        <v>1264</v>
      </c>
    </row>
    <row r="398" spans="1:6" x14ac:dyDescent="0.25">
      <c r="A398">
        <v>116</v>
      </c>
      <c r="B398">
        <v>570</v>
      </c>
      <c r="C398" t="s">
        <v>1273</v>
      </c>
      <c r="D398" t="s">
        <v>1274</v>
      </c>
      <c r="E398">
        <v>6500</v>
      </c>
      <c r="F398" t="s">
        <v>1275</v>
      </c>
    </row>
    <row r="399" spans="1:6" x14ac:dyDescent="0.25">
      <c r="A399">
        <v>116</v>
      </c>
      <c r="B399">
        <v>571</v>
      </c>
      <c r="C399" t="s">
        <v>1276</v>
      </c>
      <c r="D399" t="s">
        <v>1277</v>
      </c>
      <c r="E399">
        <v>6500</v>
      </c>
      <c r="F399" t="s">
        <v>1275</v>
      </c>
    </row>
    <row r="400" spans="1:6" x14ac:dyDescent="0.25">
      <c r="A400">
        <v>116</v>
      </c>
      <c r="B400">
        <v>2108</v>
      </c>
      <c r="C400" t="s">
        <v>1278</v>
      </c>
      <c r="D400" t="s">
        <v>1279</v>
      </c>
      <c r="E400">
        <v>6500</v>
      </c>
      <c r="F400" t="s">
        <v>1275</v>
      </c>
    </row>
    <row r="401" spans="1:6" x14ac:dyDescent="0.25">
      <c r="A401">
        <v>117</v>
      </c>
      <c r="B401">
        <v>208</v>
      </c>
      <c r="C401" t="s">
        <v>1280</v>
      </c>
      <c r="D401" t="s">
        <v>1281</v>
      </c>
      <c r="E401">
        <v>6230</v>
      </c>
      <c r="F401" t="s">
        <v>1282</v>
      </c>
    </row>
    <row r="402" spans="1:6" x14ac:dyDescent="0.25">
      <c r="A402">
        <v>117</v>
      </c>
      <c r="B402">
        <v>443</v>
      </c>
      <c r="C402" t="s">
        <v>1283</v>
      </c>
      <c r="D402" t="s">
        <v>1284</v>
      </c>
      <c r="E402">
        <v>6230</v>
      </c>
      <c r="F402" t="s">
        <v>1282</v>
      </c>
    </row>
    <row r="403" spans="1:6" x14ac:dyDescent="0.25">
      <c r="A403">
        <v>117</v>
      </c>
      <c r="B403">
        <v>578</v>
      </c>
      <c r="C403" t="s">
        <v>1286</v>
      </c>
      <c r="D403" t="s">
        <v>1287</v>
      </c>
      <c r="E403">
        <v>6200</v>
      </c>
      <c r="F403" t="s">
        <v>1285</v>
      </c>
    </row>
    <row r="404" spans="1:6" x14ac:dyDescent="0.25">
      <c r="A404">
        <v>117</v>
      </c>
      <c r="B404">
        <v>579</v>
      </c>
      <c r="C404" t="s">
        <v>1288</v>
      </c>
      <c r="D404" t="s">
        <v>1289</v>
      </c>
      <c r="E404">
        <v>6200</v>
      </c>
      <c r="F404" t="s">
        <v>1285</v>
      </c>
    </row>
    <row r="405" spans="1:6" x14ac:dyDescent="0.25">
      <c r="A405">
        <v>117</v>
      </c>
      <c r="B405">
        <v>581</v>
      </c>
      <c r="C405" t="s">
        <v>1290</v>
      </c>
      <c r="D405" t="s">
        <v>1291</v>
      </c>
      <c r="E405">
        <v>6200</v>
      </c>
      <c r="F405" t="s">
        <v>1285</v>
      </c>
    </row>
    <row r="406" spans="1:6" x14ac:dyDescent="0.25">
      <c r="A406">
        <v>117</v>
      </c>
      <c r="B406">
        <v>998</v>
      </c>
      <c r="C406" t="s">
        <v>1292</v>
      </c>
      <c r="D406" t="s">
        <v>1293</v>
      </c>
      <c r="E406">
        <v>6200</v>
      </c>
      <c r="F406" t="s">
        <v>1285</v>
      </c>
    </row>
    <row r="407" spans="1:6" x14ac:dyDescent="0.25">
      <c r="A407">
        <v>117</v>
      </c>
      <c r="B407">
        <v>1246</v>
      </c>
      <c r="C407" t="s">
        <v>1294</v>
      </c>
      <c r="D407" t="s">
        <v>1295</v>
      </c>
      <c r="E407">
        <v>6200</v>
      </c>
      <c r="F407" t="s">
        <v>1285</v>
      </c>
    </row>
    <row r="408" spans="1:6" x14ac:dyDescent="0.25">
      <c r="A408">
        <v>117</v>
      </c>
      <c r="B408">
        <v>2232</v>
      </c>
      <c r="C408" t="s">
        <v>1296</v>
      </c>
      <c r="D408" t="s">
        <v>1297</v>
      </c>
      <c r="E408">
        <v>6200</v>
      </c>
      <c r="F408" t="s">
        <v>1285</v>
      </c>
    </row>
    <row r="409" spans="1:6" x14ac:dyDescent="0.25">
      <c r="A409">
        <v>117</v>
      </c>
      <c r="B409">
        <v>2233</v>
      </c>
      <c r="C409" t="s">
        <v>1298</v>
      </c>
      <c r="D409" t="s">
        <v>1299</v>
      </c>
      <c r="E409">
        <v>6200</v>
      </c>
      <c r="F409" t="s">
        <v>1285</v>
      </c>
    </row>
    <row r="410" spans="1:6" x14ac:dyDescent="0.25">
      <c r="A410">
        <v>118</v>
      </c>
      <c r="B410">
        <v>648</v>
      </c>
      <c r="C410" t="s">
        <v>1300</v>
      </c>
      <c r="D410" t="s">
        <v>1301</v>
      </c>
      <c r="E410">
        <v>6200</v>
      </c>
      <c r="F410" t="s">
        <v>1285</v>
      </c>
    </row>
    <row r="411" spans="1:6" x14ac:dyDescent="0.25">
      <c r="A411">
        <v>119</v>
      </c>
      <c r="B411">
        <v>245</v>
      </c>
      <c r="C411" t="s">
        <v>1302</v>
      </c>
      <c r="D411" t="s">
        <v>1303</v>
      </c>
      <c r="E411">
        <v>7190</v>
      </c>
      <c r="F411" t="s">
        <v>1304</v>
      </c>
    </row>
    <row r="412" spans="1:6" x14ac:dyDescent="0.25">
      <c r="A412">
        <v>119</v>
      </c>
      <c r="B412">
        <v>246</v>
      </c>
      <c r="C412" t="s">
        <v>1305</v>
      </c>
      <c r="D412" t="s">
        <v>1306</v>
      </c>
      <c r="E412">
        <v>7190</v>
      </c>
      <c r="F412" t="s">
        <v>1304</v>
      </c>
    </row>
    <row r="413" spans="1:6" x14ac:dyDescent="0.25">
      <c r="A413">
        <v>119</v>
      </c>
      <c r="B413">
        <v>2030</v>
      </c>
      <c r="C413" t="s">
        <v>1307</v>
      </c>
      <c r="D413" t="s">
        <v>1308</v>
      </c>
      <c r="E413">
        <v>7190</v>
      </c>
      <c r="F413" t="s">
        <v>1304</v>
      </c>
    </row>
    <row r="414" spans="1:6" x14ac:dyDescent="0.25">
      <c r="A414">
        <v>119</v>
      </c>
      <c r="B414">
        <v>2195</v>
      </c>
      <c r="C414" t="s">
        <v>1309</v>
      </c>
      <c r="D414" t="s">
        <v>1310</v>
      </c>
      <c r="E414">
        <v>7190</v>
      </c>
      <c r="F414" t="s">
        <v>1304</v>
      </c>
    </row>
    <row r="415" spans="1:6" x14ac:dyDescent="0.25">
      <c r="A415">
        <v>120</v>
      </c>
      <c r="B415">
        <v>384</v>
      </c>
      <c r="C415" t="s">
        <v>1311</v>
      </c>
      <c r="D415" t="s">
        <v>1312</v>
      </c>
      <c r="E415">
        <v>6830</v>
      </c>
      <c r="F415" t="s">
        <v>1313</v>
      </c>
    </row>
    <row r="416" spans="1:6" x14ac:dyDescent="0.25">
      <c r="A416">
        <v>121</v>
      </c>
      <c r="B416">
        <v>408</v>
      </c>
      <c r="C416" t="s">
        <v>1314</v>
      </c>
      <c r="D416" t="s">
        <v>1315</v>
      </c>
      <c r="E416">
        <v>6855</v>
      </c>
      <c r="F416" t="s">
        <v>1316</v>
      </c>
    </row>
    <row r="417" spans="1:6" x14ac:dyDescent="0.25">
      <c r="A417">
        <v>121</v>
      </c>
      <c r="B417">
        <v>2374</v>
      </c>
      <c r="C417" t="s">
        <v>1317</v>
      </c>
      <c r="D417" t="s">
        <v>1318</v>
      </c>
      <c r="E417">
        <v>6855</v>
      </c>
      <c r="F417" t="s">
        <v>1316</v>
      </c>
    </row>
    <row r="418" spans="1:6" x14ac:dyDescent="0.25">
      <c r="A418">
        <v>122</v>
      </c>
      <c r="B418">
        <v>26</v>
      </c>
      <c r="C418" t="s">
        <v>1319</v>
      </c>
      <c r="D418" t="s">
        <v>1320</v>
      </c>
      <c r="E418">
        <v>6840</v>
      </c>
      <c r="F418" t="s">
        <v>1321</v>
      </c>
    </row>
    <row r="419" spans="1:6" x14ac:dyDescent="0.25">
      <c r="A419">
        <v>123</v>
      </c>
      <c r="B419">
        <v>50</v>
      </c>
      <c r="C419" t="s">
        <v>1322</v>
      </c>
      <c r="D419" t="s">
        <v>1323</v>
      </c>
      <c r="E419">
        <v>6740</v>
      </c>
      <c r="F419" t="s">
        <v>1324</v>
      </c>
    </row>
    <row r="420" spans="1:6" x14ac:dyDescent="0.25">
      <c r="A420">
        <v>124</v>
      </c>
      <c r="B420">
        <v>158</v>
      </c>
      <c r="C420" t="s">
        <v>1325</v>
      </c>
      <c r="D420" t="s">
        <v>1326</v>
      </c>
      <c r="E420">
        <v>6690</v>
      </c>
      <c r="F420" t="s">
        <v>1327</v>
      </c>
    </row>
    <row r="421" spans="1:6" x14ac:dyDescent="0.25">
      <c r="A421">
        <v>124</v>
      </c>
      <c r="B421">
        <v>159</v>
      </c>
      <c r="C421" t="s">
        <v>1328</v>
      </c>
      <c r="D421" t="s">
        <v>1329</v>
      </c>
      <c r="E421">
        <v>6690</v>
      </c>
      <c r="F421" t="s">
        <v>1327</v>
      </c>
    </row>
    <row r="422" spans="1:6" x14ac:dyDescent="0.25">
      <c r="A422">
        <v>125</v>
      </c>
      <c r="B422">
        <v>249</v>
      </c>
      <c r="C422" t="s">
        <v>99</v>
      </c>
      <c r="D422" t="s">
        <v>1330</v>
      </c>
      <c r="E422">
        <v>6650</v>
      </c>
      <c r="F422" t="s">
        <v>1331</v>
      </c>
    </row>
    <row r="423" spans="1:6" x14ac:dyDescent="0.25">
      <c r="A423">
        <v>126</v>
      </c>
      <c r="B423">
        <v>94</v>
      </c>
      <c r="C423" t="s">
        <v>1332</v>
      </c>
      <c r="D423" t="s">
        <v>1333</v>
      </c>
      <c r="E423">
        <v>6715</v>
      </c>
      <c r="F423" t="s">
        <v>1334</v>
      </c>
    </row>
    <row r="424" spans="1:6" x14ac:dyDescent="0.25">
      <c r="A424">
        <v>126</v>
      </c>
      <c r="B424">
        <v>96</v>
      </c>
      <c r="C424" t="s">
        <v>1336</v>
      </c>
      <c r="D424" t="s">
        <v>1337</v>
      </c>
      <c r="E424">
        <v>6715</v>
      </c>
      <c r="F424" t="s">
        <v>1334</v>
      </c>
    </row>
    <row r="425" spans="1:6" x14ac:dyDescent="0.25">
      <c r="A425">
        <v>126</v>
      </c>
      <c r="B425">
        <v>97</v>
      </c>
      <c r="C425" t="s">
        <v>1338</v>
      </c>
      <c r="D425" t="s">
        <v>1339</v>
      </c>
      <c r="E425">
        <v>6710</v>
      </c>
      <c r="F425" t="s">
        <v>1340</v>
      </c>
    </row>
    <row r="426" spans="1:6" x14ac:dyDescent="0.25">
      <c r="A426">
        <v>126</v>
      </c>
      <c r="B426">
        <v>98</v>
      </c>
      <c r="C426" t="s">
        <v>1341</v>
      </c>
      <c r="D426" t="s">
        <v>1342</v>
      </c>
      <c r="E426">
        <v>6715</v>
      </c>
      <c r="F426" t="s">
        <v>1334</v>
      </c>
    </row>
    <row r="427" spans="1:6" x14ac:dyDescent="0.25">
      <c r="A427">
        <v>126</v>
      </c>
      <c r="B427">
        <v>99</v>
      </c>
      <c r="C427" t="s">
        <v>1343</v>
      </c>
      <c r="D427" t="s">
        <v>1344</v>
      </c>
      <c r="E427">
        <v>6710</v>
      </c>
      <c r="F427" t="s">
        <v>1340</v>
      </c>
    </row>
    <row r="428" spans="1:6" x14ac:dyDescent="0.25">
      <c r="A428">
        <v>126</v>
      </c>
      <c r="B428">
        <v>100</v>
      </c>
      <c r="C428" t="s">
        <v>1345</v>
      </c>
      <c r="D428" t="s">
        <v>1346</v>
      </c>
      <c r="E428">
        <v>6731</v>
      </c>
      <c r="F428" t="s">
        <v>1347</v>
      </c>
    </row>
    <row r="429" spans="1:6" x14ac:dyDescent="0.25">
      <c r="A429">
        <v>126</v>
      </c>
      <c r="B429">
        <v>101</v>
      </c>
      <c r="C429" t="s">
        <v>1348</v>
      </c>
      <c r="D429" t="s">
        <v>1349</v>
      </c>
      <c r="E429">
        <v>6705</v>
      </c>
      <c r="F429" t="s">
        <v>1335</v>
      </c>
    </row>
    <row r="430" spans="1:6" x14ac:dyDescent="0.25">
      <c r="A430">
        <v>126</v>
      </c>
      <c r="B430">
        <v>556</v>
      </c>
      <c r="C430" t="s">
        <v>1350</v>
      </c>
      <c r="D430" t="s">
        <v>1351</v>
      </c>
      <c r="E430">
        <v>6800</v>
      </c>
      <c r="F430" t="s">
        <v>1352</v>
      </c>
    </row>
    <row r="431" spans="1:6" x14ac:dyDescent="0.25">
      <c r="A431">
        <v>126</v>
      </c>
      <c r="B431">
        <v>557</v>
      </c>
      <c r="C431" t="s">
        <v>1353</v>
      </c>
      <c r="D431" t="s">
        <v>1354</v>
      </c>
      <c r="E431">
        <v>6800</v>
      </c>
      <c r="F431" t="s">
        <v>1352</v>
      </c>
    </row>
    <row r="432" spans="1:6" x14ac:dyDescent="0.25">
      <c r="A432">
        <v>126</v>
      </c>
      <c r="B432">
        <v>827</v>
      </c>
      <c r="C432" t="s">
        <v>1355</v>
      </c>
      <c r="D432" t="s">
        <v>1356</v>
      </c>
      <c r="E432">
        <v>6700</v>
      </c>
      <c r="F432" t="s">
        <v>1357</v>
      </c>
    </row>
    <row r="433" spans="1:6" x14ac:dyDescent="0.25">
      <c r="A433">
        <v>126</v>
      </c>
      <c r="B433">
        <v>990</v>
      </c>
      <c r="C433" t="s">
        <v>1358</v>
      </c>
      <c r="D433" t="s">
        <v>1359</v>
      </c>
      <c r="E433">
        <v>6700</v>
      </c>
      <c r="F433" t="s">
        <v>1357</v>
      </c>
    </row>
    <row r="434" spans="1:6" x14ac:dyDescent="0.25">
      <c r="A434">
        <v>126</v>
      </c>
      <c r="B434">
        <v>1002</v>
      </c>
      <c r="C434" t="s">
        <v>1360</v>
      </c>
      <c r="D434" t="s">
        <v>1361</v>
      </c>
      <c r="E434">
        <v>6700</v>
      </c>
      <c r="F434" t="s">
        <v>1357</v>
      </c>
    </row>
    <row r="435" spans="1:6" x14ac:dyDescent="0.25">
      <c r="A435">
        <v>126</v>
      </c>
      <c r="B435">
        <v>1289</v>
      </c>
      <c r="C435" t="s">
        <v>1362</v>
      </c>
      <c r="D435" t="s">
        <v>1363</v>
      </c>
      <c r="E435">
        <v>6720</v>
      </c>
      <c r="F435" t="s">
        <v>1364</v>
      </c>
    </row>
    <row r="436" spans="1:6" x14ac:dyDescent="0.25">
      <c r="A436">
        <v>126</v>
      </c>
      <c r="B436">
        <v>1417</v>
      </c>
      <c r="C436" t="s">
        <v>1365</v>
      </c>
      <c r="D436" t="s">
        <v>1366</v>
      </c>
      <c r="E436">
        <v>6800</v>
      </c>
      <c r="F436" t="s">
        <v>1352</v>
      </c>
    </row>
    <row r="437" spans="1:6" x14ac:dyDescent="0.25">
      <c r="A437">
        <v>126</v>
      </c>
      <c r="B437">
        <v>1658</v>
      </c>
      <c r="C437" t="s">
        <v>3606</v>
      </c>
      <c r="D437" t="s">
        <v>1367</v>
      </c>
      <c r="E437">
        <v>6705</v>
      </c>
      <c r="F437" t="s">
        <v>1335</v>
      </c>
    </row>
    <row r="438" spans="1:6" x14ac:dyDescent="0.25">
      <c r="A438">
        <v>126</v>
      </c>
      <c r="B438">
        <v>2138</v>
      </c>
      <c r="C438" t="s">
        <v>1368</v>
      </c>
      <c r="D438" t="s">
        <v>1369</v>
      </c>
      <c r="E438">
        <v>6700</v>
      </c>
      <c r="F438" t="s">
        <v>1357</v>
      </c>
    </row>
    <row r="439" spans="1:6" x14ac:dyDescent="0.25">
      <c r="A439">
        <v>126</v>
      </c>
      <c r="B439">
        <v>2275</v>
      </c>
      <c r="C439" t="s">
        <v>1370</v>
      </c>
      <c r="D439" t="s">
        <v>1371</v>
      </c>
      <c r="E439">
        <v>6705</v>
      </c>
      <c r="F439" t="s">
        <v>1335</v>
      </c>
    </row>
    <row r="440" spans="1:6" x14ac:dyDescent="0.25">
      <c r="A440">
        <v>126</v>
      </c>
      <c r="B440">
        <v>2277</v>
      </c>
      <c r="C440" t="s">
        <v>1372</v>
      </c>
      <c r="D440" t="s">
        <v>1373</v>
      </c>
      <c r="E440">
        <v>6715</v>
      </c>
      <c r="F440" t="s">
        <v>1334</v>
      </c>
    </row>
    <row r="441" spans="1:6" x14ac:dyDescent="0.25">
      <c r="A441">
        <v>126</v>
      </c>
      <c r="B441">
        <v>2311</v>
      </c>
      <c r="C441" t="s">
        <v>1374</v>
      </c>
      <c r="D441" t="s">
        <v>1375</v>
      </c>
      <c r="E441">
        <v>6715</v>
      </c>
      <c r="F441" t="s">
        <v>1334</v>
      </c>
    </row>
    <row r="442" spans="1:6" x14ac:dyDescent="0.25">
      <c r="A442">
        <v>126</v>
      </c>
      <c r="B442">
        <v>2381</v>
      </c>
      <c r="C442" t="s">
        <v>1376</v>
      </c>
      <c r="D442" t="s">
        <v>1377</v>
      </c>
      <c r="E442">
        <v>6800</v>
      </c>
      <c r="F442" t="s">
        <v>1352</v>
      </c>
    </row>
    <row r="443" spans="1:6" x14ac:dyDescent="0.25">
      <c r="A443">
        <v>126</v>
      </c>
      <c r="B443">
        <v>2382</v>
      </c>
      <c r="C443" t="s">
        <v>1378</v>
      </c>
      <c r="D443" t="s">
        <v>1379</v>
      </c>
      <c r="E443">
        <v>6800</v>
      </c>
      <c r="F443" t="s">
        <v>1352</v>
      </c>
    </row>
    <row r="444" spans="1:6" x14ac:dyDescent="0.25">
      <c r="A444">
        <v>126</v>
      </c>
      <c r="B444">
        <v>2386</v>
      </c>
      <c r="C444" t="s">
        <v>3607</v>
      </c>
      <c r="D444" t="s">
        <v>3608</v>
      </c>
      <c r="E444">
        <v>6800</v>
      </c>
      <c r="F444" t="s">
        <v>1352</v>
      </c>
    </row>
    <row r="445" spans="1:6" x14ac:dyDescent="0.25">
      <c r="A445">
        <v>126</v>
      </c>
      <c r="B445">
        <v>2387</v>
      </c>
      <c r="C445" t="s">
        <v>3609</v>
      </c>
      <c r="D445" t="s">
        <v>3610</v>
      </c>
      <c r="E445">
        <v>6715</v>
      </c>
      <c r="F445" t="s">
        <v>1334</v>
      </c>
    </row>
    <row r="446" spans="1:6" x14ac:dyDescent="0.25">
      <c r="A446">
        <v>126</v>
      </c>
      <c r="B446">
        <v>2388</v>
      </c>
      <c r="C446" t="s">
        <v>3611</v>
      </c>
      <c r="D446" t="s">
        <v>3612</v>
      </c>
      <c r="E446">
        <v>6715</v>
      </c>
      <c r="F446" t="s">
        <v>1334</v>
      </c>
    </row>
    <row r="447" spans="1:6" x14ac:dyDescent="0.25">
      <c r="A447">
        <v>126</v>
      </c>
      <c r="B447">
        <v>2389</v>
      </c>
      <c r="C447" t="s">
        <v>3613</v>
      </c>
      <c r="D447" t="s">
        <v>3614</v>
      </c>
      <c r="E447">
        <v>6731</v>
      </c>
      <c r="F447" t="s">
        <v>1347</v>
      </c>
    </row>
    <row r="448" spans="1:6" x14ac:dyDescent="0.25">
      <c r="A448">
        <v>128</v>
      </c>
      <c r="B448">
        <v>81</v>
      </c>
      <c r="C448" t="s">
        <v>1380</v>
      </c>
      <c r="D448" t="s">
        <v>1381</v>
      </c>
      <c r="E448">
        <v>7200</v>
      </c>
      <c r="F448" t="s">
        <v>1382</v>
      </c>
    </row>
    <row r="449" spans="1:6" x14ac:dyDescent="0.25">
      <c r="A449">
        <v>128</v>
      </c>
      <c r="B449">
        <v>154</v>
      </c>
      <c r="C449" t="s">
        <v>1383</v>
      </c>
      <c r="D449" t="s">
        <v>1384</v>
      </c>
      <c r="E449">
        <v>7200</v>
      </c>
      <c r="F449" t="s">
        <v>1382</v>
      </c>
    </row>
    <row r="450" spans="1:6" x14ac:dyDescent="0.25">
      <c r="A450">
        <v>128</v>
      </c>
      <c r="B450">
        <v>155</v>
      </c>
      <c r="C450" t="s">
        <v>1385</v>
      </c>
      <c r="D450" t="s">
        <v>1386</v>
      </c>
      <c r="E450">
        <v>7200</v>
      </c>
      <c r="F450" t="s">
        <v>1382</v>
      </c>
    </row>
    <row r="451" spans="1:6" x14ac:dyDescent="0.25">
      <c r="A451">
        <v>128</v>
      </c>
      <c r="B451">
        <v>834</v>
      </c>
      <c r="C451" t="s">
        <v>1387</v>
      </c>
      <c r="D451" t="s">
        <v>1388</v>
      </c>
      <c r="E451">
        <v>7200</v>
      </c>
      <c r="F451" t="s">
        <v>1382</v>
      </c>
    </row>
    <row r="452" spans="1:6" x14ac:dyDescent="0.25">
      <c r="A452">
        <v>128</v>
      </c>
      <c r="B452">
        <v>988</v>
      </c>
      <c r="C452" t="s">
        <v>1389</v>
      </c>
      <c r="D452" t="s">
        <v>1390</v>
      </c>
      <c r="E452">
        <v>7200</v>
      </c>
      <c r="F452" t="s">
        <v>1382</v>
      </c>
    </row>
    <row r="453" spans="1:6" x14ac:dyDescent="0.25">
      <c r="A453">
        <v>128</v>
      </c>
      <c r="B453">
        <v>2230</v>
      </c>
      <c r="C453" t="s">
        <v>769</v>
      </c>
      <c r="D453" t="s">
        <v>1391</v>
      </c>
      <c r="E453">
        <v>7200</v>
      </c>
      <c r="F453" t="s">
        <v>1382</v>
      </c>
    </row>
    <row r="454" spans="1:6" x14ac:dyDescent="0.25">
      <c r="A454">
        <v>129</v>
      </c>
      <c r="B454">
        <v>2140</v>
      </c>
      <c r="C454" t="s">
        <v>1392</v>
      </c>
      <c r="D454" t="s">
        <v>1393</v>
      </c>
      <c r="E454">
        <v>7260</v>
      </c>
      <c r="F454" t="s">
        <v>1394</v>
      </c>
    </row>
    <row r="455" spans="1:6" x14ac:dyDescent="0.25">
      <c r="A455">
        <v>130</v>
      </c>
      <c r="B455">
        <v>189</v>
      </c>
      <c r="C455" t="s">
        <v>1395</v>
      </c>
      <c r="D455" t="s">
        <v>1396</v>
      </c>
      <c r="E455">
        <v>7250</v>
      </c>
      <c r="F455" t="s">
        <v>1397</v>
      </c>
    </row>
    <row r="456" spans="1:6" x14ac:dyDescent="0.25">
      <c r="A456">
        <v>131</v>
      </c>
      <c r="B456">
        <v>224</v>
      </c>
      <c r="C456" t="s">
        <v>1398</v>
      </c>
      <c r="D456" t="s">
        <v>1399</v>
      </c>
      <c r="E456">
        <v>6670</v>
      </c>
      <c r="F456" t="s">
        <v>1400</v>
      </c>
    </row>
    <row r="457" spans="1:6" x14ac:dyDescent="0.25">
      <c r="A457">
        <v>131</v>
      </c>
      <c r="B457">
        <v>2284</v>
      </c>
      <c r="C457" t="s">
        <v>1401</v>
      </c>
      <c r="D457" t="s">
        <v>1402</v>
      </c>
      <c r="E457">
        <v>6670</v>
      </c>
      <c r="F457" t="s">
        <v>1400</v>
      </c>
    </row>
    <row r="458" spans="1:6" x14ac:dyDescent="0.25">
      <c r="A458">
        <v>133</v>
      </c>
      <c r="B458">
        <v>419</v>
      </c>
      <c r="C458" t="s">
        <v>1403</v>
      </c>
      <c r="D458" t="s">
        <v>1404</v>
      </c>
      <c r="E458">
        <v>6760</v>
      </c>
      <c r="F458" t="s">
        <v>1405</v>
      </c>
    </row>
    <row r="459" spans="1:6" x14ac:dyDescent="0.25">
      <c r="A459">
        <v>133</v>
      </c>
      <c r="B459">
        <v>420</v>
      </c>
      <c r="C459" t="s">
        <v>1406</v>
      </c>
      <c r="D459" t="s">
        <v>1407</v>
      </c>
      <c r="E459">
        <v>6760</v>
      </c>
      <c r="F459" t="s">
        <v>1405</v>
      </c>
    </row>
    <row r="460" spans="1:6" x14ac:dyDescent="0.25">
      <c r="A460">
        <v>133</v>
      </c>
      <c r="B460">
        <v>651</v>
      </c>
      <c r="C460" t="s">
        <v>1408</v>
      </c>
      <c r="D460" t="s">
        <v>3615</v>
      </c>
      <c r="E460">
        <v>6760</v>
      </c>
      <c r="F460" t="s">
        <v>1405</v>
      </c>
    </row>
    <row r="461" spans="1:6" x14ac:dyDescent="0.25">
      <c r="A461">
        <v>134</v>
      </c>
      <c r="B461">
        <v>451</v>
      </c>
      <c r="C461" t="s">
        <v>1409</v>
      </c>
      <c r="D461" t="s">
        <v>1410</v>
      </c>
      <c r="E461">
        <v>6800</v>
      </c>
      <c r="F461" t="s">
        <v>1352</v>
      </c>
    </row>
    <row r="462" spans="1:6" x14ac:dyDescent="0.25">
      <c r="A462">
        <v>135</v>
      </c>
      <c r="B462">
        <v>558</v>
      </c>
      <c r="C462" t="s">
        <v>1411</v>
      </c>
      <c r="D462" t="s">
        <v>1412</v>
      </c>
      <c r="E462">
        <v>6600</v>
      </c>
      <c r="F462" t="s">
        <v>1413</v>
      </c>
    </row>
    <row r="463" spans="1:6" x14ac:dyDescent="0.25">
      <c r="A463">
        <v>135</v>
      </c>
      <c r="B463">
        <v>559</v>
      </c>
      <c r="C463" t="s">
        <v>1414</v>
      </c>
      <c r="D463" t="s">
        <v>1415</v>
      </c>
      <c r="E463">
        <v>6600</v>
      </c>
      <c r="F463" t="s">
        <v>1413</v>
      </c>
    </row>
    <row r="464" spans="1:6" x14ac:dyDescent="0.25">
      <c r="A464">
        <v>135</v>
      </c>
      <c r="B464">
        <v>1970</v>
      </c>
      <c r="C464" t="s">
        <v>1416</v>
      </c>
      <c r="D464" t="s">
        <v>1417</v>
      </c>
      <c r="E464">
        <v>6600</v>
      </c>
      <c r="F464" t="s">
        <v>1413</v>
      </c>
    </row>
    <row r="465" spans="1:6" x14ac:dyDescent="0.25">
      <c r="A465">
        <v>135</v>
      </c>
      <c r="B465">
        <v>2263</v>
      </c>
      <c r="C465" t="s">
        <v>1418</v>
      </c>
      <c r="D465" t="s">
        <v>1419</v>
      </c>
      <c r="E465">
        <v>6600</v>
      </c>
      <c r="F465" t="s">
        <v>1413</v>
      </c>
    </row>
    <row r="466" spans="1:6" x14ac:dyDescent="0.25">
      <c r="A466">
        <v>136</v>
      </c>
      <c r="B466">
        <v>624</v>
      </c>
      <c r="C466" t="s">
        <v>1421</v>
      </c>
      <c r="D466" t="s">
        <v>1422</v>
      </c>
      <c r="E466">
        <v>6870</v>
      </c>
      <c r="F466" t="s">
        <v>1420</v>
      </c>
    </row>
    <row r="467" spans="1:6" x14ac:dyDescent="0.25">
      <c r="A467">
        <v>136</v>
      </c>
      <c r="B467">
        <v>1933</v>
      </c>
      <c r="C467" t="s">
        <v>1423</v>
      </c>
      <c r="D467" t="s">
        <v>728</v>
      </c>
      <c r="E467">
        <v>6870</v>
      </c>
      <c r="F467" t="s">
        <v>1420</v>
      </c>
    </row>
    <row r="468" spans="1:6" x14ac:dyDescent="0.25">
      <c r="A468">
        <v>137</v>
      </c>
      <c r="B468">
        <v>29</v>
      </c>
      <c r="C468" t="s">
        <v>1424</v>
      </c>
      <c r="D468" t="s">
        <v>1425</v>
      </c>
      <c r="E468">
        <v>6862</v>
      </c>
      <c r="F468" t="s">
        <v>1426</v>
      </c>
    </row>
    <row r="469" spans="1:6" x14ac:dyDescent="0.25">
      <c r="A469">
        <v>138</v>
      </c>
      <c r="B469">
        <v>1383</v>
      </c>
      <c r="C469" t="s">
        <v>1427</v>
      </c>
      <c r="D469" t="s">
        <v>1428</v>
      </c>
      <c r="E469">
        <v>6823</v>
      </c>
      <c r="F469" t="s">
        <v>1429</v>
      </c>
    </row>
    <row r="470" spans="1:6" x14ac:dyDescent="0.25">
      <c r="A470">
        <v>139</v>
      </c>
      <c r="B470">
        <v>42</v>
      </c>
      <c r="C470" t="s">
        <v>1430</v>
      </c>
      <c r="D470" t="s">
        <v>1431</v>
      </c>
      <c r="E470">
        <v>6823</v>
      </c>
      <c r="F470" t="s">
        <v>1429</v>
      </c>
    </row>
    <row r="471" spans="1:6" x14ac:dyDescent="0.25">
      <c r="A471">
        <v>139</v>
      </c>
      <c r="B471">
        <v>1994</v>
      </c>
      <c r="C471" t="s">
        <v>1432</v>
      </c>
      <c r="D471" t="s">
        <v>1433</v>
      </c>
      <c r="E471">
        <v>6823</v>
      </c>
      <c r="F471" t="s">
        <v>1429</v>
      </c>
    </row>
    <row r="472" spans="1:6" x14ac:dyDescent="0.25">
      <c r="A472">
        <v>140</v>
      </c>
      <c r="B472">
        <v>945</v>
      </c>
      <c r="C472" t="s">
        <v>1434</v>
      </c>
      <c r="D472" t="s">
        <v>1435</v>
      </c>
      <c r="E472">
        <v>8740</v>
      </c>
      <c r="F472" t="s">
        <v>1436</v>
      </c>
    </row>
    <row r="473" spans="1:6" x14ac:dyDescent="0.25">
      <c r="A473">
        <v>141</v>
      </c>
      <c r="B473">
        <v>949</v>
      </c>
      <c r="C473" t="s">
        <v>1437</v>
      </c>
      <c r="D473" t="s">
        <v>1438</v>
      </c>
      <c r="E473">
        <v>6040</v>
      </c>
      <c r="F473" t="s">
        <v>1108</v>
      </c>
    </row>
    <row r="474" spans="1:6" x14ac:dyDescent="0.25">
      <c r="A474">
        <v>141</v>
      </c>
      <c r="B474">
        <v>1942</v>
      </c>
      <c r="C474" t="s">
        <v>1439</v>
      </c>
      <c r="D474" t="s">
        <v>1440</v>
      </c>
      <c r="E474">
        <v>6040</v>
      </c>
      <c r="F474" t="s">
        <v>1108</v>
      </c>
    </row>
    <row r="475" spans="1:6" x14ac:dyDescent="0.25">
      <c r="A475">
        <v>141</v>
      </c>
      <c r="B475">
        <v>2288</v>
      </c>
      <c r="C475" t="s">
        <v>1441</v>
      </c>
      <c r="D475" t="s">
        <v>1442</v>
      </c>
      <c r="E475">
        <v>6040</v>
      </c>
      <c r="F475" t="s">
        <v>1108</v>
      </c>
    </row>
    <row r="476" spans="1:6" x14ac:dyDescent="0.25">
      <c r="A476">
        <v>142</v>
      </c>
      <c r="B476">
        <v>61</v>
      </c>
      <c r="C476" t="s">
        <v>1443</v>
      </c>
      <c r="D476" t="s">
        <v>1444</v>
      </c>
      <c r="E476">
        <v>7182</v>
      </c>
      <c r="F476" t="s">
        <v>1445</v>
      </c>
    </row>
    <row r="477" spans="1:6" x14ac:dyDescent="0.25">
      <c r="A477">
        <v>143</v>
      </c>
      <c r="B477">
        <v>229</v>
      </c>
      <c r="C477" t="s">
        <v>1446</v>
      </c>
      <c r="D477" t="s">
        <v>1447</v>
      </c>
      <c r="E477">
        <v>8732</v>
      </c>
      <c r="F477" t="s">
        <v>1448</v>
      </c>
    </row>
    <row r="478" spans="1:6" x14ac:dyDescent="0.25">
      <c r="A478">
        <v>144</v>
      </c>
      <c r="B478">
        <v>486</v>
      </c>
      <c r="C478" t="s">
        <v>1449</v>
      </c>
      <c r="D478" t="s">
        <v>728</v>
      </c>
      <c r="E478">
        <v>8752</v>
      </c>
      <c r="F478" t="s">
        <v>1450</v>
      </c>
    </row>
    <row r="479" spans="1:6" x14ac:dyDescent="0.25">
      <c r="A479">
        <v>145</v>
      </c>
      <c r="B479">
        <v>135</v>
      </c>
      <c r="C479" t="s">
        <v>1451</v>
      </c>
      <c r="D479" t="s">
        <v>1452</v>
      </c>
      <c r="E479">
        <v>7323</v>
      </c>
      <c r="F479" t="s">
        <v>1453</v>
      </c>
    </row>
    <row r="480" spans="1:6" x14ac:dyDescent="0.25">
      <c r="A480">
        <v>145</v>
      </c>
      <c r="B480">
        <v>143</v>
      </c>
      <c r="C480" t="s">
        <v>1454</v>
      </c>
      <c r="D480" t="s">
        <v>1455</v>
      </c>
      <c r="E480">
        <v>7323</v>
      </c>
      <c r="F480" t="s">
        <v>1453</v>
      </c>
    </row>
    <row r="481" spans="1:6" x14ac:dyDescent="0.25">
      <c r="A481">
        <v>145</v>
      </c>
      <c r="B481">
        <v>2142</v>
      </c>
      <c r="C481" t="s">
        <v>1456</v>
      </c>
      <c r="D481" t="s">
        <v>1457</v>
      </c>
      <c r="E481">
        <v>7323</v>
      </c>
      <c r="F481" t="s">
        <v>1453</v>
      </c>
    </row>
    <row r="482" spans="1:6" x14ac:dyDescent="0.25">
      <c r="A482">
        <v>146</v>
      </c>
      <c r="B482">
        <v>188</v>
      </c>
      <c r="C482" t="s">
        <v>1458</v>
      </c>
      <c r="D482" t="s">
        <v>1459</v>
      </c>
      <c r="E482">
        <v>8722</v>
      </c>
      <c r="F482" t="s">
        <v>1460</v>
      </c>
    </row>
    <row r="483" spans="1:6" x14ac:dyDescent="0.25">
      <c r="A483">
        <v>146</v>
      </c>
      <c r="B483">
        <v>2280</v>
      </c>
      <c r="C483" t="s">
        <v>1461</v>
      </c>
      <c r="D483" t="s">
        <v>1462</v>
      </c>
      <c r="E483">
        <v>8722</v>
      </c>
      <c r="F483" t="s">
        <v>1460</v>
      </c>
    </row>
    <row r="484" spans="1:6" x14ac:dyDescent="0.25">
      <c r="A484">
        <v>146</v>
      </c>
      <c r="B484">
        <v>2281</v>
      </c>
      <c r="C484" t="s">
        <v>1463</v>
      </c>
      <c r="D484" t="s">
        <v>1464</v>
      </c>
      <c r="E484">
        <v>8722</v>
      </c>
      <c r="F484" t="s">
        <v>1460</v>
      </c>
    </row>
    <row r="485" spans="1:6" x14ac:dyDescent="0.25">
      <c r="A485">
        <v>146</v>
      </c>
      <c r="B485">
        <v>2282</v>
      </c>
      <c r="C485" t="s">
        <v>1465</v>
      </c>
      <c r="D485" t="s">
        <v>1466</v>
      </c>
      <c r="E485">
        <v>8722</v>
      </c>
      <c r="F485" t="s">
        <v>1460</v>
      </c>
    </row>
    <row r="486" spans="1:6" x14ac:dyDescent="0.25">
      <c r="A486">
        <v>146</v>
      </c>
      <c r="B486">
        <v>2325</v>
      </c>
      <c r="C486" t="s">
        <v>1467</v>
      </c>
      <c r="D486" t="s">
        <v>1468</v>
      </c>
      <c r="E486">
        <v>8722</v>
      </c>
      <c r="F486" t="s">
        <v>1460</v>
      </c>
    </row>
    <row r="487" spans="1:6" x14ac:dyDescent="0.25">
      <c r="A487">
        <v>146</v>
      </c>
      <c r="B487">
        <v>2415</v>
      </c>
      <c r="C487" t="s">
        <v>3616</v>
      </c>
      <c r="D487" t="s">
        <v>3617</v>
      </c>
      <c r="E487">
        <v>8722</v>
      </c>
      <c r="F487" t="s">
        <v>1460</v>
      </c>
    </row>
    <row r="488" spans="1:6" x14ac:dyDescent="0.25">
      <c r="A488">
        <v>147</v>
      </c>
      <c r="B488">
        <v>349</v>
      </c>
      <c r="C488" t="s">
        <v>1469</v>
      </c>
      <c r="D488" t="s">
        <v>1470</v>
      </c>
      <c r="E488">
        <v>8723</v>
      </c>
      <c r="F488" t="s">
        <v>1471</v>
      </c>
    </row>
    <row r="489" spans="1:6" x14ac:dyDescent="0.25">
      <c r="A489">
        <v>147</v>
      </c>
      <c r="B489">
        <v>1717</v>
      </c>
      <c r="C489" t="s">
        <v>1472</v>
      </c>
      <c r="D489" t="s">
        <v>1473</v>
      </c>
      <c r="E489">
        <v>8723</v>
      </c>
      <c r="F489" t="s">
        <v>1471</v>
      </c>
    </row>
    <row r="490" spans="1:6" x14ac:dyDescent="0.25">
      <c r="A490">
        <v>148</v>
      </c>
      <c r="B490">
        <v>80</v>
      </c>
      <c r="C490" t="s">
        <v>1474</v>
      </c>
      <c r="D490" t="s">
        <v>1475</v>
      </c>
      <c r="E490">
        <v>8700</v>
      </c>
      <c r="F490" t="s">
        <v>1476</v>
      </c>
    </row>
    <row r="491" spans="1:6" x14ac:dyDescent="0.25">
      <c r="A491">
        <v>148</v>
      </c>
      <c r="B491">
        <v>227</v>
      </c>
      <c r="C491" t="s">
        <v>1477</v>
      </c>
      <c r="D491" t="s">
        <v>1478</v>
      </c>
      <c r="E491">
        <v>8700</v>
      </c>
      <c r="F491" t="s">
        <v>1476</v>
      </c>
    </row>
    <row r="492" spans="1:6" x14ac:dyDescent="0.25">
      <c r="A492">
        <v>148</v>
      </c>
      <c r="B492">
        <v>228</v>
      </c>
      <c r="C492" t="s">
        <v>1479</v>
      </c>
      <c r="D492" t="s">
        <v>1480</v>
      </c>
      <c r="E492">
        <v>8700</v>
      </c>
      <c r="F492" t="s">
        <v>1476</v>
      </c>
    </row>
    <row r="493" spans="1:6" x14ac:dyDescent="0.25">
      <c r="A493">
        <v>148</v>
      </c>
      <c r="B493">
        <v>283</v>
      </c>
      <c r="C493" t="s">
        <v>1481</v>
      </c>
      <c r="D493" t="s">
        <v>1482</v>
      </c>
      <c r="E493">
        <v>8700</v>
      </c>
      <c r="F493" t="s">
        <v>1476</v>
      </c>
    </row>
    <row r="494" spans="1:6" x14ac:dyDescent="0.25">
      <c r="A494">
        <v>148</v>
      </c>
      <c r="B494">
        <v>1428</v>
      </c>
      <c r="C494" t="s">
        <v>1483</v>
      </c>
      <c r="D494" t="s">
        <v>1484</v>
      </c>
      <c r="E494">
        <v>8700</v>
      </c>
      <c r="F494" t="s">
        <v>1476</v>
      </c>
    </row>
    <row r="495" spans="1:6" x14ac:dyDescent="0.25">
      <c r="A495">
        <v>148</v>
      </c>
      <c r="B495">
        <v>1443</v>
      </c>
      <c r="C495" t="s">
        <v>1485</v>
      </c>
      <c r="D495" t="s">
        <v>1486</v>
      </c>
      <c r="E495">
        <v>8700</v>
      </c>
      <c r="F495" t="s">
        <v>1476</v>
      </c>
    </row>
    <row r="496" spans="1:6" x14ac:dyDescent="0.25">
      <c r="A496">
        <v>148</v>
      </c>
      <c r="B496">
        <v>2363</v>
      </c>
      <c r="C496" t="s">
        <v>1487</v>
      </c>
      <c r="D496" t="s">
        <v>1482</v>
      </c>
      <c r="E496">
        <v>8700</v>
      </c>
      <c r="F496" t="s">
        <v>1476</v>
      </c>
    </row>
    <row r="497" spans="1:6" x14ac:dyDescent="0.25">
      <c r="A497">
        <v>148</v>
      </c>
      <c r="B497">
        <v>2410</v>
      </c>
      <c r="C497" t="s">
        <v>3618</v>
      </c>
      <c r="D497" t="s">
        <v>3619</v>
      </c>
      <c r="E497">
        <v>8700</v>
      </c>
      <c r="F497" t="s">
        <v>1476</v>
      </c>
    </row>
    <row r="498" spans="1:6" x14ac:dyDescent="0.25">
      <c r="A498">
        <v>149</v>
      </c>
      <c r="B498">
        <v>299</v>
      </c>
      <c r="C498" t="s">
        <v>1488</v>
      </c>
      <c r="D498" t="s">
        <v>1489</v>
      </c>
      <c r="E498">
        <v>7300</v>
      </c>
      <c r="F498" t="s">
        <v>1490</v>
      </c>
    </row>
    <row r="499" spans="1:6" x14ac:dyDescent="0.25">
      <c r="A499">
        <v>149</v>
      </c>
      <c r="B499">
        <v>1286</v>
      </c>
      <c r="C499" t="s">
        <v>1491</v>
      </c>
      <c r="D499" t="s">
        <v>1492</v>
      </c>
      <c r="E499">
        <v>7300</v>
      </c>
      <c r="F499" t="s">
        <v>1490</v>
      </c>
    </row>
    <row r="500" spans="1:6" x14ac:dyDescent="0.25">
      <c r="A500">
        <v>151</v>
      </c>
      <c r="B500">
        <v>90</v>
      </c>
      <c r="C500" t="s">
        <v>1493</v>
      </c>
      <c r="D500" t="s">
        <v>1494</v>
      </c>
      <c r="E500">
        <v>7361</v>
      </c>
      <c r="F500" t="s">
        <v>1495</v>
      </c>
    </row>
    <row r="501" spans="1:6" x14ac:dyDescent="0.25">
      <c r="A501">
        <v>152</v>
      </c>
      <c r="B501">
        <v>379</v>
      </c>
      <c r="C501" t="s">
        <v>1496</v>
      </c>
      <c r="D501" t="s">
        <v>1497</v>
      </c>
      <c r="E501">
        <v>8766</v>
      </c>
      <c r="F501" t="s">
        <v>1498</v>
      </c>
    </row>
    <row r="502" spans="1:6" x14ac:dyDescent="0.25">
      <c r="A502">
        <v>152</v>
      </c>
      <c r="B502">
        <v>1065</v>
      </c>
      <c r="C502" t="s">
        <v>1500</v>
      </c>
      <c r="D502" t="s">
        <v>1499</v>
      </c>
      <c r="E502">
        <v>8766</v>
      </c>
      <c r="F502" t="s">
        <v>1498</v>
      </c>
    </row>
    <row r="503" spans="1:6" x14ac:dyDescent="0.25">
      <c r="A503">
        <v>152</v>
      </c>
      <c r="B503">
        <v>2394</v>
      </c>
      <c r="C503" t="s">
        <v>3620</v>
      </c>
      <c r="D503" t="s">
        <v>3621</v>
      </c>
      <c r="E503">
        <v>8766</v>
      </c>
      <c r="F503" t="s">
        <v>1498</v>
      </c>
    </row>
    <row r="504" spans="1:6" x14ac:dyDescent="0.25">
      <c r="A504">
        <v>153</v>
      </c>
      <c r="B504">
        <v>547</v>
      </c>
      <c r="C504" t="s">
        <v>1501</v>
      </c>
      <c r="D504" t="s">
        <v>1502</v>
      </c>
      <c r="E504">
        <v>7160</v>
      </c>
      <c r="F504" t="s">
        <v>1503</v>
      </c>
    </row>
    <row r="505" spans="1:6" x14ac:dyDescent="0.25">
      <c r="A505">
        <v>153</v>
      </c>
      <c r="B505">
        <v>2043</v>
      </c>
      <c r="C505" t="s">
        <v>1504</v>
      </c>
      <c r="D505" t="s">
        <v>1505</v>
      </c>
      <c r="E505">
        <v>7160</v>
      </c>
      <c r="F505" t="s">
        <v>1503</v>
      </c>
    </row>
    <row r="506" spans="1:6" x14ac:dyDescent="0.25">
      <c r="A506">
        <v>155</v>
      </c>
      <c r="B506">
        <v>39</v>
      </c>
      <c r="C506" t="s">
        <v>1506</v>
      </c>
      <c r="D506" t="s">
        <v>1507</v>
      </c>
      <c r="E506">
        <v>8763</v>
      </c>
      <c r="F506" t="s">
        <v>1508</v>
      </c>
    </row>
    <row r="507" spans="1:6" x14ac:dyDescent="0.25">
      <c r="A507">
        <v>155</v>
      </c>
      <c r="B507">
        <v>548</v>
      </c>
      <c r="C507" t="s">
        <v>1509</v>
      </c>
      <c r="D507" t="s">
        <v>1510</v>
      </c>
      <c r="E507">
        <v>7171</v>
      </c>
      <c r="F507" t="s">
        <v>1511</v>
      </c>
    </row>
    <row r="508" spans="1:6" x14ac:dyDescent="0.25">
      <c r="A508">
        <v>155</v>
      </c>
      <c r="B508">
        <v>1674</v>
      </c>
      <c r="C508" t="s">
        <v>1512</v>
      </c>
      <c r="D508" t="s">
        <v>1507</v>
      </c>
      <c r="E508">
        <v>8763</v>
      </c>
      <c r="F508" t="s">
        <v>1508</v>
      </c>
    </row>
    <row r="509" spans="1:6" x14ac:dyDescent="0.25">
      <c r="A509">
        <v>157</v>
      </c>
      <c r="B509">
        <v>554</v>
      </c>
      <c r="C509" t="s">
        <v>126</v>
      </c>
      <c r="D509" t="s">
        <v>1513</v>
      </c>
      <c r="E509">
        <v>6580</v>
      </c>
      <c r="F509" t="s">
        <v>1514</v>
      </c>
    </row>
    <row r="510" spans="1:6" x14ac:dyDescent="0.25">
      <c r="A510">
        <v>157</v>
      </c>
      <c r="B510">
        <v>555</v>
      </c>
      <c r="C510" t="s">
        <v>1515</v>
      </c>
      <c r="D510" t="s">
        <v>1516</v>
      </c>
      <c r="E510">
        <v>6580</v>
      </c>
      <c r="F510" t="s">
        <v>1514</v>
      </c>
    </row>
    <row r="511" spans="1:6" x14ac:dyDescent="0.25">
      <c r="A511">
        <v>157</v>
      </c>
      <c r="B511">
        <v>1769</v>
      </c>
      <c r="C511" t="s">
        <v>1517</v>
      </c>
      <c r="D511" t="s">
        <v>728</v>
      </c>
      <c r="E511">
        <v>6580</v>
      </c>
      <c r="F511" t="s">
        <v>1514</v>
      </c>
    </row>
    <row r="512" spans="1:6" x14ac:dyDescent="0.25">
      <c r="A512">
        <v>159</v>
      </c>
      <c r="B512">
        <v>4</v>
      </c>
      <c r="C512" t="s">
        <v>1518</v>
      </c>
      <c r="D512" t="s">
        <v>1519</v>
      </c>
      <c r="E512">
        <v>7490</v>
      </c>
      <c r="F512" t="s">
        <v>1520</v>
      </c>
    </row>
    <row r="513" spans="1:6" x14ac:dyDescent="0.25">
      <c r="A513">
        <v>159</v>
      </c>
      <c r="B513">
        <v>5</v>
      </c>
      <c r="C513" t="s">
        <v>1521</v>
      </c>
      <c r="D513" t="s">
        <v>1522</v>
      </c>
      <c r="E513">
        <v>7490</v>
      </c>
      <c r="F513" t="s">
        <v>1520</v>
      </c>
    </row>
    <row r="514" spans="1:6" x14ac:dyDescent="0.25">
      <c r="A514">
        <v>160</v>
      </c>
      <c r="B514">
        <v>663</v>
      </c>
      <c r="C514" t="s">
        <v>1523</v>
      </c>
      <c r="D514" t="s">
        <v>1524</v>
      </c>
      <c r="E514">
        <v>7490</v>
      </c>
      <c r="F514" t="s">
        <v>1520</v>
      </c>
    </row>
    <row r="515" spans="1:6" x14ac:dyDescent="0.25">
      <c r="A515">
        <v>161</v>
      </c>
      <c r="B515">
        <v>247</v>
      </c>
      <c r="C515" t="s">
        <v>1525</v>
      </c>
      <c r="D515" t="s">
        <v>1526</v>
      </c>
      <c r="E515">
        <v>7330</v>
      </c>
      <c r="F515" t="s">
        <v>1527</v>
      </c>
    </row>
    <row r="516" spans="1:6" x14ac:dyDescent="0.25">
      <c r="A516">
        <v>161</v>
      </c>
      <c r="B516">
        <v>2132</v>
      </c>
      <c r="C516" t="s">
        <v>1528</v>
      </c>
      <c r="D516" t="s">
        <v>1529</v>
      </c>
      <c r="E516">
        <v>7330</v>
      </c>
      <c r="F516" t="s">
        <v>1527</v>
      </c>
    </row>
    <row r="517" spans="1:6" x14ac:dyDescent="0.25">
      <c r="A517">
        <v>162</v>
      </c>
      <c r="B517">
        <v>522</v>
      </c>
      <c r="C517" t="s">
        <v>1530</v>
      </c>
      <c r="D517" t="s">
        <v>1531</v>
      </c>
      <c r="E517">
        <v>6880</v>
      </c>
      <c r="F517" t="s">
        <v>1532</v>
      </c>
    </row>
    <row r="518" spans="1:6" x14ac:dyDescent="0.25">
      <c r="A518">
        <v>162</v>
      </c>
      <c r="B518">
        <v>523</v>
      </c>
      <c r="C518" t="s">
        <v>1533</v>
      </c>
      <c r="D518" t="s">
        <v>1534</v>
      </c>
      <c r="E518">
        <v>6880</v>
      </c>
      <c r="F518" t="s">
        <v>1532</v>
      </c>
    </row>
    <row r="519" spans="1:6" x14ac:dyDescent="0.25">
      <c r="A519">
        <v>162</v>
      </c>
      <c r="B519">
        <v>1051</v>
      </c>
      <c r="C519" t="s">
        <v>3622</v>
      </c>
      <c r="D519" t="s">
        <v>1535</v>
      </c>
      <c r="E519">
        <v>6880</v>
      </c>
      <c r="F519" t="s">
        <v>1532</v>
      </c>
    </row>
    <row r="520" spans="1:6" x14ac:dyDescent="0.25">
      <c r="A520">
        <v>163</v>
      </c>
      <c r="B520">
        <v>17</v>
      </c>
      <c r="C520" t="s">
        <v>1536</v>
      </c>
      <c r="D520" t="s">
        <v>1537</v>
      </c>
      <c r="E520">
        <v>7430</v>
      </c>
      <c r="F520" t="s">
        <v>1538</v>
      </c>
    </row>
    <row r="521" spans="1:6" x14ac:dyDescent="0.25">
      <c r="A521">
        <v>163</v>
      </c>
      <c r="B521">
        <v>18</v>
      </c>
      <c r="C521" t="s">
        <v>1539</v>
      </c>
      <c r="D521" t="s">
        <v>1540</v>
      </c>
      <c r="E521">
        <v>7430</v>
      </c>
      <c r="F521" t="s">
        <v>1538</v>
      </c>
    </row>
    <row r="522" spans="1:6" x14ac:dyDescent="0.25">
      <c r="A522">
        <v>163</v>
      </c>
      <c r="B522">
        <v>57</v>
      </c>
      <c r="C522" t="s">
        <v>1541</v>
      </c>
      <c r="D522" t="s">
        <v>1542</v>
      </c>
      <c r="E522">
        <v>7441</v>
      </c>
      <c r="F522" t="s">
        <v>1543</v>
      </c>
    </row>
    <row r="523" spans="1:6" x14ac:dyDescent="0.25">
      <c r="A523">
        <v>163</v>
      </c>
      <c r="B523">
        <v>192</v>
      </c>
      <c r="C523" t="s">
        <v>1544</v>
      </c>
      <c r="D523" t="s">
        <v>1545</v>
      </c>
      <c r="E523">
        <v>7400</v>
      </c>
      <c r="F523" t="s">
        <v>1546</v>
      </c>
    </row>
    <row r="524" spans="1:6" x14ac:dyDescent="0.25">
      <c r="A524">
        <v>163</v>
      </c>
      <c r="B524">
        <v>193</v>
      </c>
      <c r="C524" t="s">
        <v>1547</v>
      </c>
      <c r="D524" t="s">
        <v>1548</v>
      </c>
      <c r="E524">
        <v>7400</v>
      </c>
      <c r="F524" t="s">
        <v>1546</v>
      </c>
    </row>
    <row r="525" spans="1:6" x14ac:dyDescent="0.25">
      <c r="A525">
        <v>163</v>
      </c>
      <c r="B525">
        <v>194</v>
      </c>
      <c r="C525" t="s">
        <v>1549</v>
      </c>
      <c r="D525" t="s">
        <v>1550</v>
      </c>
      <c r="E525">
        <v>7400</v>
      </c>
      <c r="F525" t="s">
        <v>1546</v>
      </c>
    </row>
    <row r="526" spans="1:6" x14ac:dyDescent="0.25">
      <c r="A526">
        <v>163</v>
      </c>
      <c r="B526">
        <v>199</v>
      </c>
      <c r="C526" t="s">
        <v>1551</v>
      </c>
      <c r="D526" t="s">
        <v>1552</v>
      </c>
      <c r="E526">
        <v>7400</v>
      </c>
      <c r="F526" t="s">
        <v>1546</v>
      </c>
    </row>
    <row r="527" spans="1:6" x14ac:dyDescent="0.25">
      <c r="A527">
        <v>163</v>
      </c>
      <c r="B527">
        <v>202</v>
      </c>
      <c r="C527" t="s">
        <v>1553</v>
      </c>
      <c r="D527" t="s">
        <v>1554</v>
      </c>
      <c r="E527">
        <v>7400</v>
      </c>
      <c r="F527" t="s">
        <v>1546</v>
      </c>
    </row>
    <row r="528" spans="1:6" x14ac:dyDescent="0.25">
      <c r="A528">
        <v>163</v>
      </c>
      <c r="B528">
        <v>288</v>
      </c>
      <c r="C528" t="s">
        <v>1555</v>
      </c>
      <c r="D528" t="s">
        <v>1556</v>
      </c>
      <c r="E528">
        <v>7400</v>
      </c>
      <c r="F528" t="s">
        <v>1546</v>
      </c>
    </row>
    <row r="529" spans="1:6" x14ac:dyDescent="0.25">
      <c r="A529">
        <v>163</v>
      </c>
      <c r="B529">
        <v>502</v>
      </c>
      <c r="C529" t="s">
        <v>1557</v>
      </c>
      <c r="D529" t="s">
        <v>1558</v>
      </c>
      <c r="E529">
        <v>7451</v>
      </c>
      <c r="F529" t="s">
        <v>1559</v>
      </c>
    </row>
    <row r="530" spans="1:6" x14ac:dyDescent="0.25">
      <c r="A530">
        <v>163</v>
      </c>
      <c r="B530">
        <v>503</v>
      </c>
      <c r="C530" t="s">
        <v>1560</v>
      </c>
      <c r="D530" t="s">
        <v>1561</v>
      </c>
      <c r="E530">
        <v>7451</v>
      </c>
      <c r="F530" t="s">
        <v>1559</v>
      </c>
    </row>
    <row r="531" spans="1:6" x14ac:dyDescent="0.25">
      <c r="A531">
        <v>163</v>
      </c>
      <c r="B531">
        <v>839</v>
      </c>
      <c r="C531" t="s">
        <v>1562</v>
      </c>
      <c r="D531" t="s">
        <v>1563</v>
      </c>
      <c r="E531">
        <v>7400</v>
      </c>
      <c r="F531" t="s">
        <v>1546</v>
      </c>
    </row>
    <row r="532" spans="1:6" x14ac:dyDescent="0.25">
      <c r="A532">
        <v>163</v>
      </c>
      <c r="B532">
        <v>1241</v>
      </c>
      <c r="C532" t="s">
        <v>1564</v>
      </c>
      <c r="D532" t="s">
        <v>1565</v>
      </c>
      <c r="E532">
        <v>7400</v>
      </c>
      <c r="F532" t="s">
        <v>1546</v>
      </c>
    </row>
    <row r="533" spans="1:6" x14ac:dyDescent="0.25">
      <c r="A533">
        <v>163</v>
      </c>
      <c r="B533">
        <v>1243</v>
      </c>
      <c r="C533" t="s">
        <v>1566</v>
      </c>
      <c r="D533" t="s">
        <v>1567</v>
      </c>
      <c r="E533">
        <v>7400</v>
      </c>
      <c r="F533" t="s">
        <v>1546</v>
      </c>
    </row>
    <row r="534" spans="1:6" x14ac:dyDescent="0.25">
      <c r="A534">
        <v>163</v>
      </c>
      <c r="B534">
        <v>1244</v>
      </c>
      <c r="C534" t="s">
        <v>1568</v>
      </c>
      <c r="D534" t="s">
        <v>1569</v>
      </c>
      <c r="E534">
        <v>7400</v>
      </c>
      <c r="F534" t="s">
        <v>1546</v>
      </c>
    </row>
    <row r="535" spans="1:6" x14ac:dyDescent="0.25">
      <c r="A535">
        <v>163</v>
      </c>
      <c r="B535">
        <v>1353</v>
      </c>
      <c r="C535" t="s">
        <v>1570</v>
      </c>
      <c r="D535" t="s">
        <v>1571</v>
      </c>
      <c r="E535">
        <v>7400</v>
      </c>
      <c r="F535" t="s">
        <v>1546</v>
      </c>
    </row>
    <row r="536" spans="1:6" x14ac:dyDescent="0.25">
      <c r="A536">
        <v>163</v>
      </c>
      <c r="B536">
        <v>1408</v>
      </c>
      <c r="C536" t="s">
        <v>1572</v>
      </c>
      <c r="D536" t="s">
        <v>1573</v>
      </c>
      <c r="E536">
        <v>7400</v>
      </c>
      <c r="F536" t="s">
        <v>1546</v>
      </c>
    </row>
    <row r="537" spans="1:6" x14ac:dyDescent="0.25">
      <c r="A537">
        <v>163</v>
      </c>
      <c r="B537">
        <v>1553</v>
      </c>
      <c r="C537" t="s">
        <v>1574</v>
      </c>
      <c r="D537" t="s">
        <v>1575</v>
      </c>
      <c r="E537">
        <v>7400</v>
      </c>
      <c r="F537" t="s">
        <v>1546</v>
      </c>
    </row>
    <row r="538" spans="1:6" x14ac:dyDescent="0.25">
      <c r="A538">
        <v>163</v>
      </c>
      <c r="B538">
        <v>1642</v>
      </c>
      <c r="C538" t="s">
        <v>1576</v>
      </c>
      <c r="D538" t="s">
        <v>1577</v>
      </c>
      <c r="E538">
        <v>7451</v>
      </c>
      <c r="F538" t="s">
        <v>1559</v>
      </c>
    </row>
    <row r="539" spans="1:6" x14ac:dyDescent="0.25">
      <c r="A539">
        <v>163</v>
      </c>
      <c r="B539">
        <v>1893</v>
      </c>
      <c r="C539" t="s">
        <v>1578</v>
      </c>
      <c r="D539" t="s">
        <v>1579</v>
      </c>
      <c r="E539">
        <v>7430</v>
      </c>
      <c r="F539" t="s">
        <v>1538</v>
      </c>
    </row>
    <row r="540" spans="1:6" x14ac:dyDescent="0.25">
      <c r="A540">
        <v>163</v>
      </c>
      <c r="B540">
        <v>2008</v>
      </c>
      <c r="C540" t="s">
        <v>1580</v>
      </c>
      <c r="D540" t="s">
        <v>1581</v>
      </c>
      <c r="E540">
        <v>7400</v>
      </c>
      <c r="F540" t="s">
        <v>1546</v>
      </c>
    </row>
    <row r="541" spans="1:6" x14ac:dyDescent="0.25">
      <c r="A541">
        <v>163</v>
      </c>
      <c r="B541">
        <v>2392</v>
      </c>
      <c r="C541" t="s">
        <v>3623</v>
      </c>
      <c r="D541" t="s">
        <v>3624</v>
      </c>
      <c r="E541">
        <v>7441</v>
      </c>
      <c r="F541" t="s">
        <v>1543</v>
      </c>
    </row>
    <row r="542" spans="1:6" x14ac:dyDescent="0.25">
      <c r="A542">
        <v>164</v>
      </c>
      <c r="B542">
        <v>198</v>
      </c>
      <c r="C542" t="s">
        <v>1582</v>
      </c>
      <c r="D542" t="s">
        <v>1583</v>
      </c>
      <c r="E542">
        <v>7400</v>
      </c>
      <c r="F542" t="s">
        <v>1546</v>
      </c>
    </row>
    <row r="543" spans="1:6" x14ac:dyDescent="0.25">
      <c r="A543">
        <v>165</v>
      </c>
      <c r="B543">
        <v>197</v>
      </c>
      <c r="C543" t="s">
        <v>1584</v>
      </c>
      <c r="D543" t="s">
        <v>1585</v>
      </c>
      <c r="E543">
        <v>7330</v>
      </c>
      <c r="F543" t="s">
        <v>1527</v>
      </c>
    </row>
    <row r="544" spans="1:6" x14ac:dyDescent="0.25">
      <c r="A544">
        <v>166</v>
      </c>
      <c r="B544">
        <v>200</v>
      </c>
      <c r="C544" t="s">
        <v>1586</v>
      </c>
      <c r="D544" t="s">
        <v>1587</v>
      </c>
      <c r="E544">
        <v>7400</v>
      </c>
      <c r="F544" t="s">
        <v>1546</v>
      </c>
    </row>
    <row r="545" spans="1:6" x14ac:dyDescent="0.25">
      <c r="A545">
        <v>168</v>
      </c>
      <c r="B545">
        <v>1044</v>
      </c>
      <c r="C545" t="s">
        <v>1588</v>
      </c>
      <c r="D545" t="s">
        <v>1589</v>
      </c>
      <c r="E545">
        <v>7400</v>
      </c>
      <c r="F545" t="s">
        <v>1546</v>
      </c>
    </row>
    <row r="546" spans="1:6" x14ac:dyDescent="0.25">
      <c r="A546">
        <v>169</v>
      </c>
      <c r="B546">
        <v>195</v>
      </c>
      <c r="C546" t="s">
        <v>1590</v>
      </c>
      <c r="D546" t="s">
        <v>1591</v>
      </c>
      <c r="E546">
        <v>7400</v>
      </c>
      <c r="F546" t="s">
        <v>1546</v>
      </c>
    </row>
    <row r="547" spans="1:6" x14ac:dyDescent="0.25">
      <c r="A547">
        <v>170</v>
      </c>
      <c r="B547">
        <v>196</v>
      </c>
      <c r="C547" t="s">
        <v>1592</v>
      </c>
      <c r="D547" t="s">
        <v>1593</v>
      </c>
      <c r="E547">
        <v>7451</v>
      </c>
      <c r="F547" t="s">
        <v>1559</v>
      </c>
    </row>
    <row r="548" spans="1:6" x14ac:dyDescent="0.25">
      <c r="A548">
        <v>171</v>
      </c>
      <c r="B548">
        <v>991</v>
      </c>
      <c r="C548" t="s">
        <v>1594</v>
      </c>
      <c r="D548" t="s">
        <v>1595</v>
      </c>
      <c r="E548">
        <v>6960</v>
      </c>
      <c r="F548" t="s">
        <v>1596</v>
      </c>
    </row>
    <row r="549" spans="1:6" x14ac:dyDescent="0.25">
      <c r="A549">
        <v>171</v>
      </c>
      <c r="B549">
        <v>2251</v>
      </c>
      <c r="C549" t="s">
        <v>1597</v>
      </c>
      <c r="D549" t="s">
        <v>1598</v>
      </c>
      <c r="E549">
        <v>6960</v>
      </c>
      <c r="F549" t="s">
        <v>1596</v>
      </c>
    </row>
    <row r="550" spans="1:6" x14ac:dyDescent="0.25">
      <c r="A550">
        <v>172</v>
      </c>
      <c r="B550">
        <v>216</v>
      </c>
      <c r="C550" t="s">
        <v>1599</v>
      </c>
      <c r="D550" t="s">
        <v>1600</v>
      </c>
      <c r="E550">
        <v>7500</v>
      </c>
      <c r="F550" t="s">
        <v>1601</v>
      </c>
    </row>
    <row r="551" spans="1:6" x14ac:dyDescent="0.25">
      <c r="A551">
        <v>172</v>
      </c>
      <c r="B551">
        <v>217</v>
      </c>
      <c r="C551" t="s">
        <v>1602</v>
      </c>
      <c r="D551" t="s">
        <v>1603</v>
      </c>
      <c r="E551">
        <v>7500</v>
      </c>
      <c r="F551" t="s">
        <v>1601</v>
      </c>
    </row>
    <row r="552" spans="1:6" x14ac:dyDescent="0.25">
      <c r="A552">
        <v>172</v>
      </c>
      <c r="B552">
        <v>218</v>
      </c>
      <c r="C552" t="s">
        <v>1604</v>
      </c>
      <c r="D552" t="s">
        <v>1605</v>
      </c>
      <c r="E552">
        <v>7500</v>
      </c>
      <c r="F552" t="s">
        <v>1601</v>
      </c>
    </row>
    <row r="553" spans="1:6" x14ac:dyDescent="0.25">
      <c r="A553">
        <v>172</v>
      </c>
      <c r="B553">
        <v>219</v>
      </c>
      <c r="C553" t="s">
        <v>1606</v>
      </c>
      <c r="D553" t="s">
        <v>1607</v>
      </c>
      <c r="E553">
        <v>7500</v>
      </c>
      <c r="F553" t="s">
        <v>1601</v>
      </c>
    </row>
    <row r="554" spans="1:6" x14ac:dyDescent="0.25">
      <c r="A554">
        <v>172</v>
      </c>
      <c r="B554">
        <v>220</v>
      </c>
      <c r="C554" t="s">
        <v>1608</v>
      </c>
      <c r="D554" t="s">
        <v>1609</v>
      </c>
      <c r="E554">
        <v>7500</v>
      </c>
      <c r="F554" t="s">
        <v>1601</v>
      </c>
    </row>
    <row r="555" spans="1:6" x14ac:dyDescent="0.25">
      <c r="A555">
        <v>172</v>
      </c>
      <c r="B555">
        <v>221</v>
      </c>
      <c r="C555" t="s">
        <v>1610</v>
      </c>
      <c r="D555" t="s">
        <v>1611</v>
      </c>
      <c r="E555">
        <v>7500</v>
      </c>
      <c r="F555" t="s">
        <v>1601</v>
      </c>
    </row>
    <row r="556" spans="1:6" x14ac:dyDescent="0.25">
      <c r="A556">
        <v>172</v>
      </c>
      <c r="B556">
        <v>222</v>
      </c>
      <c r="C556" t="s">
        <v>1612</v>
      </c>
      <c r="D556" t="s">
        <v>1613</v>
      </c>
      <c r="E556">
        <v>7500</v>
      </c>
      <c r="F556" t="s">
        <v>1601</v>
      </c>
    </row>
    <row r="557" spans="1:6" x14ac:dyDescent="0.25">
      <c r="A557">
        <v>172</v>
      </c>
      <c r="B557">
        <v>231</v>
      </c>
      <c r="C557" t="s">
        <v>1614</v>
      </c>
      <c r="D557" t="s">
        <v>1615</v>
      </c>
      <c r="E557">
        <v>7600</v>
      </c>
      <c r="F557" t="s">
        <v>1616</v>
      </c>
    </row>
    <row r="558" spans="1:6" x14ac:dyDescent="0.25">
      <c r="A558">
        <v>172</v>
      </c>
      <c r="B558">
        <v>289</v>
      </c>
      <c r="C558" t="s">
        <v>1617</v>
      </c>
      <c r="D558" t="s">
        <v>1270</v>
      </c>
      <c r="E558">
        <v>7500</v>
      </c>
      <c r="F558" t="s">
        <v>1601</v>
      </c>
    </row>
    <row r="559" spans="1:6" x14ac:dyDescent="0.25">
      <c r="A559">
        <v>172</v>
      </c>
      <c r="B559">
        <v>493</v>
      </c>
      <c r="C559" t="s">
        <v>1618</v>
      </c>
      <c r="D559" t="s">
        <v>1619</v>
      </c>
      <c r="E559">
        <v>7600</v>
      </c>
      <c r="F559" t="s">
        <v>1616</v>
      </c>
    </row>
    <row r="560" spans="1:6" x14ac:dyDescent="0.25">
      <c r="A560">
        <v>172</v>
      </c>
      <c r="B560">
        <v>494</v>
      </c>
      <c r="C560" t="s">
        <v>1620</v>
      </c>
      <c r="D560" t="s">
        <v>1621</v>
      </c>
      <c r="E560">
        <v>7560</v>
      </c>
      <c r="F560" t="s">
        <v>1622</v>
      </c>
    </row>
    <row r="561" spans="1:6" x14ac:dyDescent="0.25">
      <c r="A561">
        <v>172</v>
      </c>
      <c r="B561">
        <v>495</v>
      </c>
      <c r="C561" t="s">
        <v>1623</v>
      </c>
      <c r="D561" t="s">
        <v>1624</v>
      </c>
      <c r="E561">
        <v>7600</v>
      </c>
      <c r="F561" t="s">
        <v>1616</v>
      </c>
    </row>
    <row r="562" spans="1:6" x14ac:dyDescent="0.25">
      <c r="A562">
        <v>172</v>
      </c>
      <c r="B562">
        <v>496</v>
      </c>
      <c r="C562" t="s">
        <v>1625</v>
      </c>
      <c r="D562" t="s">
        <v>1626</v>
      </c>
      <c r="E562">
        <v>7600</v>
      </c>
      <c r="F562" t="s">
        <v>1616</v>
      </c>
    </row>
    <row r="563" spans="1:6" x14ac:dyDescent="0.25">
      <c r="A563">
        <v>172</v>
      </c>
      <c r="B563">
        <v>497</v>
      </c>
      <c r="C563" t="s">
        <v>1627</v>
      </c>
      <c r="D563" t="s">
        <v>1628</v>
      </c>
      <c r="E563">
        <v>7600</v>
      </c>
      <c r="F563" t="s">
        <v>1616</v>
      </c>
    </row>
    <row r="564" spans="1:6" x14ac:dyDescent="0.25">
      <c r="A564">
        <v>172</v>
      </c>
      <c r="B564">
        <v>1648</v>
      </c>
      <c r="C564" t="s">
        <v>1629</v>
      </c>
      <c r="D564" t="s">
        <v>1630</v>
      </c>
      <c r="E564">
        <v>7500</v>
      </c>
      <c r="F564" t="s">
        <v>1601</v>
      </c>
    </row>
    <row r="565" spans="1:6" x14ac:dyDescent="0.25">
      <c r="A565">
        <v>172</v>
      </c>
      <c r="B565">
        <v>1908</v>
      </c>
      <c r="C565" t="s">
        <v>1631</v>
      </c>
      <c r="D565" t="s">
        <v>1632</v>
      </c>
      <c r="E565">
        <v>7500</v>
      </c>
      <c r="F565" t="s">
        <v>1601</v>
      </c>
    </row>
    <row r="566" spans="1:6" x14ac:dyDescent="0.25">
      <c r="A566">
        <v>172</v>
      </c>
      <c r="B566">
        <v>2029</v>
      </c>
      <c r="C566" t="s">
        <v>1633</v>
      </c>
      <c r="D566" t="s">
        <v>1634</v>
      </c>
      <c r="E566">
        <v>7600</v>
      </c>
      <c r="F566" t="s">
        <v>1616</v>
      </c>
    </row>
    <row r="567" spans="1:6" x14ac:dyDescent="0.25">
      <c r="A567">
        <v>172</v>
      </c>
      <c r="B567">
        <v>2205</v>
      </c>
      <c r="C567" t="s">
        <v>1635</v>
      </c>
      <c r="D567" t="s">
        <v>1636</v>
      </c>
      <c r="E567">
        <v>7500</v>
      </c>
      <c r="F567" t="s">
        <v>1601</v>
      </c>
    </row>
    <row r="568" spans="1:6" x14ac:dyDescent="0.25">
      <c r="A568">
        <v>172</v>
      </c>
      <c r="B568">
        <v>2306</v>
      </c>
      <c r="C568" t="s">
        <v>1637</v>
      </c>
      <c r="D568" t="s">
        <v>1638</v>
      </c>
      <c r="E568">
        <v>7500</v>
      </c>
      <c r="F568" t="s">
        <v>1601</v>
      </c>
    </row>
    <row r="569" spans="1:6" x14ac:dyDescent="0.25">
      <c r="A569">
        <v>174</v>
      </c>
      <c r="B569">
        <v>92</v>
      </c>
      <c r="C569" t="s">
        <v>1639</v>
      </c>
      <c r="D569" t="s">
        <v>1640</v>
      </c>
      <c r="E569">
        <v>7442</v>
      </c>
      <c r="F569" t="s">
        <v>1641</v>
      </c>
    </row>
    <row r="570" spans="1:6" x14ac:dyDescent="0.25">
      <c r="A570">
        <v>174</v>
      </c>
      <c r="B570">
        <v>2237</v>
      </c>
      <c r="C570" t="s">
        <v>1642</v>
      </c>
      <c r="D570" t="s">
        <v>1643</v>
      </c>
      <c r="E570">
        <v>7442</v>
      </c>
      <c r="F570" t="s">
        <v>1641</v>
      </c>
    </row>
    <row r="571" spans="1:6" x14ac:dyDescent="0.25">
      <c r="A571">
        <v>176</v>
      </c>
      <c r="B571">
        <v>339</v>
      </c>
      <c r="C571" t="s">
        <v>1644</v>
      </c>
      <c r="D571" t="s">
        <v>1320</v>
      </c>
      <c r="E571">
        <v>7620</v>
      </c>
      <c r="F571" t="s">
        <v>1645</v>
      </c>
    </row>
    <row r="572" spans="1:6" x14ac:dyDescent="0.25">
      <c r="A572">
        <v>176</v>
      </c>
      <c r="B572">
        <v>676</v>
      </c>
      <c r="C572" t="s">
        <v>1646</v>
      </c>
      <c r="D572" t="s">
        <v>1647</v>
      </c>
      <c r="E572">
        <v>7620</v>
      </c>
      <c r="F572" t="s">
        <v>1645</v>
      </c>
    </row>
    <row r="573" spans="1:6" x14ac:dyDescent="0.25">
      <c r="A573">
        <v>176</v>
      </c>
      <c r="B573">
        <v>1366</v>
      </c>
      <c r="C573" t="s">
        <v>1648</v>
      </c>
      <c r="D573" t="s">
        <v>1649</v>
      </c>
      <c r="E573">
        <v>7620</v>
      </c>
      <c r="F573" t="s">
        <v>1645</v>
      </c>
    </row>
    <row r="574" spans="1:6" x14ac:dyDescent="0.25">
      <c r="A574">
        <v>176</v>
      </c>
      <c r="B574">
        <v>1898</v>
      </c>
      <c r="C574" t="s">
        <v>1650</v>
      </c>
      <c r="D574" t="s">
        <v>1651</v>
      </c>
      <c r="E574">
        <v>7620</v>
      </c>
      <c r="F574" t="s">
        <v>1645</v>
      </c>
    </row>
    <row r="575" spans="1:6" x14ac:dyDescent="0.25">
      <c r="A575">
        <v>176</v>
      </c>
      <c r="B575">
        <v>2339</v>
      </c>
      <c r="C575" t="s">
        <v>1652</v>
      </c>
      <c r="D575" t="s">
        <v>1653</v>
      </c>
      <c r="E575">
        <v>7620</v>
      </c>
      <c r="F575" t="s">
        <v>1645</v>
      </c>
    </row>
    <row r="576" spans="1:6" x14ac:dyDescent="0.25">
      <c r="A576">
        <v>177</v>
      </c>
      <c r="B576">
        <v>414</v>
      </c>
      <c r="C576" t="s">
        <v>1654</v>
      </c>
      <c r="D576" t="s">
        <v>1655</v>
      </c>
      <c r="E576">
        <v>7620</v>
      </c>
      <c r="F576" t="s">
        <v>1645</v>
      </c>
    </row>
    <row r="577" spans="1:6" x14ac:dyDescent="0.25">
      <c r="A577">
        <v>178</v>
      </c>
      <c r="B577">
        <v>70</v>
      </c>
      <c r="C577" t="s">
        <v>1656</v>
      </c>
      <c r="D577" t="s">
        <v>1657</v>
      </c>
      <c r="E577">
        <v>7650</v>
      </c>
      <c r="F577" t="s">
        <v>1658</v>
      </c>
    </row>
    <row r="578" spans="1:6" x14ac:dyDescent="0.25">
      <c r="A578">
        <v>180</v>
      </c>
      <c r="B578">
        <v>290</v>
      </c>
      <c r="C578" t="s">
        <v>1659</v>
      </c>
      <c r="D578" t="s">
        <v>1660</v>
      </c>
      <c r="E578">
        <v>6950</v>
      </c>
      <c r="F578" t="s">
        <v>1661</v>
      </c>
    </row>
    <row r="579" spans="1:6" x14ac:dyDescent="0.25">
      <c r="A579">
        <v>180</v>
      </c>
      <c r="B579">
        <v>425</v>
      </c>
      <c r="C579" t="s">
        <v>1662</v>
      </c>
      <c r="D579" t="s">
        <v>1663</v>
      </c>
      <c r="E579">
        <v>6950</v>
      </c>
      <c r="F579" t="s">
        <v>1661</v>
      </c>
    </row>
    <row r="580" spans="1:6" x14ac:dyDescent="0.25">
      <c r="A580">
        <v>180</v>
      </c>
      <c r="B580">
        <v>2373</v>
      </c>
      <c r="C580" t="s">
        <v>3625</v>
      </c>
      <c r="D580" t="s">
        <v>1663</v>
      </c>
      <c r="E580">
        <v>6950</v>
      </c>
      <c r="F580" t="s">
        <v>1661</v>
      </c>
    </row>
    <row r="581" spans="1:6" x14ac:dyDescent="0.25">
      <c r="A581">
        <v>181</v>
      </c>
      <c r="B581">
        <v>338</v>
      </c>
      <c r="C581" t="s">
        <v>1664</v>
      </c>
      <c r="D581" t="s">
        <v>1665</v>
      </c>
      <c r="E581">
        <v>6940</v>
      </c>
      <c r="F581" t="s">
        <v>1666</v>
      </c>
    </row>
    <row r="582" spans="1:6" x14ac:dyDescent="0.25">
      <c r="A582">
        <v>181</v>
      </c>
      <c r="B582">
        <v>2332</v>
      </c>
      <c r="C582" t="s">
        <v>1667</v>
      </c>
      <c r="D582" t="s">
        <v>1668</v>
      </c>
      <c r="E582">
        <v>6940</v>
      </c>
      <c r="F582" t="s">
        <v>1666</v>
      </c>
    </row>
    <row r="583" spans="1:6" x14ac:dyDescent="0.25">
      <c r="A583">
        <v>182</v>
      </c>
      <c r="B583">
        <v>532</v>
      </c>
      <c r="C583" t="s">
        <v>1669</v>
      </c>
      <c r="D583" t="s">
        <v>1670</v>
      </c>
      <c r="E583">
        <v>6980</v>
      </c>
      <c r="F583" t="s">
        <v>1671</v>
      </c>
    </row>
    <row r="584" spans="1:6" x14ac:dyDescent="0.25">
      <c r="A584">
        <v>183</v>
      </c>
      <c r="B584">
        <v>291</v>
      </c>
      <c r="C584" t="s">
        <v>1672</v>
      </c>
      <c r="D584" t="s">
        <v>1673</v>
      </c>
      <c r="E584">
        <v>6900</v>
      </c>
      <c r="F584" t="s">
        <v>1674</v>
      </c>
    </row>
    <row r="585" spans="1:6" x14ac:dyDescent="0.25">
      <c r="A585">
        <v>183</v>
      </c>
      <c r="B585">
        <v>1772</v>
      </c>
      <c r="C585" t="s">
        <v>1675</v>
      </c>
      <c r="D585" t="s">
        <v>1676</v>
      </c>
      <c r="E585">
        <v>6900</v>
      </c>
      <c r="F585" t="s">
        <v>1674</v>
      </c>
    </row>
    <row r="586" spans="1:6" x14ac:dyDescent="0.25">
      <c r="A586">
        <v>183</v>
      </c>
      <c r="B586">
        <v>1997</v>
      </c>
      <c r="C586" t="s">
        <v>1677</v>
      </c>
      <c r="D586" t="s">
        <v>1678</v>
      </c>
      <c r="E586">
        <v>6900</v>
      </c>
      <c r="F586" t="s">
        <v>1674</v>
      </c>
    </row>
    <row r="587" spans="1:6" x14ac:dyDescent="0.25">
      <c r="A587">
        <v>185</v>
      </c>
      <c r="B587">
        <v>658</v>
      </c>
      <c r="C587" t="s">
        <v>1679</v>
      </c>
      <c r="D587" t="s">
        <v>749</v>
      </c>
      <c r="E587">
        <v>7673</v>
      </c>
      <c r="F587" t="s">
        <v>1680</v>
      </c>
    </row>
    <row r="588" spans="1:6" x14ac:dyDescent="0.25">
      <c r="A588">
        <v>186</v>
      </c>
      <c r="B588">
        <v>167</v>
      </c>
      <c r="C588" t="s">
        <v>1681</v>
      </c>
      <c r="D588" t="s">
        <v>1682</v>
      </c>
      <c r="E588">
        <v>7790</v>
      </c>
      <c r="F588" t="s">
        <v>1683</v>
      </c>
    </row>
    <row r="589" spans="1:6" x14ac:dyDescent="0.25">
      <c r="A589">
        <v>187</v>
      </c>
      <c r="B589">
        <v>296</v>
      </c>
      <c r="C589" t="s">
        <v>3626</v>
      </c>
      <c r="D589" t="s">
        <v>1684</v>
      </c>
      <c r="E589">
        <v>7480</v>
      </c>
      <c r="F589" t="s">
        <v>1685</v>
      </c>
    </row>
    <row r="590" spans="1:6" x14ac:dyDescent="0.25">
      <c r="A590">
        <v>188</v>
      </c>
      <c r="B590">
        <v>561</v>
      </c>
      <c r="C590" t="s">
        <v>1686</v>
      </c>
      <c r="D590" t="s">
        <v>1687</v>
      </c>
      <c r="E590">
        <v>7570</v>
      </c>
      <c r="F590" t="s">
        <v>1688</v>
      </c>
    </row>
    <row r="591" spans="1:6" x14ac:dyDescent="0.25">
      <c r="A591">
        <v>189</v>
      </c>
      <c r="B591">
        <v>549</v>
      </c>
      <c r="C591" t="s">
        <v>1689</v>
      </c>
      <c r="D591" t="s">
        <v>1690</v>
      </c>
      <c r="E591">
        <v>6990</v>
      </c>
      <c r="F591" t="s">
        <v>1691</v>
      </c>
    </row>
    <row r="592" spans="1:6" x14ac:dyDescent="0.25">
      <c r="A592">
        <v>189</v>
      </c>
      <c r="B592">
        <v>550</v>
      </c>
      <c r="C592" t="s">
        <v>1692</v>
      </c>
      <c r="D592" t="s">
        <v>1693</v>
      </c>
      <c r="E592">
        <v>6990</v>
      </c>
      <c r="F592" t="s">
        <v>1691</v>
      </c>
    </row>
    <row r="593" spans="1:6" x14ac:dyDescent="0.25">
      <c r="A593">
        <v>190</v>
      </c>
      <c r="B593">
        <v>565</v>
      </c>
      <c r="C593" t="s">
        <v>1694</v>
      </c>
      <c r="D593" t="s">
        <v>1695</v>
      </c>
      <c r="E593">
        <v>6920</v>
      </c>
      <c r="F593" t="s">
        <v>1696</v>
      </c>
    </row>
    <row r="594" spans="1:6" x14ac:dyDescent="0.25">
      <c r="A594">
        <v>190</v>
      </c>
      <c r="B594">
        <v>566</v>
      </c>
      <c r="C594" t="s">
        <v>1697</v>
      </c>
      <c r="D594" t="s">
        <v>1698</v>
      </c>
      <c r="E594">
        <v>6920</v>
      </c>
      <c r="F594" t="s">
        <v>1696</v>
      </c>
    </row>
    <row r="595" spans="1:6" x14ac:dyDescent="0.25">
      <c r="A595">
        <v>190</v>
      </c>
      <c r="B595">
        <v>1091</v>
      </c>
      <c r="C595" t="s">
        <v>1699</v>
      </c>
      <c r="D595" t="s">
        <v>1700</v>
      </c>
      <c r="E595">
        <v>6920</v>
      </c>
      <c r="F595" t="s">
        <v>1696</v>
      </c>
    </row>
    <row r="596" spans="1:6" x14ac:dyDescent="0.25">
      <c r="A596">
        <v>190</v>
      </c>
      <c r="B596">
        <v>1101</v>
      </c>
      <c r="C596" t="s">
        <v>1701</v>
      </c>
      <c r="D596" t="s">
        <v>1702</v>
      </c>
      <c r="E596">
        <v>6920</v>
      </c>
      <c r="F596" t="s">
        <v>1696</v>
      </c>
    </row>
    <row r="597" spans="1:6" x14ac:dyDescent="0.25">
      <c r="A597">
        <v>191</v>
      </c>
      <c r="B597">
        <v>487</v>
      </c>
      <c r="C597" t="s">
        <v>1703</v>
      </c>
      <c r="D597" t="s">
        <v>1704</v>
      </c>
      <c r="E597">
        <v>6971</v>
      </c>
      <c r="F597" t="s">
        <v>1705</v>
      </c>
    </row>
    <row r="598" spans="1:6" x14ac:dyDescent="0.25">
      <c r="A598">
        <v>192</v>
      </c>
      <c r="B598">
        <v>284</v>
      </c>
      <c r="C598" t="s">
        <v>1706</v>
      </c>
      <c r="D598" t="s">
        <v>1707</v>
      </c>
      <c r="E598">
        <v>6920</v>
      </c>
      <c r="F598" t="s">
        <v>1696</v>
      </c>
    </row>
    <row r="599" spans="1:6" x14ac:dyDescent="0.25">
      <c r="A599">
        <v>193</v>
      </c>
      <c r="B599">
        <v>625</v>
      </c>
      <c r="C599" t="s">
        <v>1708</v>
      </c>
      <c r="D599" t="s">
        <v>1709</v>
      </c>
      <c r="E599">
        <v>6973</v>
      </c>
      <c r="F599" t="s">
        <v>1710</v>
      </c>
    </row>
    <row r="600" spans="1:6" x14ac:dyDescent="0.25">
      <c r="A600">
        <v>194</v>
      </c>
      <c r="B600">
        <v>567</v>
      </c>
      <c r="C600" t="s">
        <v>1711</v>
      </c>
      <c r="D600" t="s">
        <v>1712</v>
      </c>
      <c r="E600">
        <v>7830</v>
      </c>
      <c r="F600" t="s">
        <v>1713</v>
      </c>
    </row>
    <row r="601" spans="1:6" x14ac:dyDescent="0.25">
      <c r="A601">
        <v>194</v>
      </c>
      <c r="B601">
        <v>677</v>
      </c>
      <c r="C601" t="s">
        <v>1714</v>
      </c>
      <c r="D601" t="s">
        <v>1715</v>
      </c>
      <c r="E601">
        <v>7830</v>
      </c>
      <c r="F601" t="s">
        <v>1713</v>
      </c>
    </row>
    <row r="602" spans="1:6" x14ac:dyDescent="0.25">
      <c r="A602">
        <v>196</v>
      </c>
      <c r="B602">
        <v>309</v>
      </c>
      <c r="C602" t="s">
        <v>1716</v>
      </c>
      <c r="D602" t="s">
        <v>1717</v>
      </c>
      <c r="E602">
        <v>6933</v>
      </c>
      <c r="F602" t="s">
        <v>1718</v>
      </c>
    </row>
    <row r="603" spans="1:6" x14ac:dyDescent="0.25">
      <c r="A603">
        <v>196</v>
      </c>
      <c r="B603">
        <v>310</v>
      </c>
      <c r="C603" t="s">
        <v>1719</v>
      </c>
      <c r="D603" t="s">
        <v>1720</v>
      </c>
      <c r="E603">
        <v>6933</v>
      </c>
      <c r="F603" t="s">
        <v>1718</v>
      </c>
    </row>
    <row r="604" spans="1:6" x14ac:dyDescent="0.25">
      <c r="A604">
        <v>197</v>
      </c>
      <c r="B604">
        <v>28</v>
      </c>
      <c r="C604" t="s">
        <v>1721</v>
      </c>
      <c r="D604" t="s">
        <v>1722</v>
      </c>
      <c r="E604">
        <v>7280</v>
      </c>
      <c r="F604" t="s">
        <v>1723</v>
      </c>
    </row>
    <row r="605" spans="1:6" x14ac:dyDescent="0.25">
      <c r="A605">
        <v>198</v>
      </c>
      <c r="B605">
        <v>88</v>
      </c>
      <c r="C605" t="s">
        <v>1724</v>
      </c>
      <c r="D605" t="s">
        <v>1725</v>
      </c>
      <c r="E605">
        <v>8400</v>
      </c>
      <c r="F605" t="s">
        <v>1726</v>
      </c>
    </row>
    <row r="606" spans="1:6" x14ac:dyDescent="0.25">
      <c r="A606">
        <v>198</v>
      </c>
      <c r="B606">
        <v>2274</v>
      </c>
      <c r="C606" t="s">
        <v>1727</v>
      </c>
      <c r="D606" t="s">
        <v>1728</v>
      </c>
      <c r="E606">
        <v>8400</v>
      </c>
      <c r="F606" t="s">
        <v>1726</v>
      </c>
    </row>
    <row r="607" spans="1:6" x14ac:dyDescent="0.25">
      <c r="A607">
        <v>199</v>
      </c>
      <c r="B607">
        <v>136</v>
      </c>
      <c r="C607" t="s">
        <v>1729</v>
      </c>
      <c r="D607" t="s">
        <v>1730</v>
      </c>
      <c r="E607">
        <v>8464</v>
      </c>
      <c r="F607" t="s">
        <v>1731</v>
      </c>
    </row>
    <row r="608" spans="1:6" x14ac:dyDescent="0.25">
      <c r="A608">
        <v>199</v>
      </c>
      <c r="B608">
        <v>950</v>
      </c>
      <c r="C608" t="s">
        <v>1732</v>
      </c>
      <c r="D608" t="s">
        <v>1733</v>
      </c>
      <c r="E608">
        <v>8464</v>
      </c>
      <c r="F608" t="s">
        <v>1731</v>
      </c>
    </row>
    <row r="609" spans="1:6" x14ac:dyDescent="0.25">
      <c r="A609">
        <v>202</v>
      </c>
      <c r="B609">
        <v>152</v>
      </c>
      <c r="C609" t="s">
        <v>1735</v>
      </c>
      <c r="D609" t="s">
        <v>1736</v>
      </c>
      <c r="E609">
        <v>8500</v>
      </c>
      <c r="F609" t="s">
        <v>1734</v>
      </c>
    </row>
    <row r="610" spans="1:6" x14ac:dyDescent="0.25">
      <c r="A610">
        <v>202</v>
      </c>
      <c r="B610">
        <v>939</v>
      </c>
      <c r="C610" t="s">
        <v>1737</v>
      </c>
      <c r="D610" t="s">
        <v>784</v>
      </c>
      <c r="E610">
        <v>8500</v>
      </c>
      <c r="F610" t="s">
        <v>1734</v>
      </c>
    </row>
    <row r="611" spans="1:6" x14ac:dyDescent="0.25">
      <c r="A611">
        <v>202</v>
      </c>
      <c r="B611">
        <v>940</v>
      </c>
      <c r="C611" t="s">
        <v>1738</v>
      </c>
      <c r="D611" t="s">
        <v>1739</v>
      </c>
      <c r="E611">
        <v>8500</v>
      </c>
      <c r="F611" t="s">
        <v>1734</v>
      </c>
    </row>
    <row r="612" spans="1:6" x14ac:dyDescent="0.25">
      <c r="A612">
        <v>202</v>
      </c>
      <c r="B612">
        <v>941</v>
      </c>
      <c r="C612" t="s">
        <v>1740</v>
      </c>
      <c r="D612" t="s">
        <v>1741</v>
      </c>
      <c r="E612">
        <v>8500</v>
      </c>
      <c r="F612" t="s">
        <v>1734</v>
      </c>
    </row>
    <row r="613" spans="1:6" x14ac:dyDescent="0.25">
      <c r="A613">
        <v>202</v>
      </c>
      <c r="B613">
        <v>2224</v>
      </c>
      <c r="C613" t="s">
        <v>1742</v>
      </c>
      <c r="D613" t="s">
        <v>1743</v>
      </c>
      <c r="E613">
        <v>8500</v>
      </c>
      <c r="F613" t="s">
        <v>1744</v>
      </c>
    </row>
    <row r="614" spans="1:6" x14ac:dyDescent="0.25">
      <c r="A614">
        <v>202</v>
      </c>
      <c r="B614">
        <v>2364</v>
      </c>
      <c r="C614" t="s">
        <v>1745</v>
      </c>
      <c r="D614" t="s">
        <v>1743</v>
      </c>
      <c r="E614">
        <v>8500</v>
      </c>
      <c r="F614" t="s">
        <v>1734</v>
      </c>
    </row>
    <row r="615" spans="1:6" x14ac:dyDescent="0.25">
      <c r="A615">
        <v>202</v>
      </c>
      <c r="B615">
        <v>2365</v>
      </c>
      <c r="C615" t="s">
        <v>1746</v>
      </c>
      <c r="D615" t="s">
        <v>1747</v>
      </c>
      <c r="E615">
        <v>8500</v>
      </c>
      <c r="F615" t="s">
        <v>1734</v>
      </c>
    </row>
    <row r="616" spans="1:6" x14ac:dyDescent="0.25">
      <c r="A616">
        <v>203</v>
      </c>
      <c r="B616">
        <v>172</v>
      </c>
      <c r="C616" t="s">
        <v>1748</v>
      </c>
      <c r="D616" t="s">
        <v>1749</v>
      </c>
      <c r="E616">
        <v>8370</v>
      </c>
      <c r="F616" t="s">
        <v>1750</v>
      </c>
    </row>
    <row r="617" spans="1:6" x14ac:dyDescent="0.25">
      <c r="A617">
        <v>203</v>
      </c>
      <c r="B617">
        <v>989</v>
      </c>
      <c r="C617" t="s">
        <v>1751</v>
      </c>
      <c r="D617" t="s">
        <v>1752</v>
      </c>
      <c r="E617">
        <v>8370</v>
      </c>
      <c r="F617" t="s">
        <v>1750</v>
      </c>
    </row>
    <row r="618" spans="1:6" x14ac:dyDescent="0.25">
      <c r="A618">
        <v>203</v>
      </c>
      <c r="B618">
        <v>2376</v>
      </c>
      <c r="C618" t="s">
        <v>1753</v>
      </c>
      <c r="D618" t="s">
        <v>1754</v>
      </c>
      <c r="E618">
        <v>8370</v>
      </c>
      <c r="F618" t="s">
        <v>1750</v>
      </c>
    </row>
    <row r="619" spans="1:6" x14ac:dyDescent="0.25">
      <c r="A619">
        <v>204</v>
      </c>
      <c r="B619">
        <v>131</v>
      </c>
      <c r="C619" t="s">
        <v>1755</v>
      </c>
      <c r="D619" t="s">
        <v>1756</v>
      </c>
      <c r="E619">
        <v>8882</v>
      </c>
      <c r="F619" t="s">
        <v>1757</v>
      </c>
    </row>
    <row r="620" spans="1:6" x14ac:dyDescent="0.25">
      <c r="A620">
        <v>204</v>
      </c>
      <c r="B620">
        <v>145</v>
      </c>
      <c r="C620" t="s">
        <v>1758</v>
      </c>
      <c r="D620" t="s">
        <v>1759</v>
      </c>
      <c r="E620">
        <v>8883</v>
      </c>
      <c r="F620" t="s">
        <v>1760</v>
      </c>
    </row>
    <row r="621" spans="1:6" x14ac:dyDescent="0.25">
      <c r="A621">
        <v>204</v>
      </c>
      <c r="B621">
        <v>161</v>
      </c>
      <c r="C621" t="s">
        <v>1761</v>
      </c>
      <c r="D621" t="s">
        <v>1762</v>
      </c>
      <c r="E621">
        <v>8382</v>
      </c>
      <c r="F621" t="s">
        <v>1763</v>
      </c>
    </row>
    <row r="622" spans="1:6" x14ac:dyDescent="0.25">
      <c r="A622">
        <v>204</v>
      </c>
      <c r="B622">
        <v>162</v>
      </c>
      <c r="C622" t="s">
        <v>1764</v>
      </c>
      <c r="D622" t="s">
        <v>1765</v>
      </c>
      <c r="E622">
        <v>8382</v>
      </c>
      <c r="F622" t="s">
        <v>1763</v>
      </c>
    </row>
    <row r="623" spans="1:6" x14ac:dyDescent="0.25">
      <c r="A623">
        <v>204</v>
      </c>
      <c r="B623">
        <v>182</v>
      </c>
      <c r="C623" t="s">
        <v>1766</v>
      </c>
      <c r="D623" t="s">
        <v>1767</v>
      </c>
      <c r="E623">
        <v>8450</v>
      </c>
      <c r="F623" t="s">
        <v>1768</v>
      </c>
    </row>
    <row r="624" spans="1:6" x14ac:dyDescent="0.25">
      <c r="A624">
        <v>204</v>
      </c>
      <c r="B624">
        <v>183</v>
      </c>
      <c r="C624" t="s">
        <v>1769</v>
      </c>
      <c r="D624" t="s">
        <v>1770</v>
      </c>
      <c r="E624">
        <v>8450</v>
      </c>
      <c r="F624" t="s">
        <v>1768</v>
      </c>
    </row>
    <row r="625" spans="1:6" x14ac:dyDescent="0.25">
      <c r="A625">
        <v>204</v>
      </c>
      <c r="B625">
        <v>1265</v>
      </c>
      <c r="C625" t="s">
        <v>1771</v>
      </c>
      <c r="D625" t="s">
        <v>1772</v>
      </c>
      <c r="E625">
        <v>8471</v>
      </c>
      <c r="F625" t="s">
        <v>1773</v>
      </c>
    </row>
    <row r="626" spans="1:6" x14ac:dyDescent="0.25">
      <c r="A626">
        <v>204</v>
      </c>
      <c r="B626">
        <v>2241</v>
      </c>
      <c r="C626" t="s">
        <v>1774</v>
      </c>
      <c r="D626" t="s">
        <v>1774</v>
      </c>
      <c r="E626">
        <v>8450</v>
      </c>
      <c r="F626" t="s">
        <v>1768</v>
      </c>
    </row>
    <row r="627" spans="1:6" x14ac:dyDescent="0.25">
      <c r="A627">
        <v>204</v>
      </c>
      <c r="B627">
        <v>2286</v>
      </c>
      <c r="C627" t="s">
        <v>1775</v>
      </c>
      <c r="D627" t="s">
        <v>1776</v>
      </c>
      <c r="E627">
        <v>8382</v>
      </c>
      <c r="F627" t="s">
        <v>1763</v>
      </c>
    </row>
    <row r="628" spans="1:6" x14ac:dyDescent="0.25">
      <c r="A628">
        <v>205</v>
      </c>
      <c r="B628">
        <v>2152</v>
      </c>
      <c r="C628" t="s">
        <v>3491</v>
      </c>
      <c r="D628" t="s">
        <v>3492</v>
      </c>
      <c r="E628">
        <v>8382</v>
      </c>
      <c r="F628" t="s">
        <v>1763</v>
      </c>
    </row>
    <row r="629" spans="1:6" x14ac:dyDescent="0.25">
      <c r="A629">
        <v>206</v>
      </c>
      <c r="B629">
        <v>22</v>
      </c>
      <c r="C629" t="s">
        <v>1777</v>
      </c>
      <c r="D629" t="s">
        <v>1778</v>
      </c>
      <c r="E629">
        <v>8541</v>
      </c>
      <c r="F629" t="s">
        <v>1779</v>
      </c>
    </row>
    <row r="630" spans="1:6" x14ac:dyDescent="0.25">
      <c r="A630">
        <v>206</v>
      </c>
      <c r="B630">
        <v>23</v>
      </c>
      <c r="C630" t="s">
        <v>1780</v>
      </c>
      <c r="D630" t="s">
        <v>1781</v>
      </c>
      <c r="E630">
        <v>8541</v>
      </c>
      <c r="F630" t="s">
        <v>1779</v>
      </c>
    </row>
    <row r="631" spans="1:6" x14ac:dyDescent="0.25">
      <c r="A631">
        <v>206</v>
      </c>
      <c r="B631">
        <v>32</v>
      </c>
      <c r="C631" t="s">
        <v>1782</v>
      </c>
      <c r="D631" t="s">
        <v>1783</v>
      </c>
      <c r="E631">
        <v>8240</v>
      </c>
      <c r="F631" t="s">
        <v>1784</v>
      </c>
    </row>
    <row r="632" spans="1:6" x14ac:dyDescent="0.25">
      <c r="A632">
        <v>206</v>
      </c>
      <c r="B632">
        <v>119</v>
      </c>
      <c r="C632" t="s">
        <v>3627</v>
      </c>
      <c r="D632" t="s">
        <v>1785</v>
      </c>
      <c r="E632">
        <v>8200</v>
      </c>
      <c r="F632" t="s">
        <v>1786</v>
      </c>
    </row>
    <row r="633" spans="1:6" x14ac:dyDescent="0.25">
      <c r="A633">
        <v>206</v>
      </c>
      <c r="B633">
        <v>241</v>
      </c>
      <c r="C633" t="s">
        <v>1787</v>
      </c>
      <c r="D633" t="s">
        <v>1788</v>
      </c>
      <c r="E633">
        <v>8362</v>
      </c>
      <c r="F633" t="s">
        <v>1789</v>
      </c>
    </row>
    <row r="634" spans="1:6" x14ac:dyDescent="0.25">
      <c r="A634">
        <v>206</v>
      </c>
      <c r="B634">
        <v>242</v>
      </c>
      <c r="C634" t="s">
        <v>1790</v>
      </c>
      <c r="D634" t="s">
        <v>1791</v>
      </c>
      <c r="E634">
        <v>8362</v>
      </c>
      <c r="F634" t="s">
        <v>1789</v>
      </c>
    </row>
    <row r="635" spans="1:6" x14ac:dyDescent="0.25">
      <c r="A635">
        <v>206</v>
      </c>
      <c r="B635">
        <v>258</v>
      </c>
      <c r="C635" t="s">
        <v>3628</v>
      </c>
      <c r="D635" t="s">
        <v>1792</v>
      </c>
      <c r="E635">
        <v>8000</v>
      </c>
      <c r="F635" t="s">
        <v>1793</v>
      </c>
    </row>
    <row r="636" spans="1:6" x14ac:dyDescent="0.25">
      <c r="A636">
        <v>206</v>
      </c>
      <c r="B636">
        <v>259</v>
      </c>
      <c r="C636" t="s">
        <v>1794</v>
      </c>
      <c r="D636" t="s">
        <v>1795</v>
      </c>
      <c r="E636">
        <v>8541</v>
      </c>
      <c r="F636" t="s">
        <v>1779</v>
      </c>
    </row>
    <row r="637" spans="1:6" x14ac:dyDescent="0.25">
      <c r="A637">
        <v>206</v>
      </c>
      <c r="B637">
        <v>268</v>
      </c>
      <c r="C637" t="s">
        <v>1796</v>
      </c>
      <c r="D637" t="s">
        <v>1797</v>
      </c>
      <c r="E637">
        <v>8660</v>
      </c>
      <c r="F637" t="s">
        <v>1798</v>
      </c>
    </row>
    <row r="638" spans="1:6" x14ac:dyDescent="0.25">
      <c r="A638">
        <v>206</v>
      </c>
      <c r="B638">
        <v>351</v>
      </c>
      <c r="C638" t="s">
        <v>1799</v>
      </c>
      <c r="D638" t="s">
        <v>1800</v>
      </c>
      <c r="E638">
        <v>8340</v>
      </c>
      <c r="F638" t="s">
        <v>1801</v>
      </c>
    </row>
    <row r="639" spans="1:6" x14ac:dyDescent="0.25">
      <c r="A639">
        <v>206</v>
      </c>
      <c r="B639">
        <v>386</v>
      </c>
      <c r="C639" t="s">
        <v>1802</v>
      </c>
      <c r="D639" t="s">
        <v>1803</v>
      </c>
      <c r="E639">
        <v>8300</v>
      </c>
      <c r="F639" t="s">
        <v>1804</v>
      </c>
    </row>
    <row r="640" spans="1:6" x14ac:dyDescent="0.25">
      <c r="A640">
        <v>206</v>
      </c>
      <c r="B640">
        <v>387</v>
      </c>
      <c r="C640" t="s">
        <v>1805</v>
      </c>
      <c r="D640" t="s">
        <v>1806</v>
      </c>
      <c r="E640">
        <v>8300</v>
      </c>
      <c r="F640" t="s">
        <v>1804</v>
      </c>
    </row>
    <row r="641" spans="1:6" x14ac:dyDescent="0.25">
      <c r="A641">
        <v>206</v>
      </c>
      <c r="B641">
        <v>461</v>
      </c>
      <c r="C641" t="s">
        <v>3629</v>
      </c>
      <c r="D641" t="s">
        <v>3630</v>
      </c>
      <c r="E641">
        <v>8660</v>
      </c>
      <c r="F641" t="s">
        <v>1798</v>
      </c>
    </row>
    <row r="642" spans="1:6" x14ac:dyDescent="0.25">
      <c r="A642">
        <v>206</v>
      </c>
      <c r="B642">
        <v>462</v>
      </c>
      <c r="C642" t="s">
        <v>1807</v>
      </c>
      <c r="D642" t="s">
        <v>1808</v>
      </c>
      <c r="E642">
        <v>8660</v>
      </c>
      <c r="F642" t="s">
        <v>1798</v>
      </c>
    </row>
    <row r="643" spans="1:6" x14ac:dyDescent="0.25">
      <c r="A643">
        <v>206</v>
      </c>
      <c r="B643">
        <v>536</v>
      </c>
      <c r="C643" t="s">
        <v>1809</v>
      </c>
      <c r="D643" t="s">
        <v>1810</v>
      </c>
      <c r="E643">
        <v>8310</v>
      </c>
      <c r="F643" t="s">
        <v>1811</v>
      </c>
    </row>
    <row r="644" spans="1:6" x14ac:dyDescent="0.25">
      <c r="A644">
        <v>206</v>
      </c>
      <c r="B644">
        <v>591</v>
      </c>
      <c r="C644" t="s">
        <v>3631</v>
      </c>
      <c r="D644" t="s">
        <v>1812</v>
      </c>
      <c r="E644">
        <v>8240</v>
      </c>
      <c r="F644" t="s">
        <v>1784</v>
      </c>
    </row>
    <row r="645" spans="1:6" x14ac:dyDescent="0.25">
      <c r="A645">
        <v>206</v>
      </c>
      <c r="B645">
        <v>597</v>
      </c>
      <c r="C645" t="s">
        <v>3632</v>
      </c>
      <c r="D645" t="s">
        <v>1814</v>
      </c>
      <c r="E645">
        <v>8260</v>
      </c>
      <c r="F645" t="s">
        <v>1815</v>
      </c>
    </row>
    <row r="646" spans="1:6" x14ac:dyDescent="0.25">
      <c r="A646">
        <v>206</v>
      </c>
      <c r="B646">
        <v>598</v>
      </c>
      <c r="C646" t="s">
        <v>3633</v>
      </c>
      <c r="D646" t="s">
        <v>1816</v>
      </c>
      <c r="E646">
        <v>8260</v>
      </c>
      <c r="F646" t="s">
        <v>1815</v>
      </c>
    </row>
    <row r="647" spans="1:6" x14ac:dyDescent="0.25">
      <c r="A647">
        <v>206</v>
      </c>
      <c r="B647">
        <v>601</v>
      </c>
      <c r="C647" t="s">
        <v>1817</v>
      </c>
      <c r="D647" t="s">
        <v>1818</v>
      </c>
      <c r="E647">
        <v>8270</v>
      </c>
      <c r="F647" t="s">
        <v>1819</v>
      </c>
    </row>
    <row r="648" spans="1:6" x14ac:dyDescent="0.25">
      <c r="A648">
        <v>206</v>
      </c>
      <c r="B648">
        <v>604</v>
      </c>
      <c r="C648" t="s">
        <v>3634</v>
      </c>
      <c r="D648" t="s">
        <v>1820</v>
      </c>
      <c r="E648">
        <v>8220</v>
      </c>
      <c r="F648" t="s">
        <v>1821</v>
      </c>
    </row>
    <row r="649" spans="1:6" x14ac:dyDescent="0.25">
      <c r="A649">
        <v>206</v>
      </c>
      <c r="B649">
        <v>607</v>
      </c>
      <c r="C649" t="s">
        <v>1822</v>
      </c>
      <c r="D649" t="s">
        <v>1823</v>
      </c>
      <c r="E649">
        <v>8330</v>
      </c>
      <c r="F649" t="s">
        <v>1824</v>
      </c>
    </row>
    <row r="650" spans="1:6" x14ac:dyDescent="0.25">
      <c r="A650">
        <v>206</v>
      </c>
      <c r="B650">
        <v>608</v>
      </c>
      <c r="C650" t="s">
        <v>1825</v>
      </c>
      <c r="D650" t="s">
        <v>1826</v>
      </c>
      <c r="E650">
        <v>8361</v>
      </c>
      <c r="F650" t="s">
        <v>1827</v>
      </c>
    </row>
    <row r="651" spans="1:6" x14ac:dyDescent="0.25">
      <c r="A651">
        <v>206</v>
      </c>
      <c r="B651">
        <v>611</v>
      </c>
      <c r="C651" t="s">
        <v>1828</v>
      </c>
      <c r="D651" t="s">
        <v>1829</v>
      </c>
      <c r="E651">
        <v>8541</v>
      </c>
      <c r="F651" t="s">
        <v>1779</v>
      </c>
    </row>
    <row r="652" spans="1:6" x14ac:dyDescent="0.25">
      <c r="A652">
        <v>206</v>
      </c>
      <c r="B652">
        <v>620</v>
      </c>
      <c r="C652" t="s">
        <v>1830</v>
      </c>
      <c r="D652" t="s">
        <v>1831</v>
      </c>
      <c r="E652">
        <v>8210</v>
      </c>
      <c r="F652" t="s">
        <v>1832</v>
      </c>
    </row>
    <row r="653" spans="1:6" x14ac:dyDescent="0.25">
      <c r="A653">
        <v>206</v>
      </c>
      <c r="B653">
        <v>936</v>
      </c>
      <c r="C653" t="s">
        <v>1833</v>
      </c>
      <c r="D653" t="s">
        <v>1834</v>
      </c>
      <c r="E653">
        <v>8361</v>
      </c>
      <c r="F653" t="s">
        <v>1827</v>
      </c>
    </row>
    <row r="654" spans="1:6" x14ac:dyDescent="0.25">
      <c r="A654">
        <v>206</v>
      </c>
      <c r="B654">
        <v>968</v>
      </c>
      <c r="C654" t="s">
        <v>1835</v>
      </c>
      <c r="D654" t="s">
        <v>1836</v>
      </c>
      <c r="E654">
        <v>8660</v>
      </c>
      <c r="F654" t="s">
        <v>1798</v>
      </c>
    </row>
    <row r="655" spans="1:6" x14ac:dyDescent="0.25">
      <c r="A655">
        <v>206</v>
      </c>
      <c r="B655">
        <v>978</v>
      </c>
      <c r="C655" t="s">
        <v>1837</v>
      </c>
      <c r="D655" t="s">
        <v>1838</v>
      </c>
      <c r="E655">
        <v>8380</v>
      </c>
      <c r="F655" t="s">
        <v>1839</v>
      </c>
    </row>
    <row r="656" spans="1:6" x14ac:dyDescent="0.25">
      <c r="A656">
        <v>206</v>
      </c>
      <c r="B656">
        <v>1159</v>
      </c>
      <c r="C656" t="s">
        <v>1840</v>
      </c>
      <c r="D656" t="s">
        <v>1841</v>
      </c>
      <c r="E656">
        <v>8000</v>
      </c>
      <c r="F656" t="s">
        <v>1842</v>
      </c>
    </row>
    <row r="657" spans="1:6" x14ac:dyDescent="0.25">
      <c r="A657">
        <v>206</v>
      </c>
      <c r="B657">
        <v>1826</v>
      </c>
      <c r="C657" t="s">
        <v>1843</v>
      </c>
      <c r="D657" t="s">
        <v>1844</v>
      </c>
      <c r="E657">
        <v>8520</v>
      </c>
      <c r="F657" t="s">
        <v>1845</v>
      </c>
    </row>
    <row r="658" spans="1:6" x14ac:dyDescent="0.25">
      <c r="A658">
        <v>206</v>
      </c>
      <c r="B658">
        <v>1841</v>
      </c>
      <c r="C658" t="s">
        <v>1846</v>
      </c>
      <c r="D658" t="s">
        <v>1847</v>
      </c>
      <c r="E658">
        <v>8270</v>
      </c>
      <c r="F658" t="s">
        <v>1819</v>
      </c>
    </row>
    <row r="659" spans="1:6" x14ac:dyDescent="0.25">
      <c r="A659">
        <v>206</v>
      </c>
      <c r="B659">
        <v>1884</v>
      </c>
      <c r="C659" t="s">
        <v>1848</v>
      </c>
      <c r="D659" t="s">
        <v>1849</v>
      </c>
      <c r="E659">
        <v>8270</v>
      </c>
      <c r="F659" t="s">
        <v>1819</v>
      </c>
    </row>
    <row r="660" spans="1:6" x14ac:dyDescent="0.25">
      <c r="A660">
        <v>206</v>
      </c>
      <c r="B660">
        <v>2003</v>
      </c>
      <c r="C660" t="s">
        <v>1850</v>
      </c>
      <c r="D660" t="s">
        <v>1851</v>
      </c>
      <c r="E660">
        <v>8381</v>
      </c>
      <c r="F660" t="s">
        <v>1852</v>
      </c>
    </row>
    <row r="661" spans="1:6" x14ac:dyDescent="0.25">
      <c r="A661">
        <v>206</v>
      </c>
      <c r="B661">
        <v>2005</v>
      </c>
      <c r="C661" t="s">
        <v>1853</v>
      </c>
      <c r="D661" t="s">
        <v>1854</v>
      </c>
      <c r="E661">
        <v>8250</v>
      </c>
      <c r="F661" t="s">
        <v>1855</v>
      </c>
    </row>
    <row r="662" spans="1:6" x14ac:dyDescent="0.25">
      <c r="A662">
        <v>206</v>
      </c>
      <c r="B662">
        <v>2039</v>
      </c>
      <c r="C662" t="s">
        <v>1856</v>
      </c>
      <c r="D662" t="s">
        <v>1857</v>
      </c>
      <c r="E662">
        <v>8220</v>
      </c>
      <c r="F662" t="s">
        <v>1821</v>
      </c>
    </row>
    <row r="663" spans="1:6" x14ac:dyDescent="0.25">
      <c r="A663">
        <v>206</v>
      </c>
      <c r="B663">
        <v>2234</v>
      </c>
      <c r="C663" t="s">
        <v>1858</v>
      </c>
      <c r="D663" t="s">
        <v>1859</v>
      </c>
      <c r="E663">
        <v>8230</v>
      </c>
      <c r="F663" t="s">
        <v>1860</v>
      </c>
    </row>
    <row r="664" spans="1:6" x14ac:dyDescent="0.25">
      <c r="A664">
        <v>206</v>
      </c>
      <c r="B664">
        <v>2259</v>
      </c>
      <c r="C664" t="s">
        <v>1861</v>
      </c>
      <c r="D664" t="s">
        <v>1862</v>
      </c>
      <c r="E664">
        <v>8240</v>
      </c>
      <c r="F664" t="s">
        <v>1784</v>
      </c>
    </row>
    <row r="665" spans="1:6" x14ac:dyDescent="0.25">
      <c r="A665">
        <v>206</v>
      </c>
      <c r="B665">
        <v>2261</v>
      </c>
      <c r="C665" t="s">
        <v>1863</v>
      </c>
      <c r="D665" t="s">
        <v>1864</v>
      </c>
      <c r="E665">
        <v>8000</v>
      </c>
      <c r="F665" t="s">
        <v>1793</v>
      </c>
    </row>
    <row r="666" spans="1:6" x14ac:dyDescent="0.25">
      <c r="A666">
        <v>206</v>
      </c>
      <c r="B666">
        <v>2264</v>
      </c>
      <c r="C666" t="s">
        <v>1865</v>
      </c>
      <c r="D666" t="s">
        <v>1866</v>
      </c>
      <c r="E666">
        <v>8000</v>
      </c>
      <c r="F666" t="s">
        <v>1793</v>
      </c>
    </row>
    <row r="667" spans="1:6" x14ac:dyDescent="0.25">
      <c r="A667">
        <v>206</v>
      </c>
      <c r="B667">
        <v>2296</v>
      </c>
      <c r="C667" t="s">
        <v>1867</v>
      </c>
      <c r="D667" t="s">
        <v>1795</v>
      </c>
      <c r="E667">
        <v>8541</v>
      </c>
      <c r="F667" t="s">
        <v>1779</v>
      </c>
    </row>
    <row r="668" spans="1:6" x14ac:dyDescent="0.25">
      <c r="A668">
        <v>206</v>
      </c>
      <c r="B668">
        <v>2297</v>
      </c>
      <c r="C668" t="s">
        <v>1868</v>
      </c>
      <c r="D668" t="s">
        <v>1869</v>
      </c>
      <c r="E668">
        <v>8361</v>
      </c>
      <c r="F668" t="s">
        <v>1827</v>
      </c>
    </row>
    <row r="669" spans="1:6" x14ac:dyDescent="0.25">
      <c r="A669">
        <v>206</v>
      </c>
      <c r="B669">
        <v>2298</v>
      </c>
      <c r="C669" t="s">
        <v>1870</v>
      </c>
      <c r="D669" t="s">
        <v>1871</v>
      </c>
      <c r="E669">
        <v>8210</v>
      </c>
      <c r="F669" t="s">
        <v>1872</v>
      </c>
    </row>
    <row r="670" spans="1:6" x14ac:dyDescent="0.25">
      <c r="A670">
        <v>206</v>
      </c>
      <c r="B670">
        <v>2310</v>
      </c>
      <c r="C670" t="s">
        <v>1873</v>
      </c>
      <c r="D670" t="s">
        <v>1785</v>
      </c>
      <c r="E670">
        <v>8200</v>
      </c>
      <c r="F670" t="s">
        <v>1874</v>
      </c>
    </row>
    <row r="671" spans="1:6" x14ac:dyDescent="0.25">
      <c r="A671">
        <v>207</v>
      </c>
      <c r="B671">
        <v>337</v>
      </c>
      <c r="C671" t="s">
        <v>1875</v>
      </c>
      <c r="D671" t="s">
        <v>1876</v>
      </c>
      <c r="E671">
        <v>8870</v>
      </c>
      <c r="F671" t="s">
        <v>1877</v>
      </c>
    </row>
    <row r="672" spans="1:6" x14ac:dyDescent="0.25">
      <c r="A672">
        <v>207</v>
      </c>
      <c r="B672">
        <v>2302</v>
      </c>
      <c r="C672" t="s">
        <v>1878</v>
      </c>
      <c r="D672" t="s">
        <v>1879</v>
      </c>
      <c r="E672">
        <v>8870</v>
      </c>
      <c r="F672" t="s">
        <v>1877</v>
      </c>
    </row>
    <row r="673" spans="1:6" x14ac:dyDescent="0.25">
      <c r="A673">
        <v>208</v>
      </c>
      <c r="B673">
        <v>656</v>
      </c>
      <c r="C673" t="s">
        <v>1880</v>
      </c>
      <c r="D673" t="s">
        <v>1881</v>
      </c>
      <c r="E673">
        <v>8870</v>
      </c>
      <c r="F673" t="s">
        <v>1877</v>
      </c>
    </row>
    <row r="674" spans="1:6" x14ac:dyDescent="0.25">
      <c r="A674">
        <v>208</v>
      </c>
      <c r="B674">
        <v>1626</v>
      </c>
      <c r="C674" t="s">
        <v>1882</v>
      </c>
      <c r="D674" t="s">
        <v>1883</v>
      </c>
      <c r="E674">
        <v>8870</v>
      </c>
      <c r="F674" t="s">
        <v>1877</v>
      </c>
    </row>
    <row r="675" spans="1:6" x14ac:dyDescent="0.25">
      <c r="A675">
        <v>209</v>
      </c>
      <c r="B675">
        <v>3</v>
      </c>
      <c r="C675" t="s">
        <v>1884</v>
      </c>
      <c r="D675" t="s">
        <v>1885</v>
      </c>
      <c r="E675">
        <v>9550</v>
      </c>
      <c r="F675" t="s">
        <v>1886</v>
      </c>
    </row>
    <row r="676" spans="1:6" x14ac:dyDescent="0.25">
      <c r="A676">
        <v>210</v>
      </c>
      <c r="B676">
        <v>352</v>
      </c>
      <c r="C676" t="s">
        <v>1887</v>
      </c>
      <c r="D676" t="s">
        <v>1888</v>
      </c>
      <c r="E676">
        <v>9550</v>
      </c>
      <c r="F676" t="s">
        <v>1886</v>
      </c>
    </row>
    <row r="677" spans="1:6" x14ac:dyDescent="0.25">
      <c r="A677">
        <v>211</v>
      </c>
      <c r="B677">
        <v>2190</v>
      </c>
      <c r="C677" t="s">
        <v>1889</v>
      </c>
      <c r="D677" t="s">
        <v>1890</v>
      </c>
      <c r="E677">
        <v>8560</v>
      </c>
      <c r="F677" t="s">
        <v>1891</v>
      </c>
    </row>
    <row r="678" spans="1:6" x14ac:dyDescent="0.25">
      <c r="A678">
        <v>212</v>
      </c>
      <c r="B678">
        <v>437</v>
      </c>
      <c r="C678" t="s">
        <v>1892</v>
      </c>
      <c r="D678" t="s">
        <v>1893</v>
      </c>
      <c r="E678">
        <v>8550</v>
      </c>
      <c r="F678" t="s">
        <v>1894</v>
      </c>
    </row>
    <row r="679" spans="1:6" x14ac:dyDescent="0.25">
      <c r="A679">
        <v>214</v>
      </c>
      <c r="B679">
        <v>353</v>
      </c>
      <c r="C679" t="s">
        <v>1895</v>
      </c>
      <c r="D679" t="s">
        <v>1896</v>
      </c>
      <c r="E679">
        <v>8981</v>
      </c>
      <c r="F679" t="s">
        <v>1897</v>
      </c>
    </row>
    <row r="680" spans="1:6" x14ac:dyDescent="0.25">
      <c r="A680">
        <v>215</v>
      </c>
      <c r="B680">
        <v>144</v>
      </c>
      <c r="C680" t="s">
        <v>1898</v>
      </c>
      <c r="D680" t="s">
        <v>1899</v>
      </c>
      <c r="E680">
        <v>8983</v>
      </c>
      <c r="F680" t="s">
        <v>1900</v>
      </c>
    </row>
    <row r="681" spans="1:6" x14ac:dyDescent="0.25">
      <c r="A681">
        <v>216</v>
      </c>
      <c r="B681">
        <v>649</v>
      </c>
      <c r="C681" t="s">
        <v>1901</v>
      </c>
      <c r="D681" t="s">
        <v>1902</v>
      </c>
      <c r="E681">
        <v>8930</v>
      </c>
      <c r="F681" t="s">
        <v>1903</v>
      </c>
    </row>
    <row r="682" spans="1:6" x14ac:dyDescent="0.25">
      <c r="A682">
        <v>217</v>
      </c>
      <c r="B682">
        <v>415</v>
      </c>
      <c r="C682" t="s">
        <v>1904</v>
      </c>
      <c r="D682" t="s">
        <v>1905</v>
      </c>
      <c r="E682">
        <v>8930</v>
      </c>
      <c r="F682" t="s">
        <v>1903</v>
      </c>
    </row>
    <row r="683" spans="1:6" x14ac:dyDescent="0.25">
      <c r="A683">
        <v>217</v>
      </c>
      <c r="B683">
        <v>416</v>
      </c>
      <c r="C683" t="s">
        <v>1906</v>
      </c>
      <c r="D683" t="s">
        <v>1907</v>
      </c>
      <c r="E683">
        <v>8920</v>
      </c>
      <c r="F683" t="s">
        <v>1908</v>
      </c>
    </row>
    <row r="684" spans="1:6" x14ac:dyDescent="0.25">
      <c r="A684">
        <v>217</v>
      </c>
      <c r="B684">
        <v>960</v>
      </c>
      <c r="C684" t="s">
        <v>1909</v>
      </c>
      <c r="D684" t="s">
        <v>1910</v>
      </c>
      <c r="E684">
        <v>8930</v>
      </c>
      <c r="F684" t="s">
        <v>1903</v>
      </c>
    </row>
    <row r="685" spans="1:6" x14ac:dyDescent="0.25">
      <c r="A685">
        <v>217</v>
      </c>
      <c r="B685">
        <v>1490</v>
      </c>
      <c r="C685" t="s">
        <v>1911</v>
      </c>
      <c r="D685" t="s">
        <v>1912</v>
      </c>
      <c r="E685">
        <v>8940</v>
      </c>
      <c r="F685" t="s">
        <v>1913</v>
      </c>
    </row>
    <row r="686" spans="1:6" x14ac:dyDescent="0.25">
      <c r="A686">
        <v>218</v>
      </c>
      <c r="B686">
        <v>2358</v>
      </c>
      <c r="C686" t="s">
        <v>1915</v>
      </c>
      <c r="D686" t="s">
        <v>1916</v>
      </c>
      <c r="E686">
        <v>8544</v>
      </c>
      <c r="F686" t="s">
        <v>1914</v>
      </c>
    </row>
    <row r="687" spans="1:6" x14ac:dyDescent="0.25">
      <c r="A687">
        <v>219</v>
      </c>
      <c r="B687">
        <v>11</v>
      </c>
      <c r="C687" t="s">
        <v>1917</v>
      </c>
      <c r="D687" t="s">
        <v>1918</v>
      </c>
      <c r="E687">
        <v>8961</v>
      </c>
      <c r="F687" t="s">
        <v>1919</v>
      </c>
    </row>
    <row r="688" spans="1:6" x14ac:dyDescent="0.25">
      <c r="A688">
        <v>220</v>
      </c>
      <c r="B688">
        <v>626</v>
      </c>
      <c r="C688" t="s">
        <v>1920</v>
      </c>
      <c r="D688" t="s">
        <v>1921</v>
      </c>
      <c r="E688">
        <v>8950</v>
      </c>
      <c r="F688" t="s">
        <v>1922</v>
      </c>
    </row>
    <row r="689" spans="1:6" x14ac:dyDescent="0.25">
      <c r="A689">
        <v>221</v>
      </c>
      <c r="B689">
        <v>569</v>
      </c>
      <c r="C689" t="s">
        <v>1923</v>
      </c>
      <c r="D689" t="s">
        <v>1924</v>
      </c>
      <c r="E689">
        <v>8961</v>
      </c>
      <c r="F689" t="s">
        <v>1919</v>
      </c>
    </row>
    <row r="690" spans="1:6" x14ac:dyDescent="0.25">
      <c r="A690">
        <v>221</v>
      </c>
      <c r="B690">
        <v>667</v>
      </c>
      <c r="C690" t="s">
        <v>1925</v>
      </c>
      <c r="D690" t="s">
        <v>1926</v>
      </c>
      <c r="E690">
        <v>8961</v>
      </c>
      <c r="F690" t="s">
        <v>1919</v>
      </c>
    </row>
    <row r="691" spans="1:6" x14ac:dyDescent="0.25">
      <c r="A691">
        <v>222</v>
      </c>
      <c r="B691">
        <v>436</v>
      </c>
      <c r="C691" t="s">
        <v>1927</v>
      </c>
      <c r="D691" t="s">
        <v>1928</v>
      </c>
      <c r="E691">
        <v>8680</v>
      </c>
      <c r="F691" t="s">
        <v>1929</v>
      </c>
    </row>
    <row r="692" spans="1:6" x14ac:dyDescent="0.25">
      <c r="A692">
        <v>222</v>
      </c>
      <c r="B692">
        <v>965</v>
      </c>
      <c r="C692" t="s">
        <v>1930</v>
      </c>
      <c r="D692" t="s">
        <v>1931</v>
      </c>
      <c r="E692">
        <v>8680</v>
      </c>
      <c r="F692" t="s">
        <v>1929</v>
      </c>
    </row>
    <row r="693" spans="1:6" x14ac:dyDescent="0.25">
      <c r="A693">
        <v>222</v>
      </c>
      <c r="B693">
        <v>1885</v>
      </c>
      <c r="C693" t="s">
        <v>1932</v>
      </c>
      <c r="D693" t="s">
        <v>1933</v>
      </c>
      <c r="E693">
        <v>8680</v>
      </c>
      <c r="F693" t="s">
        <v>1929</v>
      </c>
    </row>
    <row r="694" spans="1:6" x14ac:dyDescent="0.25">
      <c r="A694">
        <v>223</v>
      </c>
      <c r="B694">
        <v>445</v>
      </c>
      <c r="C694" t="s">
        <v>1934</v>
      </c>
      <c r="D694" t="s">
        <v>1935</v>
      </c>
      <c r="E694">
        <v>8410</v>
      </c>
      <c r="F694" t="s">
        <v>1936</v>
      </c>
    </row>
    <row r="695" spans="1:6" x14ac:dyDescent="0.25">
      <c r="A695">
        <v>224</v>
      </c>
      <c r="B695">
        <v>530</v>
      </c>
      <c r="C695" t="s">
        <v>1937</v>
      </c>
      <c r="D695" t="s">
        <v>1938</v>
      </c>
      <c r="E695">
        <v>8410</v>
      </c>
      <c r="F695" t="s">
        <v>1936</v>
      </c>
    </row>
    <row r="696" spans="1:6" x14ac:dyDescent="0.25">
      <c r="A696">
        <v>225</v>
      </c>
      <c r="B696">
        <v>680</v>
      </c>
      <c r="C696" t="s">
        <v>1939</v>
      </c>
      <c r="D696" t="s">
        <v>1940</v>
      </c>
      <c r="E696">
        <v>8305</v>
      </c>
      <c r="F696" t="s">
        <v>1941</v>
      </c>
    </row>
    <row r="697" spans="1:6" x14ac:dyDescent="0.25">
      <c r="A697">
        <v>226</v>
      </c>
      <c r="B697">
        <v>452</v>
      </c>
      <c r="C697" t="s">
        <v>1942</v>
      </c>
      <c r="D697" t="s">
        <v>1943</v>
      </c>
      <c r="E697">
        <v>8600</v>
      </c>
      <c r="F697" t="s">
        <v>1944</v>
      </c>
    </row>
    <row r="698" spans="1:6" x14ac:dyDescent="0.25">
      <c r="A698">
        <v>226</v>
      </c>
      <c r="B698">
        <v>453</v>
      </c>
      <c r="C698" t="s">
        <v>1945</v>
      </c>
      <c r="D698" t="s">
        <v>1946</v>
      </c>
      <c r="E698">
        <v>8600</v>
      </c>
      <c r="F698" t="s">
        <v>1944</v>
      </c>
    </row>
    <row r="699" spans="1:6" x14ac:dyDescent="0.25">
      <c r="A699">
        <v>226</v>
      </c>
      <c r="B699">
        <v>454</v>
      </c>
      <c r="C699" t="s">
        <v>1947</v>
      </c>
      <c r="D699" t="s">
        <v>1948</v>
      </c>
      <c r="E699">
        <v>8600</v>
      </c>
      <c r="F699" t="s">
        <v>1944</v>
      </c>
    </row>
    <row r="700" spans="1:6" x14ac:dyDescent="0.25">
      <c r="A700">
        <v>226</v>
      </c>
      <c r="B700">
        <v>1042</v>
      </c>
      <c r="C700" t="s">
        <v>1949</v>
      </c>
      <c r="D700" t="s">
        <v>1950</v>
      </c>
      <c r="E700">
        <v>8600</v>
      </c>
      <c r="F700" t="s">
        <v>1944</v>
      </c>
    </row>
    <row r="701" spans="1:6" x14ac:dyDescent="0.25">
      <c r="A701">
        <v>226</v>
      </c>
      <c r="B701">
        <v>1389</v>
      </c>
      <c r="C701" t="s">
        <v>1951</v>
      </c>
      <c r="D701" t="s">
        <v>1952</v>
      </c>
      <c r="E701">
        <v>8600</v>
      </c>
      <c r="F701" t="s">
        <v>1944</v>
      </c>
    </row>
    <row r="702" spans="1:6" x14ac:dyDescent="0.25">
      <c r="A702">
        <v>226</v>
      </c>
      <c r="B702">
        <v>2291</v>
      </c>
      <c r="C702" t="s">
        <v>1953</v>
      </c>
      <c r="D702" t="s">
        <v>1954</v>
      </c>
      <c r="E702">
        <v>8600</v>
      </c>
      <c r="F702" t="s">
        <v>1944</v>
      </c>
    </row>
    <row r="703" spans="1:6" x14ac:dyDescent="0.25">
      <c r="A703">
        <v>227</v>
      </c>
      <c r="B703">
        <v>46</v>
      </c>
      <c r="C703" t="s">
        <v>1955</v>
      </c>
      <c r="D703" t="s">
        <v>1956</v>
      </c>
      <c r="E703">
        <v>8963</v>
      </c>
      <c r="F703" t="s">
        <v>1957</v>
      </c>
    </row>
    <row r="704" spans="1:6" x14ac:dyDescent="0.25">
      <c r="A704">
        <v>228</v>
      </c>
      <c r="B704">
        <v>975</v>
      </c>
      <c r="C704" t="s">
        <v>1958</v>
      </c>
      <c r="D704" t="s">
        <v>1959</v>
      </c>
      <c r="E704">
        <v>8471</v>
      </c>
      <c r="F704" t="s">
        <v>1773</v>
      </c>
    </row>
    <row r="705" spans="1:6" x14ac:dyDescent="0.25">
      <c r="A705">
        <v>228</v>
      </c>
      <c r="B705">
        <v>1683</v>
      </c>
      <c r="C705" t="s">
        <v>1960</v>
      </c>
      <c r="D705" t="s">
        <v>1959</v>
      </c>
      <c r="E705">
        <v>8471</v>
      </c>
      <c r="F705" t="s">
        <v>1773</v>
      </c>
    </row>
    <row r="706" spans="1:6" x14ac:dyDescent="0.25">
      <c r="A706">
        <v>229</v>
      </c>
      <c r="B706">
        <v>976</v>
      </c>
      <c r="C706" t="s">
        <v>1961</v>
      </c>
      <c r="D706" t="s">
        <v>1962</v>
      </c>
      <c r="E706">
        <v>8462</v>
      </c>
      <c r="F706" t="s">
        <v>1963</v>
      </c>
    </row>
    <row r="707" spans="1:6" x14ac:dyDescent="0.25">
      <c r="A707">
        <v>229</v>
      </c>
      <c r="B707">
        <v>1684</v>
      </c>
      <c r="C707" t="s">
        <v>1964</v>
      </c>
      <c r="D707" t="s">
        <v>1965</v>
      </c>
      <c r="E707">
        <v>8464</v>
      </c>
      <c r="F707" t="s">
        <v>1731</v>
      </c>
    </row>
    <row r="708" spans="1:6" x14ac:dyDescent="0.25">
      <c r="A708">
        <v>230</v>
      </c>
      <c r="B708">
        <v>590</v>
      </c>
      <c r="C708" t="s">
        <v>1966</v>
      </c>
      <c r="D708" t="s">
        <v>1967</v>
      </c>
      <c r="E708">
        <v>8355</v>
      </c>
      <c r="F708" t="s">
        <v>1968</v>
      </c>
    </row>
    <row r="709" spans="1:6" x14ac:dyDescent="0.25">
      <c r="A709">
        <v>230</v>
      </c>
      <c r="B709">
        <v>632</v>
      </c>
      <c r="C709" t="s">
        <v>1969</v>
      </c>
      <c r="D709" t="s">
        <v>1970</v>
      </c>
      <c r="E709">
        <v>8355</v>
      </c>
      <c r="F709" t="s">
        <v>1968</v>
      </c>
    </row>
    <row r="710" spans="1:6" x14ac:dyDescent="0.25">
      <c r="A710">
        <v>231</v>
      </c>
      <c r="B710">
        <v>52</v>
      </c>
      <c r="C710" t="s">
        <v>1971</v>
      </c>
      <c r="D710" t="s">
        <v>1972</v>
      </c>
      <c r="E710">
        <v>8850</v>
      </c>
      <c r="F710" t="s">
        <v>1973</v>
      </c>
    </row>
    <row r="711" spans="1:6" x14ac:dyDescent="0.25">
      <c r="A711">
        <v>231</v>
      </c>
      <c r="B711">
        <v>987</v>
      </c>
      <c r="C711" t="s">
        <v>1974</v>
      </c>
      <c r="D711" t="s">
        <v>1975</v>
      </c>
      <c r="E711">
        <v>8850</v>
      </c>
      <c r="F711" t="s">
        <v>1973</v>
      </c>
    </row>
    <row r="712" spans="1:6" x14ac:dyDescent="0.25">
      <c r="A712">
        <v>231</v>
      </c>
      <c r="B712">
        <v>2187</v>
      </c>
      <c r="C712" t="s">
        <v>1976</v>
      </c>
      <c r="D712" t="s">
        <v>1977</v>
      </c>
      <c r="E712">
        <v>8850</v>
      </c>
      <c r="F712" t="s">
        <v>1973</v>
      </c>
    </row>
    <row r="713" spans="1:6" x14ac:dyDescent="0.25">
      <c r="A713">
        <v>231</v>
      </c>
      <c r="B713">
        <v>2399</v>
      </c>
      <c r="C713" t="s">
        <v>3635</v>
      </c>
      <c r="D713" t="s">
        <v>3636</v>
      </c>
      <c r="E713">
        <v>8850</v>
      </c>
      <c r="F713" t="s">
        <v>1973</v>
      </c>
    </row>
    <row r="714" spans="1:6" x14ac:dyDescent="0.25">
      <c r="A714">
        <v>232</v>
      </c>
      <c r="B714">
        <v>444</v>
      </c>
      <c r="C714" t="s">
        <v>1978</v>
      </c>
      <c r="D714" t="s">
        <v>1979</v>
      </c>
      <c r="E714">
        <v>8840</v>
      </c>
      <c r="F714" t="s">
        <v>1980</v>
      </c>
    </row>
    <row r="715" spans="1:6" x14ac:dyDescent="0.25">
      <c r="A715">
        <v>232</v>
      </c>
      <c r="B715">
        <v>2305</v>
      </c>
      <c r="C715" t="s">
        <v>1981</v>
      </c>
      <c r="D715" t="s">
        <v>1982</v>
      </c>
      <c r="E715">
        <v>8840</v>
      </c>
      <c r="F715" t="s">
        <v>1980</v>
      </c>
    </row>
    <row r="716" spans="1:6" x14ac:dyDescent="0.25">
      <c r="A716">
        <v>233</v>
      </c>
      <c r="B716">
        <v>490</v>
      </c>
      <c r="C716" t="s">
        <v>1983</v>
      </c>
      <c r="D716" t="s">
        <v>1984</v>
      </c>
      <c r="E716">
        <v>7850</v>
      </c>
      <c r="F716" t="s">
        <v>1985</v>
      </c>
    </row>
    <row r="717" spans="1:6" x14ac:dyDescent="0.25">
      <c r="A717">
        <v>233</v>
      </c>
      <c r="B717">
        <v>1871</v>
      </c>
      <c r="C717" t="s">
        <v>1986</v>
      </c>
      <c r="D717" t="s">
        <v>1987</v>
      </c>
      <c r="E717">
        <v>7850</v>
      </c>
      <c r="F717" t="s">
        <v>1985</v>
      </c>
    </row>
    <row r="718" spans="1:6" x14ac:dyDescent="0.25">
      <c r="A718">
        <v>233</v>
      </c>
      <c r="B718">
        <v>2404</v>
      </c>
      <c r="C718" t="s">
        <v>3637</v>
      </c>
      <c r="D718" t="s">
        <v>3638</v>
      </c>
      <c r="E718">
        <v>7850</v>
      </c>
      <c r="F718" t="s">
        <v>1985</v>
      </c>
    </row>
    <row r="719" spans="1:6" x14ac:dyDescent="0.25">
      <c r="A719">
        <v>234</v>
      </c>
      <c r="B719">
        <v>185</v>
      </c>
      <c r="C719" t="s">
        <v>1988</v>
      </c>
      <c r="D719" t="s">
        <v>1989</v>
      </c>
      <c r="E719">
        <v>7730</v>
      </c>
      <c r="F719" t="s">
        <v>1990</v>
      </c>
    </row>
    <row r="720" spans="1:6" x14ac:dyDescent="0.25">
      <c r="A720">
        <v>234</v>
      </c>
      <c r="B720">
        <v>1067</v>
      </c>
      <c r="C720" t="s">
        <v>1991</v>
      </c>
      <c r="D720" t="s">
        <v>1992</v>
      </c>
      <c r="E720">
        <v>7730</v>
      </c>
      <c r="F720" t="s">
        <v>1990</v>
      </c>
    </row>
    <row r="721" spans="1:6" x14ac:dyDescent="0.25">
      <c r="A721">
        <v>234</v>
      </c>
      <c r="B721">
        <v>1737</v>
      </c>
      <c r="C721" t="s">
        <v>1993</v>
      </c>
      <c r="D721" t="s">
        <v>1994</v>
      </c>
      <c r="E721">
        <v>7730</v>
      </c>
      <c r="F721" t="s">
        <v>1990</v>
      </c>
    </row>
    <row r="722" spans="1:6" x14ac:dyDescent="0.25">
      <c r="A722">
        <v>235</v>
      </c>
      <c r="B722">
        <v>634</v>
      </c>
      <c r="C722" t="s">
        <v>1995</v>
      </c>
      <c r="D722" t="s">
        <v>1996</v>
      </c>
      <c r="E722">
        <v>7741</v>
      </c>
      <c r="F722" t="s">
        <v>1997</v>
      </c>
    </row>
    <row r="723" spans="1:6" x14ac:dyDescent="0.25">
      <c r="A723">
        <v>235</v>
      </c>
      <c r="B723">
        <v>668</v>
      </c>
      <c r="C723" t="s">
        <v>1998</v>
      </c>
      <c r="D723" t="s">
        <v>1999</v>
      </c>
      <c r="E723">
        <v>7741</v>
      </c>
      <c r="F723" t="s">
        <v>1997</v>
      </c>
    </row>
    <row r="724" spans="1:6" x14ac:dyDescent="0.25">
      <c r="A724">
        <v>238</v>
      </c>
      <c r="B724">
        <v>552</v>
      </c>
      <c r="C724" t="s">
        <v>2000</v>
      </c>
      <c r="D724" t="s">
        <v>2001</v>
      </c>
      <c r="E724">
        <v>8860</v>
      </c>
      <c r="F724" t="s">
        <v>2002</v>
      </c>
    </row>
    <row r="725" spans="1:6" x14ac:dyDescent="0.25">
      <c r="A725">
        <v>239</v>
      </c>
      <c r="B725">
        <v>531</v>
      </c>
      <c r="C725" t="s">
        <v>2003</v>
      </c>
      <c r="D725" t="s">
        <v>2004</v>
      </c>
      <c r="E725">
        <v>8881</v>
      </c>
      <c r="F725" t="s">
        <v>2005</v>
      </c>
    </row>
    <row r="726" spans="1:6" x14ac:dyDescent="0.25">
      <c r="A726">
        <v>239</v>
      </c>
      <c r="B726">
        <v>2400</v>
      </c>
      <c r="C726" t="s">
        <v>3639</v>
      </c>
      <c r="D726" t="s">
        <v>3640</v>
      </c>
      <c r="E726">
        <v>8881</v>
      </c>
      <c r="F726" t="s">
        <v>2005</v>
      </c>
    </row>
    <row r="727" spans="1:6" x14ac:dyDescent="0.25">
      <c r="A727">
        <v>240</v>
      </c>
      <c r="B727">
        <v>120</v>
      </c>
      <c r="C727" t="s">
        <v>2006</v>
      </c>
      <c r="D727" t="s">
        <v>2007</v>
      </c>
      <c r="E727">
        <v>7470</v>
      </c>
      <c r="F727" t="s">
        <v>2008</v>
      </c>
    </row>
    <row r="728" spans="1:6" x14ac:dyDescent="0.25">
      <c r="A728">
        <v>241</v>
      </c>
      <c r="B728">
        <v>307</v>
      </c>
      <c r="C728" t="s">
        <v>2009</v>
      </c>
      <c r="D728" t="s">
        <v>2010</v>
      </c>
      <c r="E728">
        <v>7470</v>
      </c>
      <c r="F728" t="s">
        <v>2008</v>
      </c>
    </row>
    <row r="729" spans="1:6" x14ac:dyDescent="0.25">
      <c r="A729">
        <v>241</v>
      </c>
      <c r="B729">
        <v>2385</v>
      </c>
      <c r="C729" t="s">
        <v>3641</v>
      </c>
      <c r="D729" t="s">
        <v>3642</v>
      </c>
      <c r="E729">
        <v>7470</v>
      </c>
      <c r="F729" t="s">
        <v>2008</v>
      </c>
    </row>
    <row r="730" spans="1:6" x14ac:dyDescent="0.25">
      <c r="A730">
        <v>242</v>
      </c>
      <c r="B730">
        <v>334</v>
      </c>
      <c r="C730" t="s">
        <v>2011</v>
      </c>
      <c r="D730" t="s">
        <v>2012</v>
      </c>
      <c r="E730">
        <v>7470</v>
      </c>
      <c r="F730" t="s">
        <v>2008</v>
      </c>
    </row>
    <row r="731" spans="1:6" x14ac:dyDescent="0.25">
      <c r="A731">
        <v>243</v>
      </c>
      <c r="B731">
        <v>41</v>
      </c>
      <c r="C731" t="s">
        <v>2013</v>
      </c>
      <c r="D731" t="s">
        <v>2014</v>
      </c>
      <c r="E731">
        <v>8643</v>
      </c>
      <c r="F731" t="s">
        <v>2015</v>
      </c>
    </row>
    <row r="732" spans="1:6" x14ac:dyDescent="0.25">
      <c r="A732">
        <v>244</v>
      </c>
      <c r="B732">
        <v>304</v>
      </c>
      <c r="C732" t="s">
        <v>2016</v>
      </c>
      <c r="D732" t="s">
        <v>2017</v>
      </c>
      <c r="E732">
        <v>8620</v>
      </c>
      <c r="F732" t="s">
        <v>2018</v>
      </c>
    </row>
    <row r="733" spans="1:6" x14ac:dyDescent="0.25">
      <c r="A733">
        <v>244</v>
      </c>
      <c r="B733">
        <v>948</v>
      </c>
      <c r="C733" t="s">
        <v>2019</v>
      </c>
      <c r="D733" t="s">
        <v>2020</v>
      </c>
      <c r="E733">
        <v>8620</v>
      </c>
      <c r="F733" t="s">
        <v>2018</v>
      </c>
    </row>
    <row r="734" spans="1:6" x14ac:dyDescent="0.25">
      <c r="A734">
        <v>244</v>
      </c>
      <c r="B734">
        <v>2384</v>
      </c>
      <c r="C734" t="s">
        <v>2021</v>
      </c>
      <c r="D734" t="s">
        <v>2021</v>
      </c>
      <c r="E734">
        <v>8620</v>
      </c>
      <c r="F734" t="s">
        <v>2018</v>
      </c>
    </row>
    <row r="735" spans="1:6" x14ac:dyDescent="0.25">
      <c r="A735">
        <v>245</v>
      </c>
      <c r="B735">
        <v>372</v>
      </c>
      <c r="C735" t="s">
        <v>2022</v>
      </c>
      <c r="D735" t="s">
        <v>2023</v>
      </c>
      <c r="E735">
        <v>7900</v>
      </c>
      <c r="F735" t="s">
        <v>2024</v>
      </c>
    </row>
    <row r="736" spans="1:6" x14ac:dyDescent="0.25">
      <c r="A736">
        <v>245</v>
      </c>
      <c r="B736">
        <v>2301</v>
      </c>
      <c r="C736" t="s">
        <v>2025</v>
      </c>
      <c r="D736" t="s">
        <v>2026</v>
      </c>
      <c r="E736">
        <v>7900</v>
      </c>
      <c r="F736" t="s">
        <v>2024</v>
      </c>
    </row>
    <row r="737" spans="1:6" x14ac:dyDescent="0.25">
      <c r="A737">
        <v>246</v>
      </c>
      <c r="B737">
        <v>86</v>
      </c>
      <c r="C737" t="s">
        <v>2027</v>
      </c>
      <c r="D737" t="s">
        <v>2028</v>
      </c>
      <c r="E737">
        <v>7900</v>
      </c>
      <c r="F737" t="s">
        <v>2024</v>
      </c>
    </row>
    <row r="738" spans="1:6" x14ac:dyDescent="0.25">
      <c r="A738">
        <v>246</v>
      </c>
      <c r="B738">
        <v>2278</v>
      </c>
      <c r="C738" t="s">
        <v>2029</v>
      </c>
      <c r="D738" t="s">
        <v>2030</v>
      </c>
      <c r="E738">
        <v>7900</v>
      </c>
      <c r="F738" t="s">
        <v>2024</v>
      </c>
    </row>
    <row r="739" spans="1:6" x14ac:dyDescent="0.25">
      <c r="A739">
        <v>247</v>
      </c>
      <c r="B739">
        <v>356</v>
      </c>
      <c r="C739" t="s">
        <v>2031</v>
      </c>
      <c r="D739" t="s">
        <v>2032</v>
      </c>
      <c r="E739">
        <v>9632</v>
      </c>
      <c r="F739" t="s">
        <v>2033</v>
      </c>
    </row>
    <row r="740" spans="1:6" x14ac:dyDescent="0.25">
      <c r="A740">
        <v>247</v>
      </c>
      <c r="B740">
        <v>2395</v>
      </c>
      <c r="C740" t="s">
        <v>3643</v>
      </c>
      <c r="D740" t="s">
        <v>3644</v>
      </c>
      <c r="E740">
        <v>9632</v>
      </c>
      <c r="F740" t="s">
        <v>2033</v>
      </c>
    </row>
    <row r="741" spans="1:6" x14ac:dyDescent="0.25">
      <c r="A741">
        <v>248</v>
      </c>
      <c r="B741">
        <v>640</v>
      </c>
      <c r="C741" t="s">
        <v>2034</v>
      </c>
      <c r="D741" t="s">
        <v>2035</v>
      </c>
      <c r="E741">
        <v>8832</v>
      </c>
      <c r="F741" t="s">
        <v>2036</v>
      </c>
    </row>
    <row r="742" spans="1:6" x14ac:dyDescent="0.25">
      <c r="A742">
        <v>249</v>
      </c>
      <c r="B742">
        <v>460</v>
      </c>
      <c r="C742" t="s">
        <v>2037</v>
      </c>
      <c r="D742" t="s">
        <v>2038</v>
      </c>
      <c r="E742">
        <v>8832</v>
      </c>
      <c r="F742" t="s">
        <v>2036</v>
      </c>
    </row>
    <row r="743" spans="1:6" x14ac:dyDescent="0.25">
      <c r="A743">
        <v>250</v>
      </c>
      <c r="B743">
        <v>311</v>
      </c>
      <c r="C743" t="s">
        <v>2039</v>
      </c>
      <c r="D743" t="s">
        <v>2040</v>
      </c>
      <c r="E743">
        <v>9500</v>
      </c>
      <c r="F743" t="s">
        <v>2041</v>
      </c>
    </row>
    <row r="744" spans="1:6" x14ac:dyDescent="0.25">
      <c r="A744">
        <v>251</v>
      </c>
      <c r="B744">
        <v>147</v>
      </c>
      <c r="C744" t="s">
        <v>2042</v>
      </c>
      <c r="D744" t="s">
        <v>2043</v>
      </c>
      <c r="E744">
        <v>7870</v>
      </c>
      <c r="F744" t="s">
        <v>2044</v>
      </c>
    </row>
    <row r="745" spans="1:6" x14ac:dyDescent="0.25">
      <c r="A745">
        <v>252</v>
      </c>
      <c r="B745">
        <v>79</v>
      </c>
      <c r="C745" t="s">
        <v>208</v>
      </c>
      <c r="D745" t="s">
        <v>2045</v>
      </c>
      <c r="E745">
        <v>7870</v>
      </c>
      <c r="F745" t="s">
        <v>2044</v>
      </c>
    </row>
    <row r="746" spans="1:6" x14ac:dyDescent="0.25">
      <c r="A746">
        <v>253</v>
      </c>
      <c r="B746">
        <v>434</v>
      </c>
      <c r="C746" t="s">
        <v>2046</v>
      </c>
      <c r="D746" t="s">
        <v>2047</v>
      </c>
      <c r="E746">
        <v>7870</v>
      </c>
      <c r="F746" t="s">
        <v>2044</v>
      </c>
    </row>
    <row r="747" spans="1:6" x14ac:dyDescent="0.25">
      <c r="A747">
        <v>254</v>
      </c>
      <c r="B747">
        <v>463</v>
      </c>
      <c r="C747" t="s">
        <v>2048</v>
      </c>
      <c r="D747" t="s">
        <v>2049</v>
      </c>
      <c r="E747">
        <v>7800</v>
      </c>
      <c r="F747" t="s">
        <v>2050</v>
      </c>
    </row>
    <row r="748" spans="1:6" x14ac:dyDescent="0.25">
      <c r="A748">
        <v>254</v>
      </c>
      <c r="B748">
        <v>464</v>
      </c>
      <c r="C748" t="s">
        <v>2051</v>
      </c>
      <c r="D748" t="s">
        <v>2052</v>
      </c>
      <c r="E748">
        <v>7800</v>
      </c>
      <c r="F748" t="s">
        <v>2050</v>
      </c>
    </row>
    <row r="749" spans="1:6" x14ac:dyDescent="0.25">
      <c r="A749">
        <v>254</v>
      </c>
      <c r="B749">
        <v>465</v>
      </c>
      <c r="C749" t="s">
        <v>2053</v>
      </c>
      <c r="D749" t="s">
        <v>2054</v>
      </c>
      <c r="E749">
        <v>7800</v>
      </c>
      <c r="F749" t="s">
        <v>2050</v>
      </c>
    </row>
    <row r="750" spans="1:6" x14ac:dyDescent="0.25">
      <c r="A750">
        <v>255</v>
      </c>
      <c r="B750">
        <v>237</v>
      </c>
      <c r="C750" t="s">
        <v>2055</v>
      </c>
      <c r="D750" t="s">
        <v>2056</v>
      </c>
      <c r="E750">
        <v>7840</v>
      </c>
      <c r="F750" t="s">
        <v>2057</v>
      </c>
    </row>
    <row r="751" spans="1:6" x14ac:dyDescent="0.25">
      <c r="A751">
        <v>255</v>
      </c>
      <c r="B751">
        <v>2073</v>
      </c>
      <c r="C751" t="s">
        <v>2058</v>
      </c>
      <c r="D751" t="s">
        <v>2059</v>
      </c>
      <c r="E751">
        <v>7840</v>
      </c>
      <c r="F751" t="s">
        <v>2057</v>
      </c>
    </row>
    <row r="752" spans="1:6" x14ac:dyDescent="0.25">
      <c r="A752">
        <v>256</v>
      </c>
      <c r="B752">
        <v>47</v>
      </c>
      <c r="C752" t="s">
        <v>2060</v>
      </c>
      <c r="D752" t="s">
        <v>2061</v>
      </c>
      <c r="E752">
        <v>7860</v>
      </c>
      <c r="F752" t="s">
        <v>2062</v>
      </c>
    </row>
    <row r="753" spans="1:6" x14ac:dyDescent="0.25">
      <c r="A753">
        <v>256</v>
      </c>
      <c r="B753">
        <v>488</v>
      </c>
      <c r="C753" t="s">
        <v>2063</v>
      </c>
      <c r="D753" t="s">
        <v>2064</v>
      </c>
      <c r="E753">
        <v>7860</v>
      </c>
      <c r="F753" t="s">
        <v>2062</v>
      </c>
    </row>
    <row r="754" spans="1:6" x14ac:dyDescent="0.25">
      <c r="A754">
        <v>256</v>
      </c>
      <c r="B754">
        <v>2379</v>
      </c>
      <c r="C754" t="s">
        <v>2065</v>
      </c>
      <c r="D754" t="s">
        <v>2065</v>
      </c>
      <c r="E754">
        <v>7860</v>
      </c>
      <c r="F754" t="s">
        <v>2062</v>
      </c>
    </row>
    <row r="755" spans="1:6" x14ac:dyDescent="0.25">
      <c r="A755">
        <v>258</v>
      </c>
      <c r="B755">
        <v>48</v>
      </c>
      <c r="C755" t="s">
        <v>213</v>
      </c>
      <c r="D755" t="s">
        <v>2066</v>
      </c>
      <c r="E755">
        <v>7755</v>
      </c>
      <c r="F755" t="s">
        <v>2067</v>
      </c>
    </row>
    <row r="756" spans="1:6" x14ac:dyDescent="0.25">
      <c r="A756">
        <v>259</v>
      </c>
      <c r="B756">
        <v>564</v>
      </c>
      <c r="C756" t="s">
        <v>214</v>
      </c>
      <c r="D756" t="s">
        <v>2068</v>
      </c>
      <c r="E756">
        <v>7770</v>
      </c>
      <c r="F756" t="s">
        <v>2069</v>
      </c>
    </row>
    <row r="757" spans="1:6" x14ac:dyDescent="0.25">
      <c r="A757">
        <v>260</v>
      </c>
      <c r="B757">
        <v>232</v>
      </c>
      <c r="C757" t="s">
        <v>2070</v>
      </c>
      <c r="D757" t="s">
        <v>2071</v>
      </c>
      <c r="E757">
        <v>7760</v>
      </c>
      <c r="F757" t="s">
        <v>2072</v>
      </c>
    </row>
    <row r="758" spans="1:6" x14ac:dyDescent="0.25">
      <c r="A758">
        <v>260</v>
      </c>
      <c r="B758">
        <v>2066</v>
      </c>
      <c r="C758" t="s">
        <v>2073</v>
      </c>
      <c r="D758" t="s">
        <v>2074</v>
      </c>
      <c r="E758">
        <v>7760</v>
      </c>
      <c r="F758" t="s">
        <v>2072</v>
      </c>
    </row>
    <row r="759" spans="1:6" x14ac:dyDescent="0.25">
      <c r="A759">
        <v>261</v>
      </c>
      <c r="B759">
        <v>525</v>
      </c>
      <c r="C759" t="s">
        <v>2075</v>
      </c>
      <c r="D759" t="s">
        <v>2076</v>
      </c>
      <c r="E759">
        <v>7700</v>
      </c>
      <c r="F759" t="s">
        <v>2077</v>
      </c>
    </row>
    <row r="760" spans="1:6" x14ac:dyDescent="0.25">
      <c r="A760">
        <v>261</v>
      </c>
      <c r="B760">
        <v>526</v>
      </c>
      <c r="C760" t="s">
        <v>2078</v>
      </c>
      <c r="D760" t="s">
        <v>2079</v>
      </c>
      <c r="E760">
        <v>7700</v>
      </c>
      <c r="F760" t="s">
        <v>2077</v>
      </c>
    </row>
    <row r="761" spans="1:6" x14ac:dyDescent="0.25">
      <c r="A761">
        <v>261</v>
      </c>
      <c r="B761">
        <v>529</v>
      </c>
      <c r="C761" t="s">
        <v>2080</v>
      </c>
      <c r="D761" t="s">
        <v>2081</v>
      </c>
      <c r="E761">
        <v>7700</v>
      </c>
      <c r="F761" t="s">
        <v>2077</v>
      </c>
    </row>
    <row r="762" spans="1:6" x14ac:dyDescent="0.25">
      <c r="A762">
        <v>261</v>
      </c>
      <c r="B762">
        <v>681</v>
      </c>
      <c r="C762" t="s">
        <v>2082</v>
      </c>
      <c r="D762" t="s">
        <v>2083</v>
      </c>
      <c r="E762">
        <v>7700</v>
      </c>
      <c r="F762" t="s">
        <v>2077</v>
      </c>
    </row>
    <row r="763" spans="1:6" x14ac:dyDescent="0.25">
      <c r="A763">
        <v>261</v>
      </c>
      <c r="B763">
        <v>682</v>
      </c>
      <c r="C763" t="s">
        <v>2084</v>
      </c>
      <c r="D763" t="s">
        <v>2085</v>
      </c>
      <c r="E763">
        <v>7700</v>
      </c>
      <c r="F763" t="s">
        <v>2077</v>
      </c>
    </row>
    <row r="764" spans="1:6" x14ac:dyDescent="0.25">
      <c r="A764">
        <v>261</v>
      </c>
      <c r="B764">
        <v>699</v>
      </c>
      <c r="C764" t="s">
        <v>2086</v>
      </c>
      <c r="D764" t="s">
        <v>728</v>
      </c>
      <c r="E764">
        <v>7700</v>
      </c>
      <c r="F764" t="s">
        <v>2077</v>
      </c>
    </row>
    <row r="765" spans="1:6" x14ac:dyDescent="0.25">
      <c r="A765">
        <v>262</v>
      </c>
      <c r="B765">
        <v>480</v>
      </c>
      <c r="C765" t="s">
        <v>2087</v>
      </c>
      <c r="D765" t="s">
        <v>2088</v>
      </c>
      <c r="E765">
        <v>7752</v>
      </c>
      <c r="F765" t="s">
        <v>2089</v>
      </c>
    </row>
    <row r="766" spans="1:6" x14ac:dyDescent="0.25">
      <c r="A766">
        <v>263</v>
      </c>
      <c r="B766">
        <v>630</v>
      </c>
      <c r="C766" t="s">
        <v>218</v>
      </c>
      <c r="D766" t="s">
        <v>2090</v>
      </c>
      <c r="E766">
        <v>7700</v>
      </c>
      <c r="F766" t="s">
        <v>2077</v>
      </c>
    </row>
    <row r="767" spans="1:6" x14ac:dyDescent="0.25">
      <c r="A767">
        <v>265</v>
      </c>
      <c r="B767">
        <v>184</v>
      </c>
      <c r="C767" t="s">
        <v>2091</v>
      </c>
      <c r="D767" t="s">
        <v>2092</v>
      </c>
      <c r="E767">
        <v>8830</v>
      </c>
      <c r="F767" t="s">
        <v>2093</v>
      </c>
    </row>
    <row r="768" spans="1:6" x14ac:dyDescent="0.25">
      <c r="A768">
        <v>265</v>
      </c>
      <c r="B768">
        <v>2336</v>
      </c>
      <c r="C768" t="s">
        <v>2094</v>
      </c>
      <c r="D768" t="s">
        <v>2095</v>
      </c>
      <c r="E768">
        <v>8830</v>
      </c>
      <c r="F768" t="s">
        <v>2093</v>
      </c>
    </row>
    <row r="769" spans="1:6" x14ac:dyDescent="0.25">
      <c r="A769">
        <v>266</v>
      </c>
      <c r="B769">
        <v>627</v>
      </c>
      <c r="C769" t="s">
        <v>2096</v>
      </c>
      <c r="D769" t="s">
        <v>2097</v>
      </c>
      <c r="E769">
        <v>8830</v>
      </c>
      <c r="F769" t="s">
        <v>2093</v>
      </c>
    </row>
    <row r="770" spans="1:6" x14ac:dyDescent="0.25">
      <c r="A770">
        <v>266</v>
      </c>
      <c r="B770">
        <v>2335</v>
      </c>
      <c r="C770" t="s">
        <v>2098</v>
      </c>
      <c r="D770" t="s">
        <v>2099</v>
      </c>
      <c r="E770">
        <v>8830</v>
      </c>
      <c r="F770" t="s">
        <v>2093</v>
      </c>
    </row>
    <row r="771" spans="1:6" x14ac:dyDescent="0.25">
      <c r="A771">
        <v>267</v>
      </c>
      <c r="B771">
        <v>293</v>
      </c>
      <c r="C771" t="s">
        <v>2100</v>
      </c>
      <c r="D771" t="s">
        <v>2101</v>
      </c>
      <c r="E771">
        <v>8800</v>
      </c>
      <c r="F771" t="s">
        <v>2102</v>
      </c>
    </row>
    <row r="772" spans="1:6" x14ac:dyDescent="0.25">
      <c r="A772">
        <v>267</v>
      </c>
      <c r="B772">
        <v>294</v>
      </c>
      <c r="C772" t="s">
        <v>2103</v>
      </c>
      <c r="D772" t="s">
        <v>2104</v>
      </c>
      <c r="E772">
        <v>8800</v>
      </c>
      <c r="F772" t="s">
        <v>2102</v>
      </c>
    </row>
    <row r="773" spans="1:6" x14ac:dyDescent="0.25">
      <c r="A773">
        <v>267</v>
      </c>
      <c r="B773">
        <v>295</v>
      </c>
      <c r="C773" t="s">
        <v>2105</v>
      </c>
      <c r="D773" t="s">
        <v>2106</v>
      </c>
      <c r="E773">
        <v>8800</v>
      </c>
      <c r="F773" t="s">
        <v>2102</v>
      </c>
    </row>
    <row r="774" spans="1:6" x14ac:dyDescent="0.25">
      <c r="A774">
        <v>267</v>
      </c>
      <c r="B774">
        <v>1069</v>
      </c>
      <c r="C774" t="s">
        <v>2107</v>
      </c>
      <c r="D774" t="s">
        <v>2108</v>
      </c>
      <c r="E774">
        <v>8800</v>
      </c>
      <c r="F774" t="s">
        <v>2102</v>
      </c>
    </row>
    <row r="775" spans="1:6" x14ac:dyDescent="0.25">
      <c r="A775">
        <v>267</v>
      </c>
      <c r="B775">
        <v>1371</v>
      </c>
      <c r="C775" t="s">
        <v>2109</v>
      </c>
      <c r="D775" t="s">
        <v>2110</v>
      </c>
      <c r="E775">
        <v>8800</v>
      </c>
      <c r="F775" t="s">
        <v>2102</v>
      </c>
    </row>
    <row r="776" spans="1:6" x14ac:dyDescent="0.25">
      <c r="A776">
        <v>267</v>
      </c>
      <c r="B776">
        <v>1836</v>
      </c>
      <c r="C776" t="s">
        <v>2111</v>
      </c>
      <c r="D776" t="s">
        <v>2112</v>
      </c>
      <c r="E776">
        <v>8800</v>
      </c>
      <c r="F776" t="s">
        <v>2102</v>
      </c>
    </row>
    <row r="777" spans="1:6" x14ac:dyDescent="0.25">
      <c r="A777">
        <v>269</v>
      </c>
      <c r="B777">
        <v>344</v>
      </c>
      <c r="C777" t="s">
        <v>2113</v>
      </c>
      <c r="D777" t="s">
        <v>2114</v>
      </c>
      <c r="E777">
        <v>8831</v>
      </c>
      <c r="F777" t="s">
        <v>2115</v>
      </c>
    </row>
    <row r="778" spans="1:6" x14ac:dyDescent="0.25">
      <c r="A778">
        <v>269</v>
      </c>
      <c r="B778">
        <v>2258</v>
      </c>
      <c r="C778" t="s">
        <v>2116</v>
      </c>
      <c r="D778" t="s">
        <v>2117</v>
      </c>
      <c r="E778">
        <v>8831</v>
      </c>
      <c r="F778" t="s">
        <v>2115</v>
      </c>
    </row>
    <row r="779" spans="1:6" x14ac:dyDescent="0.25">
      <c r="A779">
        <v>270</v>
      </c>
      <c r="B779">
        <v>378</v>
      </c>
      <c r="C779" t="s">
        <v>2118</v>
      </c>
      <c r="D779" t="s">
        <v>2119</v>
      </c>
      <c r="E779">
        <v>9610</v>
      </c>
      <c r="F779" t="s">
        <v>2120</v>
      </c>
    </row>
    <row r="780" spans="1:6" x14ac:dyDescent="0.25">
      <c r="A780">
        <v>270</v>
      </c>
      <c r="B780">
        <v>589</v>
      </c>
      <c r="C780" t="s">
        <v>2121</v>
      </c>
      <c r="D780" t="s">
        <v>2121</v>
      </c>
      <c r="E780">
        <v>9620</v>
      </c>
      <c r="F780" t="s">
        <v>2122</v>
      </c>
    </row>
    <row r="781" spans="1:6" x14ac:dyDescent="0.25">
      <c r="A781">
        <v>270</v>
      </c>
      <c r="B781">
        <v>1968</v>
      </c>
      <c r="C781" t="s">
        <v>2123</v>
      </c>
      <c r="D781" t="s">
        <v>2124</v>
      </c>
      <c r="E781">
        <v>9620</v>
      </c>
      <c r="F781" t="s">
        <v>2122</v>
      </c>
    </row>
    <row r="782" spans="1:6" x14ac:dyDescent="0.25">
      <c r="A782">
        <v>270</v>
      </c>
      <c r="B782">
        <v>2317</v>
      </c>
      <c r="C782" t="s">
        <v>2125</v>
      </c>
      <c r="D782" t="s">
        <v>2126</v>
      </c>
      <c r="E782">
        <v>9620</v>
      </c>
      <c r="F782" t="s">
        <v>2122</v>
      </c>
    </row>
    <row r="783" spans="1:6" x14ac:dyDescent="0.25">
      <c r="A783">
        <v>271</v>
      </c>
      <c r="B783">
        <v>141</v>
      </c>
      <c r="C783" t="s">
        <v>2127</v>
      </c>
      <c r="D783" t="s">
        <v>2128</v>
      </c>
      <c r="E783">
        <v>9631</v>
      </c>
      <c r="F783" t="s">
        <v>2129</v>
      </c>
    </row>
    <row r="784" spans="1:6" x14ac:dyDescent="0.25">
      <c r="A784">
        <v>272</v>
      </c>
      <c r="B784">
        <v>1432</v>
      </c>
      <c r="C784" t="s">
        <v>2130</v>
      </c>
      <c r="D784" t="s">
        <v>2131</v>
      </c>
      <c r="E784">
        <v>9510</v>
      </c>
      <c r="F784" t="s">
        <v>2132</v>
      </c>
    </row>
    <row r="785" spans="1:6" x14ac:dyDescent="0.25">
      <c r="A785">
        <v>272</v>
      </c>
      <c r="B785">
        <v>1767</v>
      </c>
      <c r="C785" t="s">
        <v>2133</v>
      </c>
      <c r="D785" t="s">
        <v>2134</v>
      </c>
      <c r="E785">
        <v>9500</v>
      </c>
      <c r="F785" t="s">
        <v>2041</v>
      </c>
    </row>
    <row r="786" spans="1:6" x14ac:dyDescent="0.25">
      <c r="A786">
        <v>273</v>
      </c>
      <c r="B786">
        <v>63</v>
      </c>
      <c r="C786" t="s">
        <v>226</v>
      </c>
      <c r="D786" t="s">
        <v>2135</v>
      </c>
      <c r="E786">
        <v>9460</v>
      </c>
      <c r="F786" t="s">
        <v>2136</v>
      </c>
    </row>
    <row r="787" spans="1:6" x14ac:dyDescent="0.25">
      <c r="A787">
        <v>274</v>
      </c>
      <c r="B787">
        <v>470</v>
      </c>
      <c r="C787" t="s">
        <v>2137</v>
      </c>
      <c r="D787" t="s">
        <v>2138</v>
      </c>
      <c r="E787">
        <v>9460</v>
      </c>
      <c r="F787" t="s">
        <v>2136</v>
      </c>
    </row>
    <row r="788" spans="1:6" x14ac:dyDescent="0.25">
      <c r="A788">
        <v>275</v>
      </c>
      <c r="B788">
        <v>30</v>
      </c>
      <c r="C788" t="s">
        <v>2139</v>
      </c>
      <c r="D788" t="s">
        <v>2140</v>
      </c>
      <c r="E788">
        <v>9460</v>
      </c>
      <c r="F788" t="s">
        <v>2136</v>
      </c>
    </row>
    <row r="789" spans="1:6" x14ac:dyDescent="0.25">
      <c r="A789">
        <v>276</v>
      </c>
      <c r="B789">
        <v>683</v>
      </c>
      <c r="C789" t="s">
        <v>2141</v>
      </c>
      <c r="D789" t="s">
        <v>2142</v>
      </c>
      <c r="E789">
        <v>9460</v>
      </c>
      <c r="F789" t="s">
        <v>2136</v>
      </c>
    </row>
    <row r="790" spans="1:6" x14ac:dyDescent="0.25">
      <c r="A790">
        <v>277</v>
      </c>
      <c r="B790">
        <v>64</v>
      </c>
      <c r="C790" t="s">
        <v>2143</v>
      </c>
      <c r="D790" t="s">
        <v>2144</v>
      </c>
      <c r="E790">
        <v>9700</v>
      </c>
      <c r="F790" t="s">
        <v>2145</v>
      </c>
    </row>
    <row r="791" spans="1:6" x14ac:dyDescent="0.25">
      <c r="A791">
        <v>277</v>
      </c>
      <c r="B791">
        <v>67</v>
      </c>
      <c r="C791" t="s">
        <v>2146</v>
      </c>
      <c r="D791" t="s">
        <v>2147</v>
      </c>
      <c r="E791">
        <v>9700</v>
      </c>
      <c r="F791" t="s">
        <v>2145</v>
      </c>
    </row>
    <row r="792" spans="1:6" x14ac:dyDescent="0.25">
      <c r="A792">
        <v>277</v>
      </c>
      <c r="B792">
        <v>1070</v>
      </c>
      <c r="C792" t="s">
        <v>2148</v>
      </c>
      <c r="D792" t="s">
        <v>2149</v>
      </c>
      <c r="E792">
        <v>9700</v>
      </c>
      <c r="F792" t="s">
        <v>2145</v>
      </c>
    </row>
    <row r="793" spans="1:6" x14ac:dyDescent="0.25">
      <c r="A793">
        <v>277</v>
      </c>
      <c r="B793">
        <v>2354</v>
      </c>
      <c r="C793" t="s">
        <v>2150</v>
      </c>
      <c r="D793" t="s">
        <v>2151</v>
      </c>
      <c r="E793">
        <v>9700</v>
      </c>
      <c r="F793" t="s">
        <v>2145</v>
      </c>
    </row>
    <row r="794" spans="1:6" x14ac:dyDescent="0.25">
      <c r="A794">
        <v>277</v>
      </c>
      <c r="B794">
        <v>2370</v>
      </c>
      <c r="C794" t="s">
        <v>2152</v>
      </c>
      <c r="D794" t="s">
        <v>2153</v>
      </c>
      <c r="E794">
        <v>9700</v>
      </c>
      <c r="F794" t="s">
        <v>2145</v>
      </c>
    </row>
    <row r="795" spans="1:6" x14ac:dyDescent="0.25">
      <c r="A795">
        <v>278</v>
      </c>
      <c r="B795">
        <v>300</v>
      </c>
      <c r="C795" t="s">
        <v>2154</v>
      </c>
      <c r="D795" t="s">
        <v>2155</v>
      </c>
      <c r="E795">
        <v>9740</v>
      </c>
      <c r="F795" t="s">
        <v>2156</v>
      </c>
    </row>
    <row r="796" spans="1:6" x14ac:dyDescent="0.25">
      <c r="A796">
        <v>279</v>
      </c>
      <c r="B796">
        <v>1245</v>
      </c>
      <c r="C796" t="s">
        <v>2157</v>
      </c>
      <c r="D796" t="s">
        <v>2158</v>
      </c>
      <c r="E796">
        <v>9700</v>
      </c>
      <c r="F796" t="s">
        <v>2145</v>
      </c>
    </row>
    <row r="797" spans="1:6" x14ac:dyDescent="0.25">
      <c r="A797">
        <v>280</v>
      </c>
      <c r="B797">
        <v>9</v>
      </c>
      <c r="C797" t="s">
        <v>2159</v>
      </c>
      <c r="D797" t="s">
        <v>2160</v>
      </c>
      <c r="E797">
        <v>9330</v>
      </c>
      <c r="F797" t="s">
        <v>2161</v>
      </c>
    </row>
    <row r="798" spans="1:6" x14ac:dyDescent="0.25">
      <c r="A798">
        <v>280</v>
      </c>
      <c r="B798">
        <v>2266</v>
      </c>
      <c r="C798" t="s">
        <v>2162</v>
      </c>
      <c r="D798" t="s">
        <v>2163</v>
      </c>
      <c r="E798">
        <v>9330</v>
      </c>
      <c r="F798" t="s">
        <v>2161</v>
      </c>
    </row>
    <row r="799" spans="1:6" x14ac:dyDescent="0.25">
      <c r="A799">
        <v>281</v>
      </c>
      <c r="B799">
        <v>44</v>
      </c>
      <c r="C799" t="s">
        <v>2164</v>
      </c>
      <c r="D799" t="s">
        <v>2165</v>
      </c>
      <c r="E799">
        <v>9340</v>
      </c>
      <c r="F799" t="s">
        <v>2166</v>
      </c>
    </row>
    <row r="800" spans="1:6" x14ac:dyDescent="0.25">
      <c r="A800">
        <v>282</v>
      </c>
      <c r="B800">
        <v>84</v>
      </c>
      <c r="C800" t="s">
        <v>2167</v>
      </c>
      <c r="D800" t="s">
        <v>2168</v>
      </c>
      <c r="E800">
        <v>9330</v>
      </c>
      <c r="F800" t="s">
        <v>2161</v>
      </c>
    </row>
    <row r="801" spans="1:6" x14ac:dyDescent="0.25">
      <c r="A801">
        <v>282</v>
      </c>
      <c r="B801">
        <v>85</v>
      </c>
      <c r="C801" t="s">
        <v>2169</v>
      </c>
      <c r="D801" t="s">
        <v>2170</v>
      </c>
      <c r="E801">
        <v>9330</v>
      </c>
      <c r="F801" t="s">
        <v>2161</v>
      </c>
    </row>
    <row r="802" spans="1:6" x14ac:dyDescent="0.25">
      <c r="A802">
        <v>282</v>
      </c>
      <c r="B802">
        <v>2199</v>
      </c>
      <c r="C802" t="s">
        <v>2171</v>
      </c>
      <c r="D802" t="s">
        <v>2172</v>
      </c>
      <c r="E802">
        <v>9330</v>
      </c>
      <c r="F802" t="s">
        <v>2161</v>
      </c>
    </row>
    <row r="803" spans="1:6" x14ac:dyDescent="0.25">
      <c r="A803">
        <v>283</v>
      </c>
      <c r="B803">
        <v>15</v>
      </c>
      <c r="C803" t="s">
        <v>2173</v>
      </c>
      <c r="D803" t="s">
        <v>2174</v>
      </c>
      <c r="E803">
        <v>9330</v>
      </c>
      <c r="F803" t="s">
        <v>2161</v>
      </c>
    </row>
    <row r="804" spans="1:6" x14ac:dyDescent="0.25">
      <c r="A804">
        <v>284</v>
      </c>
      <c r="B804">
        <v>207</v>
      </c>
      <c r="C804" t="s">
        <v>2175</v>
      </c>
      <c r="D804" t="s">
        <v>2176</v>
      </c>
      <c r="E804">
        <v>9320</v>
      </c>
      <c r="F804" t="s">
        <v>2177</v>
      </c>
    </row>
    <row r="805" spans="1:6" x14ac:dyDescent="0.25">
      <c r="A805">
        <v>284</v>
      </c>
      <c r="B805">
        <v>312</v>
      </c>
      <c r="C805" t="s">
        <v>2178</v>
      </c>
      <c r="D805" t="s">
        <v>2179</v>
      </c>
      <c r="E805">
        <v>9320</v>
      </c>
      <c r="F805" t="s">
        <v>2177</v>
      </c>
    </row>
    <row r="806" spans="1:6" x14ac:dyDescent="0.25">
      <c r="A806">
        <v>284</v>
      </c>
      <c r="B806">
        <v>2300</v>
      </c>
      <c r="C806" t="s">
        <v>2180</v>
      </c>
      <c r="D806" t="s">
        <v>2181</v>
      </c>
      <c r="E806">
        <v>9320</v>
      </c>
      <c r="F806" t="s">
        <v>2177</v>
      </c>
    </row>
    <row r="807" spans="1:6" x14ac:dyDescent="0.25">
      <c r="A807">
        <v>286</v>
      </c>
      <c r="B807">
        <v>111</v>
      </c>
      <c r="C807" t="s">
        <v>2182</v>
      </c>
      <c r="D807" t="s">
        <v>2183</v>
      </c>
      <c r="E807">
        <v>9640</v>
      </c>
      <c r="F807" t="s">
        <v>2184</v>
      </c>
    </row>
    <row r="808" spans="1:6" x14ac:dyDescent="0.25">
      <c r="A808">
        <v>286</v>
      </c>
      <c r="B808">
        <v>2196</v>
      </c>
      <c r="C808" t="s">
        <v>2185</v>
      </c>
      <c r="D808" t="s">
        <v>2186</v>
      </c>
      <c r="E808">
        <v>9640</v>
      </c>
      <c r="F808" t="s">
        <v>2184</v>
      </c>
    </row>
    <row r="809" spans="1:6" x14ac:dyDescent="0.25">
      <c r="A809">
        <v>287</v>
      </c>
      <c r="B809">
        <v>664</v>
      </c>
      <c r="C809" t="s">
        <v>2187</v>
      </c>
      <c r="D809" t="s">
        <v>2188</v>
      </c>
      <c r="E809">
        <v>9640</v>
      </c>
      <c r="F809" t="s">
        <v>2184</v>
      </c>
    </row>
    <row r="810" spans="1:6" x14ac:dyDescent="0.25">
      <c r="A810">
        <v>288</v>
      </c>
      <c r="B810">
        <v>118</v>
      </c>
      <c r="C810" t="s">
        <v>2189</v>
      </c>
      <c r="D810" t="s">
        <v>2190</v>
      </c>
      <c r="E810">
        <v>9690</v>
      </c>
      <c r="F810" t="s">
        <v>2191</v>
      </c>
    </row>
    <row r="811" spans="1:6" x14ac:dyDescent="0.25">
      <c r="A811">
        <v>289</v>
      </c>
      <c r="B811">
        <v>122</v>
      </c>
      <c r="C811" t="s">
        <v>2192</v>
      </c>
      <c r="D811" t="s">
        <v>2193</v>
      </c>
      <c r="E811">
        <v>9900</v>
      </c>
      <c r="F811" t="s">
        <v>2194</v>
      </c>
    </row>
    <row r="812" spans="1:6" x14ac:dyDescent="0.25">
      <c r="A812">
        <v>289</v>
      </c>
      <c r="B812">
        <v>123</v>
      </c>
      <c r="C812" t="s">
        <v>2195</v>
      </c>
      <c r="D812" t="s">
        <v>2196</v>
      </c>
      <c r="E812">
        <v>9900</v>
      </c>
      <c r="F812" t="s">
        <v>2194</v>
      </c>
    </row>
    <row r="813" spans="1:6" x14ac:dyDescent="0.25">
      <c r="A813">
        <v>289</v>
      </c>
      <c r="B813">
        <v>979</v>
      </c>
      <c r="C813" t="s">
        <v>2197</v>
      </c>
      <c r="D813" t="s">
        <v>2198</v>
      </c>
      <c r="E813">
        <v>9900</v>
      </c>
      <c r="F813" t="s">
        <v>2194</v>
      </c>
    </row>
    <row r="814" spans="1:6" x14ac:dyDescent="0.25">
      <c r="A814">
        <v>289</v>
      </c>
      <c r="B814">
        <v>1182</v>
      </c>
      <c r="C814" t="s">
        <v>2199</v>
      </c>
      <c r="D814" t="s">
        <v>2200</v>
      </c>
      <c r="E814">
        <v>9900</v>
      </c>
      <c r="F814" t="s">
        <v>2194</v>
      </c>
    </row>
    <row r="815" spans="1:6" x14ac:dyDescent="0.25">
      <c r="A815">
        <v>289</v>
      </c>
      <c r="B815">
        <v>2279</v>
      </c>
      <c r="C815" t="s">
        <v>2201</v>
      </c>
      <c r="D815" t="s">
        <v>2202</v>
      </c>
      <c r="E815">
        <v>9900</v>
      </c>
      <c r="F815" t="s">
        <v>2194</v>
      </c>
    </row>
    <row r="816" spans="1:6" x14ac:dyDescent="0.25">
      <c r="A816">
        <v>290</v>
      </c>
      <c r="B816">
        <v>997</v>
      </c>
      <c r="C816" t="s">
        <v>2204</v>
      </c>
      <c r="D816" t="s">
        <v>2205</v>
      </c>
      <c r="E816">
        <v>9970</v>
      </c>
      <c r="F816" t="s">
        <v>2203</v>
      </c>
    </row>
    <row r="817" spans="1:6" x14ac:dyDescent="0.25">
      <c r="A817">
        <v>291</v>
      </c>
      <c r="B817">
        <v>173</v>
      </c>
      <c r="C817" t="s">
        <v>2206</v>
      </c>
      <c r="D817" t="s">
        <v>2207</v>
      </c>
      <c r="E817">
        <v>9560</v>
      </c>
      <c r="F817" t="s">
        <v>2208</v>
      </c>
    </row>
    <row r="818" spans="1:6" x14ac:dyDescent="0.25">
      <c r="A818">
        <v>291</v>
      </c>
      <c r="B818">
        <v>174</v>
      </c>
      <c r="C818" t="s">
        <v>2209</v>
      </c>
      <c r="D818" t="s">
        <v>2210</v>
      </c>
      <c r="E818">
        <v>9560</v>
      </c>
      <c r="F818" t="s">
        <v>2208</v>
      </c>
    </row>
    <row r="819" spans="1:6" x14ac:dyDescent="0.25">
      <c r="A819">
        <v>291</v>
      </c>
      <c r="B819">
        <v>175</v>
      </c>
      <c r="C819" t="s">
        <v>2211</v>
      </c>
      <c r="D819" t="s">
        <v>2212</v>
      </c>
      <c r="E819">
        <v>9560</v>
      </c>
      <c r="F819" t="s">
        <v>2208</v>
      </c>
    </row>
    <row r="820" spans="1:6" x14ac:dyDescent="0.25">
      <c r="A820">
        <v>291</v>
      </c>
      <c r="B820">
        <v>176</v>
      </c>
      <c r="C820" t="s">
        <v>2213</v>
      </c>
      <c r="D820" t="s">
        <v>2214</v>
      </c>
      <c r="E820">
        <v>9560</v>
      </c>
      <c r="F820" t="s">
        <v>2208</v>
      </c>
    </row>
    <row r="821" spans="1:6" x14ac:dyDescent="0.25">
      <c r="A821">
        <v>291</v>
      </c>
      <c r="B821">
        <v>1078</v>
      </c>
      <c r="C821" t="s">
        <v>2215</v>
      </c>
      <c r="D821" t="s">
        <v>2216</v>
      </c>
      <c r="E821">
        <v>9560</v>
      </c>
      <c r="F821" t="s">
        <v>2208</v>
      </c>
    </row>
    <row r="822" spans="1:6" x14ac:dyDescent="0.25">
      <c r="A822">
        <v>291</v>
      </c>
      <c r="B822">
        <v>2273</v>
      </c>
      <c r="C822" t="s">
        <v>2217</v>
      </c>
      <c r="D822" t="s">
        <v>2218</v>
      </c>
      <c r="E822">
        <v>9560</v>
      </c>
      <c r="F822" t="s">
        <v>2208</v>
      </c>
    </row>
    <row r="823" spans="1:6" x14ac:dyDescent="0.25">
      <c r="A823">
        <v>291</v>
      </c>
      <c r="B823">
        <v>2356</v>
      </c>
      <c r="C823" t="s">
        <v>2219</v>
      </c>
      <c r="D823" t="s">
        <v>2220</v>
      </c>
      <c r="E823">
        <v>9560</v>
      </c>
      <c r="F823" t="s">
        <v>2208</v>
      </c>
    </row>
    <row r="824" spans="1:6" x14ac:dyDescent="0.25">
      <c r="A824">
        <v>292</v>
      </c>
      <c r="B824">
        <v>12</v>
      </c>
      <c r="C824" t="s">
        <v>2221</v>
      </c>
      <c r="D824" t="s">
        <v>2222</v>
      </c>
      <c r="E824">
        <v>9560</v>
      </c>
      <c r="F824" t="s">
        <v>2208</v>
      </c>
    </row>
    <row r="825" spans="1:6" x14ac:dyDescent="0.25">
      <c r="A825">
        <v>292</v>
      </c>
      <c r="B825">
        <v>13</v>
      </c>
      <c r="C825" t="s">
        <v>2223</v>
      </c>
      <c r="D825" t="s">
        <v>2224</v>
      </c>
      <c r="E825">
        <v>9560</v>
      </c>
      <c r="F825" t="s">
        <v>2208</v>
      </c>
    </row>
    <row r="826" spans="1:6" x14ac:dyDescent="0.25">
      <c r="A826">
        <v>293</v>
      </c>
      <c r="B826">
        <v>179</v>
      </c>
      <c r="C826" t="s">
        <v>2225</v>
      </c>
      <c r="D826" t="s">
        <v>2226</v>
      </c>
      <c r="E826">
        <v>9370</v>
      </c>
      <c r="F826" t="s">
        <v>2227</v>
      </c>
    </row>
    <row r="827" spans="1:6" x14ac:dyDescent="0.25">
      <c r="A827">
        <v>293</v>
      </c>
      <c r="B827">
        <v>1492</v>
      </c>
      <c r="C827" t="s">
        <v>2228</v>
      </c>
      <c r="D827" t="s">
        <v>2229</v>
      </c>
      <c r="E827">
        <v>9370</v>
      </c>
      <c r="F827" t="s">
        <v>2227</v>
      </c>
    </row>
    <row r="828" spans="1:6" x14ac:dyDescent="0.25">
      <c r="A828">
        <v>294</v>
      </c>
      <c r="B828">
        <v>551</v>
      </c>
      <c r="C828" t="s">
        <v>2230</v>
      </c>
      <c r="D828" t="s">
        <v>2231</v>
      </c>
      <c r="E828">
        <v>9370</v>
      </c>
      <c r="F828" t="s">
        <v>2227</v>
      </c>
    </row>
    <row r="829" spans="1:6" x14ac:dyDescent="0.25">
      <c r="A829">
        <v>295</v>
      </c>
      <c r="B829">
        <v>7</v>
      </c>
      <c r="C829" t="s">
        <v>2232</v>
      </c>
      <c r="D829" t="s">
        <v>2233</v>
      </c>
      <c r="E829">
        <v>9220</v>
      </c>
      <c r="F829" t="s">
        <v>2234</v>
      </c>
    </row>
    <row r="830" spans="1:6" x14ac:dyDescent="0.25">
      <c r="A830">
        <v>295</v>
      </c>
      <c r="B830">
        <v>137</v>
      </c>
      <c r="C830" t="s">
        <v>2235</v>
      </c>
      <c r="D830" t="s">
        <v>2236</v>
      </c>
      <c r="E830">
        <v>9310</v>
      </c>
      <c r="F830" t="s">
        <v>2237</v>
      </c>
    </row>
    <row r="831" spans="1:6" x14ac:dyDescent="0.25">
      <c r="A831">
        <v>295</v>
      </c>
      <c r="B831">
        <v>138</v>
      </c>
      <c r="C831" t="s">
        <v>2238</v>
      </c>
      <c r="D831" t="s">
        <v>2239</v>
      </c>
      <c r="E831">
        <v>9362</v>
      </c>
      <c r="F831" t="s">
        <v>2240</v>
      </c>
    </row>
    <row r="832" spans="1:6" x14ac:dyDescent="0.25">
      <c r="A832">
        <v>295</v>
      </c>
      <c r="B832">
        <v>263</v>
      </c>
      <c r="C832" t="s">
        <v>2241</v>
      </c>
      <c r="D832" t="s">
        <v>2242</v>
      </c>
      <c r="E832">
        <v>9220</v>
      </c>
      <c r="F832" t="s">
        <v>2234</v>
      </c>
    </row>
    <row r="833" spans="1:6" x14ac:dyDescent="0.25">
      <c r="A833">
        <v>295</v>
      </c>
      <c r="B833">
        <v>336</v>
      </c>
      <c r="C833" t="s">
        <v>2243</v>
      </c>
      <c r="D833" t="s">
        <v>2244</v>
      </c>
      <c r="E833">
        <v>9310</v>
      </c>
      <c r="F833" t="s">
        <v>2237</v>
      </c>
    </row>
    <row r="834" spans="1:6" x14ac:dyDescent="0.25">
      <c r="A834">
        <v>295</v>
      </c>
      <c r="B834">
        <v>541</v>
      </c>
      <c r="C834" t="s">
        <v>2245</v>
      </c>
      <c r="D834" t="s">
        <v>2246</v>
      </c>
      <c r="E834">
        <v>9382</v>
      </c>
      <c r="F834" t="s">
        <v>2247</v>
      </c>
    </row>
    <row r="835" spans="1:6" x14ac:dyDescent="0.25">
      <c r="A835">
        <v>295</v>
      </c>
      <c r="B835">
        <v>582</v>
      </c>
      <c r="C835" t="s">
        <v>2248</v>
      </c>
      <c r="D835" t="s">
        <v>2249</v>
      </c>
      <c r="E835">
        <v>9380</v>
      </c>
      <c r="F835" t="s">
        <v>2250</v>
      </c>
    </row>
    <row r="836" spans="1:6" x14ac:dyDescent="0.25">
      <c r="A836">
        <v>295</v>
      </c>
      <c r="B836">
        <v>583</v>
      </c>
      <c r="C836" t="s">
        <v>2251</v>
      </c>
      <c r="D836" t="s">
        <v>2252</v>
      </c>
      <c r="E836">
        <v>9310</v>
      </c>
      <c r="F836" t="s">
        <v>2237</v>
      </c>
    </row>
    <row r="837" spans="1:6" x14ac:dyDescent="0.25">
      <c r="A837">
        <v>295</v>
      </c>
      <c r="B837">
        <v>586</v>
      </c>
      <c r="C837" t="s">
        <v>2254</v>
      </c>
      <c r="D837" t="s">
        <v>730</v>
      </c>
      <c r="E837">
        <v>9000</v>
      </c>
      <c r="F837" t="s">
        <v>2255</v>
      </c>
    </row>
    <row r="838" spans="1:6" x14ac:dyDescent="0.25">
      <c r="A838">
        <v>295</v>
      </c>
      <c r="B838">
        <v>587</v>
      </c>
      <c r="C838" t="s">
        <v>2256</v>
      </c>
      <c r="D838" t="s">
        <v>2257</v>
      </c>
      <c r="E838">
        <v>9220</v>
      </c>
      <c r="F838" t="s">
        <v>2234</v>
      </c>
    </row>
    <row r="839" spans="1:6" x14ac:dyDescent="0.25">
      <c r="A839">
        <v>295</v>
      </c>
      <c r="B839">
        <v>588</v>
      </c>
      <c r="C839" t="s">
        <v>2258</v>
      </c>
      <c r="D839" t="s">
        <v>2259</v>
      </c>
      <c r="E839">
        <v>9000</v>
      </c>
      <c r="F839" t="s">
        <v>2255</v>
      </c>
    </row>
    <row r="840" spans="1:6" x14ac:dyDescent="0.25">
      <c r="A840">
        <v>295</v>
      </c>
      <c r="B840">
        <v>636</v>
      </c>
      <c r="C840" t="s">
        <v>2260</v>
      </c>
      <c r="D840" t="s">
        <v>2261</v>
      </c>
      <c r="E840">
        <v>9310</v>
      </c>
      <c r="F840" t="s">
        <v>2237</v>
      </c>
    </row>
    <row r="841" spans="1:6" x14ac:dyDescent="0.25">
      <c r="A841">
        <v>295</v>
      </c>
      <c r="B841">
        <v>659</v>
      </c>
      <c r="C841" t="s">
        <v>2262</v>
      </c>
      <c r="D841" t="s">
        <v>2263</v>
      </c>
      <c r="E841">
        <v>9310</v>
      </c>
      <c r="F841" t="s">
        <v>2237</v>
      </c>
    </row>
    <row r="842" spans="1:6" x14ac:dyDescent="0.25">
      <c r="A842">
        <v>295</v>
      </c>
      <c r="B842">
        <v>704</v>
      </c>
      <c r="C842" t="s">
        <v>2264</v>
      </c>
      <c r="D842" t="s">
        <v>2265</v>
      </c>
      <c r="E842">
        <v>9230</v>
      </c>
      <c r="F842" t="s">
        <v>2266</v>
      </c>
    </row>
    <row r="843" spans="1:6" x14ac:dyDescent="0.25">
      <c r="A843">
        <v>295</v>
      </c>
      <c r="B843">
        <v>895</v>
      </c>
      <c r="C843" t="s">
        <v>2267</v>
      </c>
      <c r="D843" t="s">
        <v>2268</v>
      </c>
      <c r="E843">
        <v>9000</v>
      </c>
      <c r="F843" t="s">
        <v>2255</v>
      </c>
    </row>
    <row r="844" spans="1:6" x14ac:dyDescent="0.25">
      <c r="A844">
        <v>295</v>
      </c>
      <c r="B844">
        <v>973</v>
      </c>
      <c r="C844" t="s">
        <v>2269</v>
      </c>
      <c r="D844" t="s">
        <v>2270</v>
      </c>
      <c r="E844">
        <v>9430</v>
      </c>
      <c r="F844" t="s">
        <v>2271</v>
      </c>
    </row>
    <row r="845" spans="1:6" x14ac:dyDescent="0.25">
      <c r="A845">
        <v>295</v>
      </c>
      <c r="B845">
        <v>974</v>
      </c>
      <c r="C845" t="s">
        <v>2272</v>
      </c>
      <c r="D845" t="s">
        <v>2273</v>
      </c>
      <c r="E845">
        <v>9230</v>
      </c>
      <c r="F845" t="s">
        <v>2266</v>
      </c>
    </row>
    <row r="846" spans="1:6" x14ac:dyDescent="0.25">
      <c r="A846">
        <v>295</v>
      </c>
      <c r="B846">
        <v>1638</v>
      </c>
      <c r="C846" t="s">
        <v>2274</v>
      </c>
      <c r="D846" t="s">
        <v>2275</v>
      </c>
      <c r="E846">
        <v>9000</v>
      </c>
      <c r="F846" t="s">
        <v>2255</v>
      </c>
    </row>
    <row r="847" spans="1:6" x14ac:dyDescent="0.25">
      <c r="A847">
        <v>295</v>
      </c>
      <c r="B847">
        <v>2163</v>
      </c>
      <c r="C847" t="s">
        <v>2276</v>
      </c>
      <c r="D847" t="s">
        <v>2277</v>
      </c>
      <c r="E847">
        <v>9400</v>
      </c>
      <c r="F847" t="s">
        <v>2253</v>
      </c>
    </row>
    <row r="848" spans="1:6" x14ac:dyDescent="0.25">
      <c r="A848">
        <v>296</v>
      </c>
      <c r="B848">
        <v>637</v>
      </c>
      <c r="C848" t="s">
        <v>2278</v>
      </c>
      <c r="D848" t="s">
        <v>2279</v>
      </c>
      <c r="E848">
        <v>9850</v>
      </c>
      <c r="F848" t="s">
        <v>2280</v>
      </c>
    </row>
    <row r="849" spans="1:6" x14ac:dyDescent="0.25">
      <c r="A849">
        <v>297</v>
      </c>
      <c r="B849">
        <v>49</v>
      </c>
      <c r="C849" t="s">
        <v>249</v>
      </c>
      <c r="D849" t="s">
        <v>2281</v>
      </c>
      <c r="E849">
        <v>9881</v>
      </c>
      <c r="F849" t="s">
        <v>2282</v>
      </c>
    </row>
    <row r="850" spans="1:6" x14ac:dyDescent="0.25">
      <c r="A850">
        <v>297</v>
      </c>
      <c r="B850">
        <v>51</v>
      </c>
      <c r="C850" t="s">
        <v>2283</v>
      </c>
      <c r="D850" t="s">
        <v>1142</v>
      </c>
      <c r="E850">
        <v>9881</v>
      </c>
      <c r="F850" t="s">
        <v>2282</v>
      </c>
    </row>
    <row r="851" spans="1:6" x14ac:dyDescent="0.25">
      <c r="A851">
        <v>298</v>
      </c>
      <c r="B851">
        <v>8</v>
      </c>
      <c r="C851" t="s">
        <v>2284</v>
      </c>
      <c r="D851" t="s">
        <v>2285</v>
      </c>
      <c r="E851">
        <v>9800</v>
      </c>
      <c r="F851" t="s">
        <v>2286</v>
      </c>
    </row>
    <row r="852" spans="1:6" x14ac:dyDescent="0.25">
      <c r="A852">
        <v>298</v>
      </c>
      <c r="B852">
        <v>209</v>
      </c>
      <c r="C852" t="s">
        <v>2287</v>
      </c>
      <c r="D852" t="s">
        <v>2288</v>
      </c>
      <c r="E852">
        <v>9800</v>
      </c>
      <c r="F852" t="s">
        <v>2286</v>
      </c>
    </row>
    <row r="853" spans="1:6" x14ac:dyDescent="0.25">
      <c r="A853">
        <v>298</v>
      </c>
      <c r="B853">
        <v>210</v>
      </c>
      <c r="C853" t="s">
        <v>2289</v>
      </c>
      <c r="D853" t="s">
        <v>2290</v>
      </c>
      <c r="E853">
        <v>9800</v>
      </c>
      <c r="F853" t="s">
        <v>2286</v>
      </c>
    </row>
    <row r="854" spans="1:6" x14ac:dyDescent="0.25">
      <c r="A854">
        <v>298</v>
      </c>
      <c r="B854">
        <v>211</v>
      </c>
      <c r="C854" t="s">
        <v>2291</v>
      </c>
      <c r="D854" t="s">
        <v>2292</v>
      </c>
      <c r="E854">
        <v>9800</v>
      </c>
      <c r="F854" t="s">
        <v>2286</v>
      </c>
    </row>
    <row r="855" spans="1:6" x14ac:dyDescent="0.25">
      <c r="A855">
        <v>298</v>
      </c>
      <c r="B855">
        <v>212</v>
      </c>
      <c r="C855" t="s">
        <v>2293</v>
      </c>
      <c r="D855" t="s">
        <v>2294</v>
      </c>
      <c r="E855">
        <v>9800</v>
      </c>
      <c r="F855" t="s">
        <v>2286</v>
      </c>
    </row>
    <row r="856" spans="1:6" x14ac:dyDescent="0.25">
      <c r="A856">
        <v>298</v>
      </c>
      <c r="B856">
        <v>213</v>
      </c>
      <c r="C856" t="s">
        <v>2295</v>
      </c>
      <c r="D856" t="s">
        <v>2296</v>
      </c>
      <c r="E856">
        <v>9800</v>
      </c>
      <c r="F856" t="s">
        <v>2286</v>
      </c>
    </row>
    <row r="857" spans="1:6" x14ac:dyDescent="0.25">
      <c r="A857">
        <v>298</v>
      </c>
      <c r="B857">
        <v>214</v>
      </c>
      <c r="C857" t="s">
        <v>2297</v>
      </c>
      <c r="D857" t="s">
        <v>2298</v>
      </c>
      <c r="E857">
        <v>9800</v>
      </c>
      <c r="F857" t="s">
        <v>2286</v>
      </c>
    </row>
    <row r="858" spans="1:6" x14ac:dyDescent="0.25">
      <c r="A858">
        <v>298</v>
      </c>
      <c r="B858">
        <v>1608</v>
      </c>
      <c r="C858" t="s">
        <v>2299</v>
      </c>
      <c r="D858" t="s">
        <v>2300</v>
      </c>
      <c r="E858">
        <v>9800</v>
      </c>
      <c r="F858" t="s">
        <v>2286</v>
      </c>
    </row>
    <row r="859" spans="1:6" x14ac:dyDescent="0.25">
      <c r="A859">
        <v>298</v>
      </c>
      <c r="B859">
        <v>1932</v>
      </c>
      <c r="C859" t="s">
        <v>2301</v>
      </c>
      <c r="D859" t="s">
        <v>2302</v>
      </c>
      <c r="E859">
        <v>9850</v>
      </c>
      <c r="F859" t="s">
        <v>2280</v>
      </c>
    </row>
    <row r="860" spans="1:6" x14ac:dyDescent="0.25">
      <c r="A860">
        <v>299</v>
      </c>
      <c r="B860">
        <v>543</v>
      </c>
      <c r="C860" t="s">
        <v>2303</v>
      </c>
      <c r="D860" t="s">
        <v>2304</v>
      </c>
      <c r="E860">
        <v>9830</v>
      </c>
      <c r="F860" t="s">
        <v>2305</v>
      </c>
    </row>
    <row r="861" spans="1:6" x14ac:dyDescent="0.25">
      <c r="A861">
        <v>300</v>
      </c>
      <c r="B861">
        <v>215</v>
      </c>
      <c r="C861" t="s">
        <v>2306</v>
      </c>
      <c r="D861" t="s">
        <v>2307</v>
      </c>
      <c r="E861">
        <v>9500</v>
      </c>
      <c r="F861" t="s">
        <v>2041</v>
      </c>
    </row>
    <row r="862" spans="1:6" x14ac:dyDescent="0.25">
      <c r="A862">
        <v>300</v>
      </c>
      <c r="B862">
        <v>1726</v>
      </c>
      <c r="C862" t="s">
        <v>3645</v>
      </c>
      <c r="D862" t="s">
        <v>3646</v>
      </c>
      <c r="E862">
        <v>9500</v>
      </c>
      <c r="F862" t="s">
        <v>2041</v>
      </c>
    </row>
    <row r="863" spans="1:6" x14ac:dyDescent="0.25">
      <c r="A863">
        <v>300</v>
      </c>
      <c r="B863">
        <v>2027</v>
      </c>
      <c r="C863" t="s">
        <v>2308</v>
      </c>
      <c r="D863" t="s">
        <v>2309</v>
      </c>
      <c r="E863">
        <v>9500</v>
      </c>
      <c r="F863" t="s">
        <v>2041</v>
      </c>
    </row>
    <row r="864" spans="1:6" x14ac:dyDescent="0.25">
      <c r="A864">
        <v>300</v>
      </c>
      <c r="B864">
        <v>2368</v>
      </c>
      <c r="C864" t="s">
        <v>2310</v>
      </c>
      <c r="D864" t="s">
        <v>2311</v>
      </c>
      <c r="E864">
        <v>9500</v>
      </c>
      <c r="F864" t="s">
        <v>2041</v>
      </c>
    </row>
    <row r="865" spans="1:6" x14ac:dyDescent="0.25">
      <c r="A865">
        <v>301</v>
      </c>
      <c r="B865">
        <v>346</v>
      </c>
      <c r="C865" t="s">
        <v>2312</v>
      </c>
      <c r="D865" t="s">
        <v>2313</v>
      </c>
      <c r="E865">
        <v>9670</v>
      </c>
      <c r="F865" t="s">
        <v>2314</v>
      </c>
    </row>
    <row r="866" spans="1:6" x14ac:dyDescent="0.25">
      <c r="A866">
        <v>301</v>
      </c>
      <c r="B866">
        <v>418</v>
      </c>
      <c r="C866" t="s">
        <v>2315</v>
      </c>
      <c r="D866" t="s">
        <v>2316</v>
      </c>
      <c r="E866">
        <v>9681</v>
      </c>
      <c r="F866" t="s">
        <v>2317</v>
      </c>
    </row>
    <row r="867" spans="1:6" x14ac:dyDescent="0.25">
      <c r="A867">
        <v>301</v>
      </c>
      <c r="B867">
        <v>2211</v>
      </c>
      <c r="C867" t="s">
        <v>2318</v>
      </c>
      <c r="D867" t="s">
        <v>2319</v>
      </c>
      <c r="E867">
        <v>9670</v>
      </c>
      <c r="F867" t="s">
        <v>2314</v>
      </c>
    </row>
    <row r="868" spans="1:6" x14ac:dyDescent="0.25">
      <c r="A868">
        <v>301</v>
      </c>
      <c r="B868">
        <v>2316</v>
      </c>
      <c r="C868" t="s">
        <v>2320</v>
      </c>
      <c r="D868" t="s">
        <v>2321</v>
      </c>
      <c r="E868">
        <v>9670</v>
      </c>
      <c r="F868" t="s">
        <v>2314</v>
      </c>
    </row>
    <row r="869" spans="1:6" x14ac:dyDescent="0.25">
      <c r="A869">
        <v>304</v>
      </c>
      <c r="B869">
        <v>574</v>
      </c>
      <c r="C869" t="s">
        <v>2322</v>
      </c>
      <c r="D869" t="s">
        <v>2323</v>
      </c>
      <c r="E869">
        <v>9760</v>
      </c>
      <c r="F869" t="s">
        <v>2324</v>
      </c>
    </row>
    <row r="870" spans="1:6" x14ac:dyDescent="0.25">
      <c r="A870">
        <v>304</v>
      </c>
      <c r="B870">
        <v>2229</v>
      </c>
      <c r="C870" t="s">
        <v>2325</v>
      </c>
      <c r="D870" t="s">
        <v>2326</v>
      </c>
      <c r="E870">
        <v>9760</v>
      </c>
      <c r="F870" t="s">
        <v>2324</v>
      </c>
    </row>
    <row r="871" spans="1:6" x14ac:dyDescent="0.25">
      <c r="A871">
        <v>304</v>
      </c>
      <c r="B871">
        <v>2318</v>
      </c>
      <c r="C871" t="s">
        <v>2327</v>
      </c>
      <c r="D871" t="s">
        <v>2328</v>
      </c>
      <c r="E871">
        <v>9760</v>
      </c>
      <c r="F871" t="s">
        <v>2324</v>
      </c>
    </row>
    <row r="872" spans="1:6" x14ac:dyDescent="0.25">
      <c r="A872">
        <v>305</v>
      </c>
      <c r="B872">
        <v>297</v>
      </c>
      <c r="C872" t="s">
        <v>2329</v>
      </c>
      <c r="D872" t="s">
        <v>2330</v>
      </c>
      <c r="E872">
        <v>9480</v>
      </c>
      <c r="F872" t="s">
        <v>2331</v>
      </c>
    </row>
    <row r="873" spans="1:6" x14ac:dyDescent="0.25">
      <c r="A873">
        <v>305</v>
      </c>
      <c r="B873">
        <v>2222</v>
      </c>
      <c r="C873" t="s">
        <v>2332</v>
      </c>
      <c r="D873" t="s">
        <v>2333</v>
      </c>
      <c r="E873">
        <v>9480</v>
      </c>
      <c r="F873" t="s">
        <v>2331</v>
      </c>
    </row>
    <row r="874" spans="1:6" x14ac:dyDescent="0.25">
      <c r="A874">
        <v>305</v>
      </c>
      <c r="B874">
        <v>2352</v>
      </c>
      <c r="C874" t="s">
        <v>2334</v>
      </c>
      <c r="D874" t="s">
        <v>2335</v>
      </c>
      <c r="E874">
        <v>9480</v>
      </c>
      <c r="F874" t="s">
        <v>2331</v>
      </c>
    </row>
    <row r="875" spans="1:6" x14ac:dyDescent="0.25">
      <c r="A875">
        <v>305</v>
      </c>
      <c r="B875">
        <v>2353</v>
      </c>
      <c r="C875" t="s">
        <v>2336</v>
      </c>
      <c r="D875" t="s">
        <v>1175</v>
      </c>
      <c r="E875">
        <v>9480</v>
      </c>
      <c r="F875" t="s">
        <v>2331</v>
      </c>
    </row>
    <row r="876" spans="1:6" x14ac:dyDescent="0.25">
      <c r="A876">
        <v>306</v>
      </c>
      <c r="B876">
        <v>262</v>
      </c>
      <c r="C876" t="s">
        <v>2337</v>
      </c>
      <c r="D876" t="s">
        <v>2338</v>
      </c>
      <c r="E876">
        <v>9240</v>
      </c>
      <c r="F876" t="s">
        <v>2339</v>
      </c>
    </row>
    <row r="877" spans="1:6" x14ac:dyDescent="0.25">
      <c r="A877">
        <v>309</v>
      </c>
      <c r="B877">
        <v>265</v>
      </c>
      <c r="C877" t="s">
        <v>2340</v>
      </c>
      <c r="D877" t="s">
        <v>2341</v>
      </c>
      <c r="E877">
        <v>9490</v>
      </c>
      <c r="F877" t="s">
        <v>2342</v>
      </c>
    </row>
    <row r="878" spans="1:6" x14ac:dyDescent="0.25">
      <c r="A878">
        <v>310</v>
      </c>
      <c r="B878">
        <v>449</v>
      </c>
      <c r="C878" t="s">
        <v>2343</v>
      </c>
      <c r="D878" t="s">
        <v>2344</v>
      </c>
      <c r="E878">
        <v>9493</v>
      </c>
      <c r="F878" t="s">
        <v>2345</v>
      </c>
    </row>
    <row r="879" spans="1:6" x14ac:dyDescent="0.25">
      <c r="A879">
        <v>311</v>
      </c>
      <c r="B879">
        <v>562</v>
      </c>
      <c r="C879" t="s">
        <v>2346</v>
      </c>
      <c r="D879" t="s">
        <v>2347</v>
      </c>
      <c r="E879">
        <v>9700</v>
      </c>
      <c r="F879" t="s">
        <v>2145</v>
      </c>
    </row>
    <row r="880" spans="1:6" x14ac:dyDescent="0.25">
      <c r="A880">
        <v>313</v>
      </c>
      <c r="B880">
        <v>325</v>
      </c>
      <c r="C880" t="s">
        <v>260</v>
      </c>
      <c r="D880" t="s">
        <v>2348</v>
      </c>
      <c r="E880">
        <v>9293</v>
      </c>
      <c r="F880" t="s">
        <v>2349</v>
      </c>
    </row>
    <row r="881" spans="1:6" x14ac:dyDescent="0.25">
      <c r="A881">
        <v>313</v>
      </c>
      <c r="B881">
        <v>1972</v>
      </c>
      <c r="C881" t="s">
        <v>2350</v>
      </c>
      <c r="D881" t="s">
        <v>2351</v>
      </c>
      <c r="E881">
        <v>9293</v>
      </c>
      <c r="F881" t="s">
        <v>2349</v>
      </c>
    </row>
    <row r="882" spans="1:6" x14ac:dyDescent="0.25">
      <c r="A882">
        <v>314</v>
      </c>
      <c r="B882">
        <v>354</v>
      </c>
      <c r="C882" t="s">
        <v>2352</v>
      </c>
      <c r="D882" t="s">
        <v>2353</v>
      </c>
      <c r="E882">
        <v>9280</v>
      </c>
      <c r="F882" t="s">
        <v>2354</v>
      </c>
    </row>
    <row r="883" spans="1:6" x14ac:dyDescent="0.25">
      <c r="A883">
        <v>314</v>
      </c>
      <c r="B883">
        <v>2333</v>
      </c>
      <c r="C883" t="s">
        <v>2355</v>
      </c>
      <c r="D883" t="s">
        <v>2356</v>
      </c>
      <c r="E883">
        <v>9280</v>
      </c>
      <c r="F883" t="s">
        <v>2354</v>
      </c>
    </row>
    <row r="884" spans="1:6" x14ac:dyDescent="0.25">
      <c r="A884">
        <v>315</v>
      </c>
      <c r="B884">
        <v>457</v>
      </c>
      <c r="C884" t="s">
        <v>2357</v>
      </c>
      <c r="D884" t="s">
        <v>2358</v>
      </c>
      <c r="E884">
        <v>9870</v>
      </c>
      <c r="F884" t="s">
        <v>2359</v>
      </c>
    </row>
    <row r="885" spans="1:6" x14ac:dyDescent="0.25">
      <c r="A885">
        <v>315</v>
      </c>
      <c r="B885">
        <v>2343</v>
      </c>
      <c r="C885" t="s">
        <v>2360</v>
      </c>
      <c r="D885" t="s">
        <v>2361</v>
      </c>
      <c r="E885">
        <v>9870</v>
      </c>
      <c r="F885" t="s">
        <v>2359</v>
      </c>
    </row>
    <row r="886" spans="1:6" x14ac:dyDescent="0.25">
      <c r="A886">
        <v>316</v>
      </c>
      <c r="B886">
        <v>684</v>
      </c>
      <c r="C886" t="s">
        <v>2362</v>
      </c>
      <c r="D886" t="s">
        <v>2363</v>
      </c>
      <c r="E886">
        <v>9870</v>
      </c>
      <c r="F886" t="s">
        <v>2359</v>
      </c>
    </row>
    <row r="887" spans="1:6" x14ac:dyDescent="0.25">
      <c r="A887">
        <v>317</v>
      </c>
      <c r="B887">
        <v>116</v>
      </c>
      <c r="C887" t="s">
        <v>1993</v>
      </c>
      <c r="D887" t="s">
        <v>2364</v>
      </c>
      <c r="E887">
        <v>9990</v>
      </c>
      <c r="F887" t="s">
        <v>2365</v>
      </c>
    </row>
    <row r="888" spans="1:6" x14ac:dyDescent="0.25">
      <c r="A888">
        <v>317</v>
      </c>
      <c r="B888">
        <v>459</v>
      </c>
      <c r="C888" t="s">
        <v>2366</v>
      </c>
      <c r="D888" t="s">
        <v>2367</v>
      </c>
      <c r="E888">
        <v>9990</v>
      </c>
      <c r="F888" t="s">
        <v>2365</v>
      </c>
    </row>
    <row r="889" spans="1:6" x14ac:dyDescent="0.25">
      <c r="A889">
        <v>317</v>
      </c>
      <c r="B889">
        <v>1449</v>
      </c>
      <c r="C889" t="s">
        <v>2368</v>
      </c>
      <c r="D889" t="s">
        <v>2369</v>
      </c>
      <c r="E889">
        <v>9990</v>
      </c>
      <c r="F889" t="s">
        <v>2365</v>
      </c>
    </row>
    <row r="890" spans="1:6" x14ac:dyDescent="0.25">
      <c r="A890">
        <v>317</v>
      </c>
      <c r="B890">
        <v>1541</v>
      </c>
      <c r="C890" t="s">
        <v>3647</v>
      </c>
      <c r="D890" t="s">
        <v>3648</v>
      </c>
      <c r="E890">
        <v>9990</v>
      </c>
      <c r="F890" t="s">
        <v>2365</v>
      </c>
    </row>
    <row r="891" spans="1:6" x14ac:dyDescent="0.25">
      <c r="A891">
        <v>318</v>
      </c>
      <c r="B891">
        <v>1056</v>
      </c>
      <c r="C891" t="s">
        <v>2370</v>
      </c>
      <c r="D891" t="s">
        <v>2371</v>
      </c>
      <c r="E891">
        <v>9520</v>
      </c>
      <c r="F891" t="s">
        <v>2372</v>
      </c>
    </row>
    <row r="892" spans="1:6" x14ac:dyDescent="0.25">
      <c r="A892">
        <v>318</v>
      </c>
      <c r="B892">
        <v>1998</v>
      </c>
      <c r="C892" t="s">
        <v>2373</v>
      </c>
      <c r="D892" t="s">
        <v>2374</v>
      </c>
      <c r="E892">
        <v>9520</v>
      </c>
      <c r="F892" t="s">
        <v>2372</v>
      </c>
    </row>
    <row r="893" spans="1:6" x14ac:dyDescent="0.25">
      <c r="A893">
        <v>319</v>
      </c>
      <c r="B893">
        <v>934</v>
      </c>
      <c r="C893" t="s">
        <v>2375</v>
      </c>
      <c r="D893" t="s">
        <v>2376</v>
      </c>
      <c r="E893">
        <v>9574</v>
      </c>
      <c r="F893" t="s">
        <v>2377</v>
      </c>
    </row>
    <row r="894" spans="1:6" x14ac:dyDescent="0.25">
      <c r="A894">
        <v>319</v>
      </c>
      <c r="B894">
        <v>2413</v>
      </c>
      <c r="C894" t="s">
        <v>3649</v>
      </c>
      <c r="D894" t="s">
        <v>2035</v>
      </c>
      <c r="E894">
        <v>9574</v>
      </c>
      <c r="F894" t="s">
        <v>2377</v>
      </c>
    </row>
    <row r="895" spans="1:6" x14ac:dyDescent="0.25">
      <c r="A895">
        <v>320</v>
      </c>
      <c r="B895">
        <v>657</v>
      </c>
      <c r="C895" t="s">
        <v>267</v>
      </c>
      <c r="D895" t="s">
        <v>2378</v>
      </c>
      <c r="E895">
        <v>9575</v>
      </c>
      <c r="F895" t="s">
        <v>2379</v>
      </c>
    </row>
    <row r="896" spans="1:6" x14ac:dyDescent="0.25">
      <c r="A896">
        <v>321</v>
      </c>
      <c r="B896">
        <v>685</v>
      </c>
      <c r="C896" t="s">
        <v>2380</v>
      </c>
      <c r="D896" t="s">
        <v>2381</v>
      </c>
      <c r="E896">
        <v>9520</v>
      </c>
      <c r="F896" t="s">
        <v>2372</v>
      </c>
    </row>
    <row r="897" spans="1:6" x14ac:dyDescent="0.25">
      <c r="A897">
        <v>321</v>
      </c>
      <c r="B897">
        <v>2299</v>
      </c>
      <c r="C897" t="s">
        <v>2382</v>
      </c>
      <c r="D897" t="s">
        <v>2383</v>
      </c>
      <c r="E897">
        <v>9520</v>
      </c>
      <c r="F897" t="s">
        <v>2372</v>
      </c>
    </row>
    <row r="898" spans="1:6" x14ac:dyDescent="0.25">
      <c r="A898">
        <v>322</v>
      </c>
      <c r="B898">
        <v>499</v>
      </c>
      <c r="C898" t="s">
        <v>2384</v>
      </c>
      <c r="D898" t="s">
        <v>2385</v>
      </c>
      <c r="E898">
        <v>9530</v>
      </c>
      <c r="F898" t="s">
        <v>2386</v>
      </c>
    </row>
    <row r="899" spans="1:6" x14ac:dyDescent="0.25">
      <c r="A899">
        <v>324</v>
      </c>
      <c r="B899">
        <v>629</v>
      </c>
      <c r="C899" t="s">
        <v>2387</v>
      </c>
      <c r="D899" t="s">
        <v>2388</v>
      </c>
      <c r="E899">
        <v>9530</v>
      </c>
      <c r="F899" t="s">
        <v>2386</v>
      </c>
    </row>
    <row r="900" spans="1:6" x14ac:dyDescent="0.25">
      <c r="A900">
        <v>325</v>
      </c>
      <c r="B900">
        <v>509</v>
      </c>
      <c r="C900" t="s">
        <v>2389</v>
      </c>
      <c r="D900" t="s">
        <v>2390</v>
      </c>
      <c r="E900">
        <v>9300</v>
      </c>
      <c r="F900" t="s">
        <v>2391</v>
      </c>
    </row>
    <row r="901" spans="1:6" x14ac:dyDescent="0.25">
      <c r="A901">
        <v>327</v>
      </c>
      <c r="B901">
        <v>38</v>
      </c>
      <c r="C901" t="s">
        <v>2392</v>
      </c>
      <c r="D901" t="s">
        <v>1202</v>
      </c>
      <c r="E901">
        <v>9750</v>
      </c>
      <c r="F901" t="s">
        <v>2393</v>
      </c>
    </row>
    <row r="902" spans="1:6" x14ac:dyDescent="0.25">
      <c r="A902">
        <v>327</v>
      </c>
      <c r="B902">
        <v>240</v>
      </c>
      <c r="C902" t="s">
        <v>2394</v>
      </c>
      <c r="D902" t="s">
        <v>2395</v>
      </c>
      <c r="E902">
        <v>9300</v>
      </c>
      <c r="F902" t="s">
        <v>2391</v>
      </c>
    </row>
    <row r="903" spans="1:6" x14ac:dyDescent="0.25">
      <c r="A903">
        <v>327</v>
      </c>
      <c r="B903">
        <v>1345</v>
      </c>
      <c r="C903" t="s">
        <v>2396</v>
      </c>
      <c r="D903" t="s">
        <v>2397</v>
      </c>
      <c r="E903">
        <v>9750</v>
      </c>
      <c r="F903" t="s">
        <v>2393</v>
      </c>
    </row>
    <row r="904" spans="1:6" x14ac:dyDescent="0.25">
      <c r="A904">
        <v>328</v>
      </c>
      <c r="B904">
        <v>87</v>
      </c>
      <c r="C904" t="s">
        <v>2398</v>
      </c>
      <c r="D904" t="s">
        <v>2399</v>
      </c>
      <c r="E904">
        <v>9352</v>
      </c>
      <c r="F904" t="s">
        <v>2400</v>
      </c>
    </row>
    <row r="905" spans="1:6" x14ac:dyDescent="0.25">
      <c r="A905">
        <v>329</v>
      </c>
      <c r="B905">
        <v>6</v>
      </c>
      <c r="C905" t="s">
        <v>2401</v>
      </c>
      <c r="D905" t="s">
        <v>2108</v>
      </c>
      <c r="E905">
        <v>9440</v>
      </c>
      <c r="F905" t="s">
        <v>2402</v>
      </c>
    </row>
    <row r="906" spans="1:6" x14ac:dyDescent="0.25">
      <c r="A906">
        <v>330</v>
      </c>
      <c r="B906">
        <v>516</v>
      </c>
      <c r="C906" t="s">
        <v>2403</v>
      </c>
      <c r="D906" t="s">
        <v>2404</v>
      </c>
      <c r="E906">
        <v>9240</v>
      </c>
      <c r="F906" t="s">
        <v>2339</v>
      </c>
    </row>
    <row r="907" spans="1:6" x14ac:dyDescent="0.25">
      <c r="A907">
        <v>334</v>
      </c>
      <c r="B907">
        <v>34</v>
      </c>
      <c r="C907" t="s">
        <v>2405</v>
      </c>
      <c r="D907" t="s">
        <v>2406</v>
      </c>
      <c r="E907">
        <v>9600</v>
      </c>
      <c r="F907" t="s">
        <v>2407</v>
      </c>
    </row>
    <row r="908" spans="1:6" x14ac:dyDescent="0.25">
      <c r="A908">
        <v>334</v>
      </c>
      <c r="B908">
        <v>35</v>
      </c>
      <c r="C908" t="s">
        <v>2408</v>
      </c>
      <c r="D908" t="s">
        <v>2409</v>
      </c>
      <c r="E908">
        <v>9600</v>
      </c>
      <c r="F908" t="s">
        <v>2407</v>
      </c>
    </row>
    <row r="909" spans="1:6" x14ac:dyDescent="0.25">
      <c r="A909">
        <v>334</v>
      </c>
      <c r="B909">
        <v>36</v>
      </c>
      <c r="C909" t="s">
        <v>2410</v>
      </c>
      <c r="D909" t="s">
        <v>2411</v>
      </c>
      <c r="E909">
        <v>9600</v>
      </c>
      <c r="F909" t="s">
        <v>2407</v>
      </c>
    </row>
    <row r="910" spans="1:6" x14ac:dyDescent="0.25">
      <c r="A910">
        <v>334</v>
      </c>
      <c r="B910">
        <v>166</v>
      </c>
      <c r="C910" t="s">
        <v>2412</v>
      </c>
      <c r="D910" t="s">
        <v>2413</v>
      </c>
      <c r="E910">
        <v>9600</v>
      </c>
      <c r="F910" t="s">
        <v>2407</v>
      </c>
    </row>
    <row r="911" spans="1:6" x14ac:dyDescent="0.25">
      <c r="A911">
        <v>334</v>
      </c>
      <c r="B911">
        <v>187</v>
      </c>
      <c r="C911" t="s">
        <v>2414</v>
      </c>
      <c r="D911" t="s">
        <v>977</v>
      </c>
      <c r="E911">
        <v>9610</v>
      </c>
      <c r="F911" t="s">
        <v>2120</v>
      </c>
    </row>
    <row r="912" spans="1:6" x14ac:dyDescent="0.25">
      <c r="A912">
        <v>334</v>
      </c>
      <c r="B912">
        <v>501</v>
      </c>
      <c r="C912" t="s">
        <v>2415</v>
      </c>
      <c r="D912" t="s">
        <v>2056</v>
      </c>
      <c r="E912">
        <v>9541</v>
      </c>
      <c r="F912" t="s">
        <v>2416</v>
      </c>
    </row>
    <row r="913" spans="1:6" x14ac:dyDescent="0.25">
      <c r="A913">
        <v>336</v>
      </c>
      <c r="B913">
        <v>655</v>
      </c>
      <c r="C913" t="s">
        <v>2417</v>
      </c>
      <c r="D913" t="s">
        <v>2418</v>
      </c>
      <c r="E913">
        <v>9240</v>
      </c>
      <c r="F913" t="s">
        <v>2339</v>
      </c>
    </row>
    <row r="914" spans="1:6" x14ac:dyDescent="0.25">
      <c r="A914">
        <v>337</v>
      </c>
      <c r="B914">
        <v>661</v>
      </c>
      <c r="C914" t="s">
        <v>2419</v>
      </c>
      <c r="D914" t="s">
        <v>2065</v>
      </c>
      <c r="E914">
        <v>4261</v>
      </c>
      <c r="F914" t="s">
        <v>2420</v>
      </c>
    </row>
    <row r="915" spans="1:6" x14ac:dyDescent="0.25">
      <c r="A915">
        <v>338</v>
      </c>
      <c r="B915">
        <v>82</v>
      </c>
      <c r="C915" t="s">
        <v>2421</v>
      </c>
      <c r="D915" t="s">
        <v>2422</v>
      </c>
      <c r="E915">
        <v>5220</v>
      </c>
      <c r="F915" t="s">
        <v>972</v>
      </c>
    </row>
    <row r="916" spans="1:6" x14ac:dyDescent="0.25">
      <c r="A916">
        <v>338</v>
      </c>
      <c r="B916">
        <v>394</v>
      </c>
      <c r="C916" t="s">
        <v>2423</v>
      </c>
      <c r="D916" t="s">
        <v>2424</v>
      </c>
      <c r="E916">
        <v>5220</v>
      </c>
      <c r="F916" t="s">
        <v>972</v>
      </c>
    </row>
    <row r="917" spans="1:6" x14ac:dyDescent="0.25">
      <c r="A917">
        <v>339</v>
      </c>
      <c r="B917">
        <v>481</v>
      </c>
      <c r="C917" t="s">
        <v>2425</v>
      </c>
      <c r="D917" t="s">
        <v>2426</v>
      </c>
      <c r="E917">
        <v>4622</v>
      </c>
      <c r="F917" t="s">
        <v>2427</v>
      </c>
    </row>
    <row r="918" spans="1:6" x14ac:dyDescent="0.25">
      <c r="A918">
        <v>339</v>
      </c>
      <c r="B918">
        <v>2324</v>
      </c>
      <c r="C918" t="s">
        <v>2428</v>
      </c>
      <c r="D918" t="s">
        <v>2429</v>
      </c>
      <c r="E918">
        <v>4622</v>
      </c>
      <c r="F918" t="s">
        <v>2427</v>
      </c>
    </row>
    <row r="919" spans="1:6" x14ac:dyDescent="0.25">
      <c r="A919">
        <v>341</v>
      </c>
      <c r="B919">
        <v>223</v>
      </c>
      <c r="C919" t="s">
        <v>2430</v>
      </c>
      <c r="D919" t="s">
        <v>2431</v>
      </c>
      <c r="E919">
        <v>7500</v>
      </c>
      <c r="F919" t="s">
        <v>1601</v>
      </c>
    </row>
    <row r="920" spans="1:6" x14ac:dyDescent="0.25">
      <c r="A920">
        <v>343</v>
      </c>
      <c r="B920">
        <v>687</v>
      </c>
      <c r="C920" t="s">
        <v>2432</v>
      </c>
      <c r="D920" t="s">
        <v>2433</v>
      </c>
      <c r="E920">
        <v>7200</v>
      </c>
      <c r="F920" t="s">
        <v>1382</v>
      </c>
    </row>
    <row r="921" spans="1:6" x14ac:dyDescent="0.25">
      <c r="A921">
        <v>347</v>
      </c>
      <c r="B921">
        <v>142</v>
      </c>
      <c r="C921" t="s">
        <v>2434</v>
      </c>
      <c r="D921" t="s">
        <v>2435</v>
      </c>
      <c r="E921">
        <v>5591</v>
      </c>
      <c r="F921" t="s">
        <v>2436</v>
      </c>
    </row>
    <row r="922" spans="1:6" x14ac:dyDescent="0.25">
      <c r="A922">
        <v>348</v>
      </c>
      <c r="B922">
        <v>702</v>
      </c>
      <c r="C922" t="s">
        <v>3650</v>
      </c>
      <c r="D922" t="s">
        <v>2437</v>
      </c>
      <c r="E922">
        <v>6950</v>
      </c>
      <c r="F922" t="s">
        <v>1661</v>
      </c>
    </row>
    <row r="923" spans="1:6" x14ac:dyDescent="0.25">
      <c r="A923">
        <v>349</v>
      </c>
      <c r="B923">
        <v>703</v>
      </c>
      <c r="C923" t="s">
        <v>2438</v>
      </c>
      <c r="D923" t="s">
        <v>2439</v>
      </c>
      <c r="E923">
        <v>9300</v>
      </c>
      <c r="F923" t="s">
        <v>2391</v>
      </c>
    </row>
    <row r="924" spans="1:6" x14ac:dyDescent="0.25">
      <c r="A924">
        <v>351</v>
      </c>
      <c r="B924">
        <v>705</v>
      </c>
      <c r="C924" t="s">
        <v>2440</v>
      </c>
      <c r="D924" t="s">
        <v>2441</v>
      </c>
      <c r="E924">
        <v>9440</v>
      </c>
      <c r="F924" t="s">
        <v>2402</v>
      </c>
    </row>
    <row r="925" spans="1:6" x14ac:dyDescent="0.25">
      <c r="A925">
        <v>352</v>
      </c>
      <c r="B925">
        <v>706</v>
      </c>
      <c r="C925" t="s">
        <v>2442</v>
      </c>
      <c r="D925" t="s">
        <v>2443</v>
      </c>
      <c r="E925">
        <v>7860</v>
      </c>
      <c r="F925" t="s">
        <v>2062</v>
      </c>
    </row>
    <row r="926" spans="1:6" x14ac:dyDescent="0.25">
      <c r="A926">
        <v>353</v>
      </c>
      <c r="B926">
        <v>708</v>
      </c>
      <c r="C926" t="s">
        <v>2444</v>
      </c>
      <c r="D926" t="s">
        <v>2445</v>
      </c>
      <c r="E926">
        <v>7960</v>
      </c>
      <c r="F926" t="s">
        <v>2446</v>
      </c>
    </row>
    <row r="927" spans="1:6" x14ac:dyDescent="0.25">
      <c r="A927">
        <v>353</v>
      </c>
      <c r="B927">
        <v>2011</v>
      </c>
      <c r="C927" t="s">
        <v>2447</v>
      </c>
      <c r="D927" t="s">
        <v>2448</v>
      </c>
      <c r="E927">
        <v>7970</v>
      </c>
      <c r="F927" t="s">
        <v>2449</v>
      </c>
    </row>
    <row r="928" spans="1:6" x14ac:dyDescent="0.25">
      <c r="A928">
        <v>353</v>
      </c>
      <c r="B928">
        <v>2285</v>
      </c>
      <c r="C928" t="s">
        <v>2450</v>
      </c>
      <c r="D928" t="s">
        <v>2451</v>
      </c>
      <c r="E928">
        <v>7960</v>
      </c>
      <c r="F928" t="s">
        <v>2446</v>
      </c>
    </row>
    <row r="929" spans="1:6" x14ac:dyDescent="0.25">
      <c r="A929">
        <v>354</v>
      </c>
      <c r="B929">
        <v>710</v>
      </c>
      <c r="C929" t="s">
        <v>2452</v>
      </c>
      <c r="D929" t="s">
        <v>2453</v>
      </c>
      <c r="E929">
        <v>7990</v>
      </c>
      <c r="F929" t="s">
        <v>2454</v>
      </c>
    </row>
    <row r="930" spans="1:6" x14ac:dyDescent="0.25">
      <c r="A930">
        <v>355</v>
      </c>
      <c r="B930">
        <v>709</v>
      </c>
      <c r="C930" t="s">
        <v>2455</v>
      </c>
      <c r="D930" t="s">
        <v>2456</v>
      </c>
      <c r="E930">
        <v>7990</v>
      </c>
      <c r="F930" t="s">
        <v>2454</v>
      </c>
    </row>
    <row r="931" spans="1:6" x14ac:dyDescent="0.25">
      <c r="A931">
        <v>356</v>
      </c>
      <c r="B931">
        <v>707</v>
      </c>
      <c r="C931" t="s">
        <v>2457</v>
      </c>
      <c r="D931" t="s">
        <v>2458</v>
      </c>
      <c r="E931">
        <v>7900</v>
      </c>
      <c r="F931" t="s">
        <v>2024</v>
      </c>
    </row>
    <row r="932" spans="1:6" x14ac:dyDescent="0.25">
      <c r="A932">
        <v>357</v>
      </c>
      <c r="B932">
        <v>733</v>
      </c>
      <c r="C932" t="s">
        <v>2459</v>
      </c>
      <c r="D932" t="s">
        <v>2460</v>
      </c>
      <c r="E932">
        <v>9881</v>
      </c>
      <c r="F932" t="s">
        <v>2282</v>
      </c>
    </row>
    <row r="933" spans="1:6" x14ac:dyDescent="0.25">
      <c r="A933">
        <v>358</v>
      </c>
      <c r="B933">
        <v>711</v>
      </c>
      <c r="C933" t="s">
        <v>2461</v>
      </c>
      <c r="D933" t="s">
        <v>2462</v>
      </c>
      <c r="E933">
        <v>9260</v>
      </c>
      <c r="F933" t="s">
        <v>2463</v>
      </c>
    </row>
    <row r="934" spans="1:6" x14ac:dyDescent="0.25">
      <c r="A934">
        <v>359</v>
      </c>
      <c r="B934">
        <v>712</v>
      </c>
      <c r="C934" t="s">
        <v>2464</v>
      </c>
      <c r="D934" t="s">
        <v>2465</v>
      </c>
      <c r="E934">
        <v>9940</v>
      </c>
      <c r="F934" t="s">
        <v>2466</v>
      </c>
    </row>
    <row r="935" spans="1:6" x14ac:dyDescent="0.25">
      <c r="A935">
        <v>360</v>
      </c>
      <c r="B935">
        <v>678</v>
      </c>
      <c r="C935" t="s">
        <v>2467</v>
      </c>
      <c r="D935" t="s">
        <v>2468</v>
      </c>
      <c r="E935">
        <v>8585</v>
      </c>
      <c r="F935" t="s">
        <v>2469</v>
      </c>
    </row>
    <row r="936" spans="1:6" x14ac:dyDescent="0.25">
      <c r="A936">
        <v>361</v>
      </c>
      <c r="B936">
        <v>679</v>
      </c>
      <c r="C936" t="s">
        <v>2470</v>
      </c>
      <c r="D936" t="s">
        <v>751</v>
      </c>
      <c r="E936">
        <v>8586</v>
      </c>
      <c r="F936" t="s">
        <v>2471</v>
      </c>
    </row>
    <row r="937" spans="1:6" x14ac:dyDescent="0.25">
      <c r="A937">
        <v>363</v>
      </c>
      <c r="B937">
        <v>1046</v>
      </c>
      <c r="C937" t="s">
        <v>2472</v>
      </c>
      <c r="D937" t="s">
        <v>2473</v>
      </c>
      <c r="E937">
        <v>7660</v>
      </c>
      <c r="F937" t="s">
        <v>2474</v>
      </c>
    </row>
    <row r="938" spans="1:6" x14ac:dyDescent="0.25">
      <c r="A938">
        <v>364</v>
      </c>
      <c r="B938">
        <v>713</v>
      </c>
      <c r="C938" t="s">
        <v>2475</v>
      </c>
      <c r="D938" t="s">
        <v>2476</v>
      </c>
      <c r="E938">
        <v>6990</v>
      </c>
      <c r="F938" t="s">
        <v>1691</v>
      </c>
    </row>
    <row r="939" spans="1:6" x14ac:dyDescent="0.25">
      <c r="A939">
        <v>365</v>
      </c>
      <c r="B939">
        <v>714</v>
      </c>
      <c r="C939" t="s">
        <v>2477</v>
      </c>
      <c r="D939" t="s">
        <v>1270</v>
      </c>
      <c r="E939">
        <v>4571</v>
      </c>
      <c r="F939" t="s">
        <v>2478</v>
      </c>
    </row>
    <row r="940" spans="1:6" x14ac:dyDescent="0.25">
      <c r="A940">
        <v>366</v>
      </c>
      <c r="B940">
        <v>715</v>
      </c>
      <c r="C940" t="s">
        <v>2479</v>
      </c>
      <c r="D940" t="s">
        <v>2480</v>
      </c>
      <c r="E940">
        <v>5932</v>
      </c>
      <c r="F940" t="s">
        <v>2481</v>
      </c>
    </row>
    <row r="941" spans="1:6" x14ac:dyDescent="0.25">
      <c r="A941">
        <v>367</v>
      </c>
      <c r="B941">
        <v>716</v>
      </c>
      <c r="C941" t="s">
        <v>2482</v>
      </c>
      <c r="D941" t="s">
        <v>2483</v>
      </c>
      <c r="E941">
        <v>5953</v>
      </c>
      <c r="F941" t="s">
        <v>1143</v>
      </c>
    </row>
    <row r="942" spans="1:6" x14ac:dyDescent="0.25">
      <c r="A942">
        <v>368</v>
      </c>
      <c r="B942">
        <v>717</v>
      </c>
      <c r="C942" t="s">
        <v>2484</v>
      </c>
      <c r="D942" t="s">
        <v>2485</v>
      </c>
      <c r="E942">
        <v>7680</v>
      </c>
      <c r="F942" t="s">
        <v>2486</v>
      </c>
    </row>
    <row r="943" spans="1:6" x14ac:dyDescent="0.25">
      <c r="A943">
        <v>369</v>
      </c>
      <c r="B943">
        <v>718</v>
      </c>
      <c r="C943" t="s">
        <v>2487</v>
      </c>
      <c r="D943" t="s">
        <v>2488</v>
      </c>
      <c r="E943">
        <v>8970</v>
      </c>
      <c r="F943" t="s">
        <v>2489</v>
      </c>
    </row>
    <row r="944" spans="1:6" x14ac:dyDescent="0.25">
      <c r="A944">
        <v>370</v>
      </c>
      <c r="B944">
        <v>720</v>
      </c>
      <c r="C944" t="s">
        <v>2490</v>
      </c>
      <c r="D944" t="s">
        <v>2491</v>
      </c>
      <c r="E944">
        <v>9460</v>
      </c>
      <c r="F944" t="s">
        <v>2136</v>
      </c>
    </row>
    <row r="945" spans="1:6" x14ac:dyDescent="0.25">
      <c r="A945">
        <v>371</v>
      </c>
      <c r="B945">
        <v>721</v>
      </c>
      <c r="C945" t="s">
        <v>2492</v>
      </c>
      <c r="D945" t="s">
        <v>2493</v>
      </c>
      <c r="E945">
        <v>7540</v>
      </c>
      <c r="F945" t="s">
        <v>2494</v>
      </c>
    </row>
    <row r="946" spans="1:6" x14ac:dyDescent="0.25">
      <c r="A946">
        <v>372</v>
      </c>
      <c r="B946">
        <v>722</v>
      </c>
      <c r="C946" t="s">
        <v>2495</v>
      </c>
      <c r="D946" t="s">
        <v>2496</v>
      </c>
      <c r="E946">
        <v>7540</v>
      </c>
      <c r="F946" t="s">
        <v>2494</v>
      </c>
    </row>
    <row r="947" spans="1:6" x14ac:dyDescent="0.25">
      <c r="A947">
        <v>373</v>
      </c>
      <c r="B947">
        <v>1047</v>
      </c>
      <c r="C947" t="s">
        <v>2497</v>
      </c>
      <c r="D947" t="s">
        <v>2498</v>
      </c>
      <c r="E947">
        <v>8981</v>
      </c>
      <c r="F947" t="s">
        <v>1897</v>
      </c>
    </row>
    <row r="948" spans="1:6" x14ac:dyDescent="0.25">
      <c r="A948">
        <v>374</v>
      </c>
      <c r="B948">
        <v>726</v>
      </c>
      <c r="C948" t="s">
        <v>2499</v>
      </c>
      <c r="D948" t="s">
        <v>2500</v>
      </c>
      <c r="E948">
        <v>9700</v>
      </c>
      <c r="F948" t="s">
        <v>2145</v>
      </c>
    </row>
    <row r="949" spans="1:6" x14ac:dyDescent="0.25">
      <c r="A949">
        <v>375</v>
      </c>
      <c r="B949">
        <v>1043</v>
      </c>
      <c r="C949" t="s">
        <v>2501</v>
      </c>
      <c r="D949" t="s">
        <v>2502</v>
      </c>
      <c r="E949">
        <v>9510</v>
      </c>
      <c r="F949" t="s">
        <v>2132</v>
      </c>
    </row>
    <row r="950" spans="1:6" x14ac:dyDescent="0.25">
      <c r="A950">
        <v>376</v>
      </c>
      <c r="B950">
        <v>723</v>
      </c>
      <c r="C950" t="s">
        <v>2503</v>
      </c>
      <c r="D950" t="s">
        <v>2504</v>
      </c>
      <c r="E950">
        <v>9510</v>
      </c>
      <c r="F950" t="s">
        <v>2132</v>
      </c>
    </row>
    <row r="951" spans="1:6" x14ac:dyDescent="0.25">
      <c r="A951">
        <v>377</v>
      </c>
      <c r="B951">
        <v>724</v>
      </c>
      <c r="C951" t="s">
        <v>2505</v>
      </c>
      <c r="D951" t="s">
        <v>2506</v>
      </c>
      <c r="E951">
        <v>9500</v>
      </c>
      <c r="F951" t="s">
        <v>2041</v>
      </c>
    </row>
    <row r="952" spans="1:6" x14ac:dyDescent="0.25">
      <c r="A952">
        <v>378</v>
      </c>
      <c r="B952">
        <v>727</v>
      </c>
      <c r="C952" t="s">
        <v>2507</v>
      </c>
      <c r="D952" t="s">
        <v>2508</v>
      </c>
      <c r="E952">
        <v>9240</v>
      </c>
      <c r="F952" t="s">
        <v>2339</v>
      </c>
    </row>
    <row r="953" spans="1:6" x14ac:dyDescent="0.25">
      <c r="A953">
        <v>379</v>
      </c>
      <c r="B953">
        <v>728</v>
      </c>
      <c r="C953" t="s">
        <v>2509</v>
      </c>
      <c r="D953" t="s">
        <v>2510</v>
      </c>
      <c r="E953">
        <v>9610</v>
      </c>
      <c r="F953" t="s">
        <v>2120</v>
      </c>
    </row>
    <row r="954" spans="1:6" x14ac:dyDescent="0.25">
      <c r="A954">
        <v>380</v>
      </c>
      <c r="B954">
        <v>787</v>
      </c>
      <c r="C954" t="s">
        <v>2511</v>
      </c>
      <c r="D954" t="s">
        <v>2512</v>
      </c>
      <c r="E954">
        <v>7700</v>
      </c>
      <c r="F954" t="s">
        <v>2077</v>
      </c>
    </row>
    <row r="955" spans="1:6" x14ac:dyDescent="0.25">
      <c r="A955">
        <v>381</v>
      </c>
      <c r="B955">
        <v>779</v>
      </c>
      <c r="C955" t="s">
        <v>2513</v>
      </c>
      <c r="D955" t="s">
        <v>2514</v>
      </c>
      <c r="E955">
        <v>9330</v>
      </c>
      <c r="F955" t="s">
        <v>2161</v>
      </c>
    </row>
    <row r="956" spans="1:6" x14ac:dyDescent="0.25">
      <c r="A956">
        <v>382</v>
      </c>
      <c r="B956">
        <v>786</v>
      </c>
      <c r="C956" t="s">
        <v>2515</v>
      </c>
      <c r="D956" t="s">
        <v>1698</v>
      </c>
      <c r="E956">
        <v>3630</v>
      </c>
      <c r="F956" t="s">
        <v>633</v>
      </c>
    </row>
    <row r="957" spans="1:6" x14ac:dyDescent="0.25">
      <c r="A957">
        <v>383</v>
      </c>
      <c r="B957">
        <v>780</v>
      </c>
      <c r="C957" t="s">
        <v>2516</v>
      </c>
      <c r="D957" t="s">
        <v>2517</v>
      </c>
      <c r="E957">
        <v>3050</v>
      </c>
      <c r="F957" t="s">
        <v>2518</v>
      </c>
    </row>
    <row r="958" spans="1:6" x14ac:dyDescent="0.25">
      <c r="A958">
        <v>385</v>
      </c>
      <c r="B958">
        <v>1049</v>
      </c>
      <c r="C958" t="s">
        <v>2519</v>
      </c>
      <c r="D958" t="s">
        <v>2520</v>
      </c>
      <c r="E958">
        <v>4690</v>
      </c>
      <c r="F958" t="s">
        <v>655</v>
      </c>
    </row>
    <row r="959" spans="1:6" x14ac:dyDescent="0.25">
      <c r="A959">
        <v>388</v>
      </c>
      <c r="B959">
        <v>1096</v>
      </c>
      <c r="C959" t="s">
        <v>2521</v>
      </c>
      <c r="D959" t="s">
        <v>2522</v>
      </c>
      <c r="E959">
        <v>7830</v>
      </c>
      <c r="F959" t="s">
        <v>1713</v>
      </c>
    </row>
    <row r="960" spans="1:6" x14ac:dyDescent="0.25">
      <c r="A960">
        <v>388</v>
      </c>
      <c r="B960">
        <v>2294</v>
      </c>
      <c r="C960" t="s">
        <v>2523</v>
      </c>
      <c r="D960" t="s">
        <v>2524</v>
      </c>
      <c r="E960">
        <v>7830</v>
      </c>
      <c r="F960" t="s">
        <v>1713</v>
      </c>
    </row>
    <row r="961" spans="1:6" x14ac:dyDescent="0.25">
      <c r="A961">
        <v>389</v>
      </c>
      <c r="B961">
        <v>1053</v>
      </c>
      <c r="C961" t="s">
        <v>2525</v>
      </c>
      <c r="D961" t="s">
        <v>2526</v>
      </c>
      <c r="E961">
        <v>8870</v>
      </c>
      <c r="F961" t="s">
        <v>1877</v>
      </c>
    </row>
    <row r="962" spans="1:6" x14ac:dyDescent="0.25">
      <c r="A962">
        <v>390</v>
      </c>
      <c r="B962">
        <v>788</v>
      </c>
      <c r="C962" t="s">
        <v>2527</v>
      </c>
      <c r="D962" t="s">
        <v>2528</v>
      </c>
      <c r="E962">
        <v>9700</v>
      </c>
      <c r="F962" t="s">
        <v>2145</v>
      </c>
    </row>
    <row r="963" spans="1:6" x14ac:dyDescent="0.25">
      <c r="A963">
        <v>391</v>
      </c>
      <c r="B963">
        <v>1054</v>
      </c>
      <c r="C963" t="s">
        <v>2529</v>
      </c>
      <c r="D963" t="s">
        <v>2530</v>
      </c>
      <c r="E963">
        <v>7742</v>
      </c>
      <c r="F963" t="s">
        <v>2531</v>
      </c>
    </row>
    <row r="964" spans="1:6" x14ac:dyDescent="0.25">
      <c r="A964">
        <v>394</v>
      </c>
      <c r="B964">
        <v>1058</v>
      </c>
      <c r="C964" t="s">
        <v>2532</v>
      </c>
      <c r="D964" t="s">
        <v>2533</v>
      </c>
      <c r="E964">
        <v>9370</v>
      </c>
      <c r="F964" t="s">
        <v>2227</v>
      </c>
    </row>
    <row r="965" spans="1:6" x14ac:dyDescent="0.25">
      <c r="A965">
        <v>395</v>
      </c>
      <c r="B965">
        <v>1176</v>
      </c>
      <c r="C965" t="s">
        <v>2534</v>
      </c>
      <c r="D965" t="s">
        <v>2535</v>
      </c>
      <c r="E965">
        <v>4591</v>
      </c>
      <c r="F965" t="s">
        <v>2536</v>
      </c>
    </row>
    <row r="966" spans="1:6" x14ac:dyDescent="0.25">
      <c r="A966">
        <v>396</v>
      </c>
      <c r="B966">
        <v>1074</v>
      </c>
      <c r="C966" t="s">
        <v>2537</v>
      </c>
      <c r="D966" t="s">
        <v>2538</v>
      </c>
      <c r="E966">
        <v>6230</v>
      </c>
      <c r="F966" t="s">
        <v>1282</v>
      </c>
    </row>
    <row r="967" spans="1:6" x14ac:dyDescent="0.25">
      <c r="A967">
        <v>397</v>
      </c>
      <c r="B967">
        <v>1075</v>
      </c>
      <c r="C967" t="s">
        <v>2539</v>
      </c>
      <c r="D967" t="s">
        <v>2540</v>
      </c>
      <c r="E967">
        <v>6230</v>
      </c>
      <c r="F967" t="s">
        <v>1282</v>
      </c>
    </row>
    <row r="968" spans="1:6" x14ac:dyDescent="0.25">
      <c r="A968">
        <v>398</v>
      </c>
      <c r="B968">
        <v>1076</v>
      </c>
      <c r="C968" t="s">
        <v>2541</v>
      </c>
      <c r="D968" t="s">
        <v>2542</v>
      </c>
      <c r="E968">
        <v>6230</v>
      </c>
      <c r="F968" t="s">
        <v>1282</v>
      </c>
    </row>
    <row r="969" spans="1:6" x14ac:dyDescent="0.25">
      <c r="A969">
        <v>399</v>
      </c>
      <c r="B969">
        <v>1073</v>
      </c>
      <c r="C969" t="s">
        <v>2543</v>
      </c>
      <c r="D969" t="s">
        <v>2544</v>
      </c>
      <c r="E969">
        <v>4050</v>
      </c>
      <c r="F969" t="s">
        <v>2545</v>
      </c>
    </row>
    <row r="970" spans="1:6" x14ac:dyDescent="0.25">
      <c r="A970">
        <v>400</v>
      </c>
      <c r="B970">
        <v>1077</v>
      </c>
      <c r="C970" t="s">
        <v>2546</v>
      </c>
      <c r="D970" t="s">
        <v>2547</v>
      </c>
      <c r="E970">
        <v>7200</v>
      </c>
      <c r="F970" t="s">
        <v>1382</v>
      </c>
    </row>
    <row r="971" spans="1:6" x14ac:dyDescent="0.25">
      <c r="A971">
        <v>402</v>
      </c>
      <c r="B971">
        <v>1079</v>
      </c>
      <c r="C971" t="s">
        <v>2548</v>
      </c>
      <c r="D971" t="s">
        <v>2549</v>
      </c>
      <c r="E971">
        <v>9620</v>
      </c>
      <c r="F971" t="s">
        <v>2122</v>
      </c>
    </row>
    <row r="972" spans="1:6" x14ac:dyDescent="0.25">
      <c r="A972">
        <v>405</v>
      </c>
      <c r="B972">
        <v>1081</v>
      </c>
      <c r="C972" t="s">
        <v>2550</v>
      </c>
      <c r="D972" t="s">
        <v>2551</v>
      </c>
      <c r="E972">
        <v>7884</v>
      </c>
      <c r="F972" t="s">
        <v>2552</v>
      </c>
    </row>
    <row r="973" spans="1:6" x14ac:dyDescent="0.25">
      <c r="A973">
        <v>405</v>
      </c>
      <c r="B973">
        <v>2265</v>
      </c>
      <c r="C973" t="s">
        <v>2553</v>
      </c>
      <c r="D973" t="s">
        <v>2554</v>
      </c>
      <c r="E973">
        <v>7870</v>
      </c>
      <c r="F973" t="s">
        <v>2044</v>
      </c>
    </row>
    <row r="974" spans="1:6" x14ac:dyDescent="0.25">
      <c r="A974">
        <v>406</v>
      </c>
      <c r="B974">
        <v>1171</v>
      </c>
      <c r="C974" t="s">
        <v>2555</v>
      </c>
      <c r="D974" t="s">
        <v>2556</v>
      </c>
      <c r="E974">
        <v>4800</v>
      </c>
      <c r="F974" t="s">
        <v>785</v>
      </c>
    </row>
    <row r="975" spans="1:6" x14ac:dyDescent="0.25">
      <c r="A975">
        <v>407</v>
      </c>
      <c r="B975">
        <v>1179</v>
      </c>
      <c r="C975" t="s">
        <v>2557</v>
      </c>
      <c r="D975" t="s">
        <v>2558</v>
      </c>
      <c r="E975">
        <v>6780</v>
      </c>
      <c r="F975" t="s">
        <v>1241</v>
      </c>
    </row>
    <row r="976" spans="1:6" x14ac:dyDescent="0.25">
      <c r="A976">
        <v>408</v>
      </c>
      <c r="B976">
        <v>1177</v>
      </c>
      <c r="C976" t="s">
        <v>2559</v>
      </c>
      <c r="D976" t="s">
        <v>2560</v>
      </c>
      <c r="E976">
        <v>6780</v>
      </c>
      <c r="F976" t="s">
        <v>1241</v>
      </c>
    </row>
    <row r="977" spans="1:6" x14ac:dyDescent="0.25">
      <c r="A977">
        <v>409</v>
      </c>
      <c r="B977">
        <v>1178</v>
      </c>
      <c r="C977" t="s">
        <v>2561</v>
      </c>
      <c r="D977" t="s">
        <v>2562</v>
      </c>
      <c r="E977">
        <v>6780</v>
      </c>
      <c r="F977" t="s">
        <v>1241</v>
      </c>
    </row>
    <row r="978" spans="1:6" x14ac:dyDescent="0.25">
      <c r="A978">
        <v>412</v>
      </c>
      <c r="B978">
        <v>1173</v>
      </c>
      <c r="C978" t="s">
        <v>2563</v>
      </c>
      <c r="D978" t="s">
        <v>2564</v>
      </c>
      <c r="E978">
        <v>8300</v>
      </c>
      <c r="F978" t="s">
        <v>1804</v>
      </c>
    </row>
    <row r="979" spans="1:6" x14ac:dyDescent="0.25">
      <c r="A979">
        <v>413</v>
      </c>
      <c r="B979">
        <v>1174</v>
      </c>
      <c r="C979" t="s">
        <v>2565</v>
      </c>
      <c r="D979" t="s">
        <v>2566</v>
      </c>
      <c r="E979">
        <v>8350</v>
      </c>
      <c r="F979" t="s">
        <v>2567</v>
      </c>
    </row>
    <row r="980" spans="1:6" x14ac:dyDescent="0.25">
      <c r="A980">
        <v>415</v>
      </c>
      <c r="B980">
        <v>1263</v>
      </c>
      <c r="C980" t="s">
        <v>2568</v>
      </c>
      <c r="D980" t="s">
        <v>2569</v>
      </c>
      <c r="E980">
        <v>8444</v>
      </c>
      <c r="F980" t="s">
        <v>2570</v>
      </c>
    </row>
    <row r="981" spans="1:6" x14ac:dyDescent="0.25">
      <c r="A981">
        <v>416</v>
      </c>
      <c r="B981">
        <v>1268</v>
      </c>
      <c r="C981" t="s">
        <v>2571</v>
      </c>
      <c r="D981" t="s">
        <v>2572</v>
      </c>
      <c r="E981">
        <v>8680</v>
      </c>
      <c r="F981" t="s">
        <v>1929</v>
      </c>
    </row>
    <row r="982" spans="1:6" x14ac:dyDescent="0.25">
      <c r="A982">
        <v>420</v>
      </c>
      <c r="B982">
        <v>1323</v>
      </c>
      <c r="C982" t="s">
        <v>2573</v>
      </c>
      <c r="D982" t="s">
        <v>2574</v>
      </c>
      <c r="E982">
        <v>8300</v>
      </c>
      <c r="F982" t="s">
        <v>1804</v>
      </c>
    </row>
    <row r="983" spans="1:6" x14ac:dyDescent="0.25">
      <c r="A983">
        <v>420</v>
      </c>
      <c r="B983">
        <v>2136</v>
      </c>
      <c r="C983" t="s">
        <v>2575</v>
      </c>
      <c r="D983" t="s">
        <v>2576</v>
      </c>
      <c r="E983">
        <v>8300</v>
      </c>
      <c r="F983" t="s">
        <v>1804</v>
      </c>
    </row>
    <row r="984" spans="1:6" x14ac:dyDescent="0.25">
      <c r="A984">
        <v>421</v>
      </c>
      <c r="B984">
        <v>1322</v>
      </c>
      <c r="C984" t="s">
        <v>2577</v>
      </c>
      <c r="D984" t="s">
        <v>2578</v>
      </c>
      <c r="E984">
        <v>9560</v>
      </c>
      <c r="F984" t="s">
        <v>2208</v>
      </c>
    </row>
    <row r="985" spans="1:6" x14ac:dyDescent="0.25">
      <c r="A985">
        <v>421</v>
      </c>
      <c r="B985">
        <v>2151</v>
      </c>
      <c r="C985" t="s">
        <v>2579</v>
      </c>
      <c r="D985" t="s">
        <v>2580</v>
      </c>
      <c r="E985">
        <v>9560</v>
      </c>
      <c r="F985" t="s">
        <v>2208</v>
      </c>
    </row>
    <row r="986" spans="1:6" x14ac:dyDescent="0.25">
      <c r="A986">
        <v>422</v>
      </c>
      <c r="B986">
        <v>1348</v>
      </c>
      <c r="C986" t="s">
        <v>2581</v>
      </c>
      <c r="D986" t="s">
        <v>2582</v>
      </c>
      <c r="E986">
        <v>4700</v>
      </c>
      <c r="F986" t="s">
        <v>806</v>
      </c>
    </row>
    <row r="987" spans="1:6" x14ac:dyDescent="0.25">
      <c r="A987">
        <v>423</v>
      </c>
      <c r="B987">
        <v>1328</v>
      </c>
      <c r="C987" t="s">
        <v>2583</v>
      </c>
      <c r="D987" t="s">
        <v>2584</v>
      </c>
      <c r="E987">
        <v>4700</v>
      </c>
      <c r="F987" t="s">
        <v>806</v>
      </c>
    </row>
    <row r="988" spans="1:6" x14ac:dyDescent="0.25">
      <c r="A988">
        <v>424</v>
      </c>
      <c r="B988">
        <v>1302</v>
      </c>
      <c r="C988" t="s">
        <v>2585</v>
      </c>
      <c r="D988" t="s">
        <v>2586</v>
      </c>
      <c r="E988">
        <v>7330</v>
      </c>
      <c r="F988" t="s">
        <v>1527</v>
      </c>
    </row>
    <row r="989" spans="1:6" x14ac:dyDescent="0.25">
      <c r="A989">
        <v>425</v>
      </c>
      <c r="B989">
        <v>1365</v>
      </c>
      <c r="C989" t="s">
        <v>2587</v>
      </c>
      <c r="D989" t="s">
        <v>2588</v>
      </c>
      <c r="E989">
        <v>8570</v>
      </c>
      <c r="F989" t="s">
        <v>2589</v>
      </c>
    </row>
    <row r="990" spans="1:6" x14ac:dyDescent="0.25">
      <c r="A990">
        <v>429</v>
      </c>
      <c r="B990">
        <v>1369</v>
      </c>
      <c r="C990" t="s">
        <v>2590</v>
      </c>
      <c r="D990" t="s">
        <v>2591</v>
      </c>
      <c r="E990">
        <v>7790</v>
      </c>
      <c r="F990" t="s">
        <v>1683</v>
      </c>
    </row>
    <row r="991" spans="1:6" x14ac:dyDescent="0.25">
      <c r="A991">
        <v>431</v>
      </c>
      <c r="B991">
        <v>1411</v>
      </c>
      <c r="C991" t="s">
        <v>2592</v>
      </c>
      <c r="D991" t="s">
        <v>2593</v>
      </c>
      <c r="E991">
        <v>6893</v>
      </c>
      <c r="F991" t="s">
        <v>348</v>
      </c>
    </row>
    <row r="992" spans="1:6" x14ac:dyDescent="0.25">
      <c r="A992">
        <v>432</v>
      </c>
      <c r="B992">
        <v>1486</v>
      </c>
      <c r="C992" t="s">
        <v>2594</v>
      </c>
      <c r="D992" t="s">
        <v>2595</v>
      </c>
      <c r="E992">
        <v>8586</v>
      </c>
      <c r="F992" t="s">
        <v>2471</v>
      </c>
    </row>
    <row r="993" spans="1:6" x14ac:dyDescent="0.25">
      <c r="A993">
        <v>433</v>
      </c>
      <c r="B993">
        <v>1318</v>
      </c>
      <c r="C993" t="s">
        <v>2596</v>
      </c>
      <c r="D993" t="s">
        <v>2597</v>
      </c>
      <c r="E993">
        <v>3210</v>
      </c>
      <c r="F993" t="s">
        <v>2598</v>
      </c>
    </row>
    <row r="994" spans="1:6" x14ac:dyDescent="0.25">
      <c r="A994">
        <v>434</v>
      </c>
      <c r="B994">
        <v>1373</v>
      </c>
      <c r="C994" t="s">
        <v>2599</v>
      </c>
      <c r="D994" t="s">
        <v>2600</v>
      </c>
      <c r="E994">
        <v>4262</v>
      </c>
      <c r="F994" t="s">
        <v>2601</v>
      </c>
    </row>
    <row r="995" spans="1:6" x14ac:dyDescent="0.25">
      <c r="A995">
        <v>436</v>
      </c>
      <c r="B995">
        <v>1376</v>
      </c>
      <c r="C995" t="s">
        <v>2602</v>
      </c>
      <c r="D995" t="s">
        <v>2603</v>
      </c>
      <c r="E995">
        <v>9480</v>
      </c>
      <c r="F995" t="s">
        <v>2331</v>
      </c>
    </row>
    <row r="996" spans="1:6" x14ac:dyDescent="0.25">
      <c r="A996">
        <v>438</v>
      </c>
      <c r="B996">
        <v>1319</v>
      </c>
      <c r="C996" t="s">
        <v>353</v>
      </c>
      <c r="D996" t="s">
        <v>2604</v>
      </c>
      <c r="E996">
        <v>3660</v>
      </c>
      <c r="F996" t="s">
        <v>2605</v>
      </c>
    </row>
    <row r="997" spans="1:6" x14ac:dyDescent="0.25">
      <c r="A997">
        <v>439</v>
      </c>
      <c r="B997">
        <v>1577</v>
      </c>
      <c r="C997" t="s">
        <v>2606</v>
      </c>
      <c r="D997" t="s">
        <v>3651</v>
      </c>
      <c r="E997">
        <v>8400</v>
      </c>
      <c r="F997" t="s">
        <v>1726</v>
      </c>
    </row>
    <row r="998" spans="1:6" x14ac:dyDescent="0.25">
      <c r="A998">
        <v>442</v>
      </c>
      <c r="B998">
        <v>1441</v>
      </c>
      <c r="C998" t="s">
        <v>2607</v>
      </c>
      <c r="D998" t="s">
        <v>2608</v>
      </c>
      <c r="E998">
        <v>4573</v>
      </c>
      <c r="F998" t="s">
        <v>2607</v>
      </c>
    </row>
    <row r="999" spans="1:6" x14ac:dyDescent="0.25">
      <c r="A999">
        <v>443</v>
      </c>
      <c r="B999">
        <v>1442</v>
      </c>
      <c r="C999" t="s">
        <v>356</v>
      </c>
      <c r="D999" t="s">
        <v>2609</v>
      </c>
      <c r="E999">
        <v>4560</v>
      </c>
      <c r="F999" t="s">
        <v>356</v>
      </c>
    </row>
    <row r="1000" spans="1:6" x14ac:dyDescent="0.25">
      <c r="A1000">
        <v>444</v>
      </c>
      <c r="B1000">
        <v>1478</v>
      </c>
      <c r="C1000" t="s">
        <v>2610</v>
      </c>
      <c r="D1000" t="s">
        <v>2611</v>
      </c>
      <c r="E1000">
        <v>8444</v>
      </c>
      <c r="F1000" t="s">
        <v>2570</v>
      </c>
    </row>
    <row r="1001" spans="1:6" x14ac:dyDescent="0.25">
      <c r="A1001">
        <v>446</v>
      </c>
      <c r="B1001">
        <v>1645</v>
      </c>
      <c r="C1001" t="s">
        <v>2612</v>
      </c>
      <c r="D1001" t="s">
        <v>2613</v>
      </c>
      <c r="E1001">
        <v>8305</v>
      </c>
      <c r="F1001" t="s">
        <v>1941</v>
      </c>
    </row>
    <row r="1002" spans="1:6" x14ac:dyDescent="0.25">
      <c r="A1002">
        <v>447</v>
      </c>
      <c r="B1002">
        <v>1835</v>
      </c>
      <c r="C1002" t="s">
        <v>2614</v>
      </c>
      <c r="D1002" t="s">
        <v>2615</v>
      </c>
      <c r="E1002">
        <v>8305</v>
      </c>
      <c r="F1002" t="s">
        <v>1941</v>
      </c>
    </row>
    <row r="1003" spans="1:6" x14ac:dyDescent="0.25">
      <c r="A1003">
        <v>448</v>
      </c>
      <c r="B1003">
        <v>1497</v>
      </c>
      <c r="C1003" t="s">
        <v>360</v>
      </c>
      <c r="D1003" t="s">
        <v>588</v>
      </c>
      <c r="E1003">
        <v>8500</v>
      </c>
      <c r="F1003" t="s">
        <v>1734</v>
      </c>
    </row>
    <row r="1004" spans="1:6" x14ac:dyDescent="0.25">
      <c r="A1004">
        <v>449</v>
      </c>
      <c r="B1004">
        <v>1045</v>
      </c>
      <c r="C1004" t="s">
        <v>2616</v>
      </c>
      <c r="D1004" t="s">
        <v>2617</v>
      </c>
      <c r="E1004">
        <v>7400</v>
      </c>
      <c r="F1004" t="s">
        <v>1546</v>
      </c>
    </row>
    <row r="1005" spans="1:6" x14ac:dyDescent="0.25">
      <c r="A1005">
        <v>450</v>
      </c>
      <c r="B1005">
        <v>1535</v>
      </c>
      <c r="C1005" t="s">
        <v>362</v>
      </c>
      <c r="D1005" t="s">
        <v>2618</v>
      </c>
      <c r="E1005">
        <v>8550</v>
      </c>
      <c r="F1005" t="s">
        <v>1894</v>
      </c>
    </row>
    <row r="1006" spans="1:6" x14ac:dyDescent="0.25">
      <c r="A1006">
        <v>451</v>
      </c>
      <c r="B1006">
        <v>1557</v>
      </c>
      <c r="C1006" t="s">
        <v>2619</v>
      </c>
      <c r="D1006" t="s">
        <v>2620</v>
      </c>
      <c r="E1006">
        <v>5970</v>
      </c>
      <c r="F1006" t="s">
        <v>1168</v>
      </c>
    </row>
    <row r="1007" spans="1:6" x14ac:dyDescent="0.25">
      <c r="A1007">
        <v>452</v>
      </c>
      <c r="B1007">
        <v>1646</v>
      </c>
      <c r="C1007" t="s">
        <v>2621</v>
      </c>
      <c r="D1007" t="s">
        <v>2622</v>
      </c>
      <c r="E1007">
        <v>8500</v>
      </c>
      <c r="F1007" t="s">
        <v>1734</v>
      </c>
    </row>
    <row r="1008" spans="1:6" x14ac:dyDescent="0.25">
      <c r="A1008">
        <v>455</v>
      </c>
      <c r="B1008">
        <v>1554</v>
      </c>
      <c r="C1008" t="s">
        <v>2623</v>
      </c>
      <c r="D1008" t="s">
        <v>2624</v>
      </c>
      <c r="E1008">
        <v>6990</v>
      </c>
      <c r="F1008" t="s">
        <v>1691</v>
      </c>
    </row>
    <row r="1009" spans="1:6" x14ac:dyDescent="0.25">
      <c r="A1009">
        <v>466</v>
      </c>
      <c r="B1009">
        <v>1598</v>
      </c>
      <c r="C1009" t="s">
        <v>2625</v>
      </c>
      <c r="D1009" t="s">
        <v>2626</v>
      </c>
      <c r="E1009">
        <v>8305</v>
      </c>
      <c r="F1009" t="s">
        <v>1941</v>
      </c>
    </row>
    <row r="1010" spans="1:6" x14ac:dyDescent="0.25">
      <c r="A1010">
        <v>470</v>
      </c>
      <c r="B1010">
        <v>2063</v>
      </c>
      <c r="C1010" t="s">
        <v>2627</v>
      </c>
      <c r="D1010" t="s">
        <v>2628</v>
      </c>
      <c r="E1010">
        <v>3790</v>
      </c>
      <c r="F1010" t="s">
        <v>2629</v>
      </c>
    </row>
    <row r="1011" spans="1:6" x14ac:dyDescent="0.25">
      <c r="A1011">
        <v>470</v>
      </c>
      <c r="B1011">
        <v>2064</v>
      </c>
      <c r="C1011" t="s">
        <v>2630</v>
      </c>
      <c r="D1011" t="s">
        <v>2631</v>
      </c>
      <c r="E1011">
        <v>3700</v>
      </c>
      <c r="F1011" t="s">
        <v>867</v>
      </c>
    </row>
    <row r="1012" spans="1:6" x14ac:dyDescent="0.25">
      <c r="A1012">
        <v>471</v>
      </c>
      <c r="B1012">
        <v>1920</v>
      </c>
      <c r="C1012" t="s">
        <v>2632</v>
      </c>
      <c r="D1012" t="s">
        <v>2633</v>
      </c>
      <c r="E1012">
        <v>6792</v>
      </c>
      <c r="F1012" t="s">
        <v>2634</v>
      </c>
    </row>
    <row r="1013" spans="1:6" x14ac:dyDescent="0.25">
      <c r="A1013">
        <v>472</v>
      </c>
      <c r="B1013">
        <v>2253</v>
      </c>
      <c r="C1013" t="s">
        <v>2635</v>
      </c>
      <c r="D1013" t="s">
        <v>2636</v>
      </c>
      <c r="E1013">
        <v>3660</v>
      </c>
      <c r="F1013" t="s">
        <v>2605</v>
      </c>
    </row>
    <row r="1014" spans="1:6" x14ac:dyDescent="0.25">
      <c r="A1014">
        <v>472</v>
      </c>
      <c r="B1014">
        <v>2254</v>
      </c>
      <c r="C1014" t="s">
        <v>2637</v>
      </c>
      <c r="D1014" t="s">
        <v>2638</v>
      </c>
      <c r="E1014">
        <v>3650</v>
      </c>
      <c r="F1014" t="s">
        <v>2639</v>
      </c>
    </row>
    <row r="1015" spans="1:6" x14ac:dyDescent="0.25">
      <c r="A1015">
        <v>472</v>
      </c>
      <c r="B1015">
        <v>2255</v>
      </c>
      <c r="C1015" t="s">
        <v>2640</v>
      </c>
      <c r="D1015" t="s">
        <v>2641</v>
      </c>
      <c r="E1015">
        <v>3650</v>
      </c>
      <c r="F1015" t="s">
        <v>2639</v>
      </c>
    </row>
    <row r="1016" spans="1:6" x14ac:dyDescent="0.25">
      <c r="A1016">
        <v>472</v>
      </c>
      <c r="B1016">
        <v>2256</v>
      </c>
      <c r="C1016" t="s">
        <v>2642</v>
      </c>
      <c r="D1016" t="s">
        <v>2643</v>
      </c>
      <c r="E1016">
        <v>3660</v>
      </c>
      <c r="F1016" t="s">
        <v>2605</v>
      </c>
    </row>
    <row r="1017" spans="1:6" x14ac:dyDescent="0.25">
      <c r="A1017">
        <v>472</v>
      </c>
      <c r="B1017">
        <v>2257</v>
      </c>
      <c r="C1017" t="s">
        <v>2644</v>
      </c>
      <c r="D1017" t="s">
        <v>2645</v>
      </c>
      <c r="E1017">
        <v>3660</v>
      </c>
      <c r="F1017" t="s">
        <v>2605</v>
      </c>
    </row>
    <row r="1018" spans="1:6" x14ac:dyDescent="0.25">
      <c r="A1018">
        <v>473</v>
      </c>
      <c r="B1018">
        <v>2327</v>
      </c>
      <c r="C1018" t="s">
        <v>2646</v>
      </c>
      <c r="D1018" t="s">
        <v>2647</v>
      </c>
      <c r="E1018">
        <v>5580</v>
      </c>
      <c r="F1018" t="s">
        <v>1055</v>
      </c>
    </row>
    <row r="1019" spans="1:6" x14ac:dyDescent="0.25">
      <c r="A1019">
        <v>474</v>
      </c>
      <c r="B1019">
        <v>2328</v>
      </c>
      <c r="C1019" t="s">
        <v>2648</v>
      </c>
      <c r="D1019" t="s">
        <v>2649</v>
      </c>
      <c r="E1019">
        <v>8581</v>
      </c>
      <c r="F1019" t="s">
        <v>2650</v>
      </c>
    </row>
    <row r="1020" spans="1:6" x14ac:dyDescent="0.25">
      <c r="A1020">
        <v>777</v>
      </c>
      <c r="B1020">
        <v>929</v>
      </c>
      <c r="C1020" t="s">
        <v>3652</v>
      </c>
      <c r="D1020" t="s">
        <v>3653</v>
      </c>
      <c r="E1020">
        <v>5672</v>
      </c>
      <c r="F1020" t="s">
        <v>931</v>
      </c>
    </row>
    <row r="1021" spans="1:6" x14ac:dyDescent="0.25">
      <c r="A1021">
        <v>777</v>
      </c>
      <c r="B1021">
        <v>1482</v>
      </c>
      <c r="C1021" t="s">
        <v>3654</v>
      </c>
      <c r="D1021" t="s">
        <v>3655</v>
      </c>
      <c r="E1021">
        <v>3760</v>
      </c>
      <c r="F1021" t="s">
        <v>3487</v>
      </c>
    </row>
    <row r="1022" spans="1:6" x14ac:dyDescent="0.25">
      <c r="A1022">
        <v>777</v>
      </c>
      <c r="B1022">
        <v>1647</v>
      </c>
      <c r="C1022" t="s">
        <v>3656</v>
      </c>
      <c r="D1022" t="s">
        <v>3657</v>
      </c>
      <c r="E1022">
        <v>3460</v>
      </c>
      <c r="F1022" t="s">
        <v>583</v>
      </c>
    </row>
    <row r="1023" spans="1:6" x14ac:dyDescent="0.25">
      <c r="A1023">
        <v>777</v>
      </c>
      <c r="B1023">
        <v>1883</v>
      </c>
      <c r="C1023" t="s">
        <v>3658</v>
      </c>
      <c r="D1023" t="s">
        <v>3659</v>
      </c>
      <c r="E1023">
        <v>8530</v>
      </c>
      <c r="F1023" t="s">
        <v>1813</v>
      </c>
    </row>
    <row r="1024" spans="1:6" x14ac:dyDescent="0.25">
      <c r="A1024">
        <v>888</v>
      </c>
      <c r="B1024">
        <v>1099</v>
      </c>
      <c r="C1024" t="s">
        <v>3660</v>
      </c>
      <c r="D1024" t="s">
        <v>3661</v>
      </c>
      <c r="E1024">
        <v>7870</v>
      </c>
      <c r="F1024" t="s">
        <v>2044</v>
      </c>
    </row>
    <row r="1025" spans="1:6" x14ac:dyDescent="0.25">
      <c r="A1025">
        <v>888</v>
      </c>
      <c r="B1025">
        <v>1213</v>
      </c>
      <c r="C1025" t="s">
        <v>3662</v>
      </c>
      <c r="D1025" t="s">
        <v>3663</v>
      </c>
      <c r="E1025">
        <v>4100</v>
      </c>
      <c r="F1025" t="s">
        <v>690</v>
      </c>
    </row>
    <row r="1026" spans="1:6" x14ac:dyDescent="0.25">
      <c r="A1026">
        <v>888</v>
      </c>
      <c r="B1026">
        <v>1216</v>
      </c>
      <c r="C1026" t="s">
        <v>3664</v>
      </c>
      <c r="D1026" t="s">
        <v>3665</v>
      </c>
      <c r="E1026">
        <v>8830</v>
      </c>
      <c r="F1026" t="s">
        <v>2093</v>
      </c>
    </row>
    <row r="1027" spans="1:6" x14ac:dyDescent="0.25">
      <c r="A1027">
        <v>888</v>
      </c>
      <c r="B1027">
        <v>1372</v>
      </c>
      <c r="C1027" t="s">
        <v>3666</v>
      </c>
      <c r="D1027" t="s">
        <v>3667</v>
      </c>
      <c r="E1027">
        <v>6280</v>
      </c>
      <c r="F1027" t="s">
        <v>3668</v>
      </c>
    </row>
    <row r="1028" spans="1:6" x14ac:dyDescent="0.25">
      <c r="A1028">
        <v>888</v>
      </c>
      <c r="B1028">
        <v>1603</v>
      </c>
      <c r="C1028" t="s">
        <v>3669</v>
      </c>
      <c r="D1028" t="s">
        <v>3670</v>
      </c>
      <c r="E1028">
        <v>4780</v>
      </c>
      <c r="F1028" t="s">
        <v>772</v>
      </c>
    </row>
    <row r="1029" spans="1:6" x14ac:dyDescent="0.25">
      <c r="A1029">
        <v>888</v>
      </c>
      <c r="B1029">
        <v>2186</v>
      </c>
      <c r="C1029" t="s">
        <v>3485</v>
      </c>
      <c r="D1029" t="s">
        <v>3486</v>
      </c>
      <c r="E1029">
        <v>3760</v>
      </c>
      <c r="F1029" t="s">
        <v>3487</v>
      </c>
    </row>
    <row r="1030" spans="1:6" x14ac:dyDescent="0.25">
      <c r="A1030">
        <v>888</v>
      </c>
      <c r="B1030">
        <v>2191</v>
      </c>
      <c r="C1030" t="s">
        <v>3481</v>
      </c>
      <c r="D1030" t="s">
        <v>3482</v>
      </c>
      <c r="E1030">
        <v>4400</v>
      </c>
      <c r="F1030" t="s">
        <v>668</v>
      </c>
    </row>
    <row r="1031" spans="1:6" x14ac:dyDescent="0.25">
      <c r="A1031">
        <v>888</v>
      </c>
      <c r="B1031">
        <v>2315</v>
      </c>
      <c r="C1031" t="s">
        <v>3488</v>
      </c>
      <c r="D1031" t="s">
        <v>3489</v>
      </c>
      <c r="E1031">
        <v>8585</v>
      </c>
      <c r="F1031" t="s">
        <v>2469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1:XFD15"/>
  <sheetViews>
    <sheetView workbookViewId="0"/>
  </sheetViews>
  <sheetFormatPr defaultRowHeight="15" x14ac:dyDescent="0.25"/>
  <cols>
    <col min="1" max="1" width="21.140625" bestFit="1" customWidth="1"/>
    <col min="2" max="2" width="16" bestFit="1" customWidth="1"/>
  </cols>
  <sheetData>
    <row r="1" spans="1:16384" x14ac:dyDescent="0.25">
      <c r="A1" s="2" t="s">
        <v>3318</v>
      </c>
      <c r="B1" t="s">
        <v>3398</v>
      </c>
    </row>
    <row r="2" spans="1:16384" x14ac:dyDescent="0.25">
      <c r="A2" s="31" t="s">
        <v>2925</v>
      </c>
      <c r="B2" s="7" t="s">
        <v>3398</v>
      </c>
    </row>
    <row r="3" spans="1:16384" x14ac:dyDescent="0.25">
      <c r="A3" s="2" t="s">
        <v>2749</v>
      </c>
      <c r="B3" t="s">
        <v>3398</v>
      </c>
    </row>
    <row r="4" spans="1:16384" x14ac:dyDescent="0.25">
      <c r="A4" s="2" t="s">
        <v>2708</v>
      </c>
      <c r="B4" t="s">
        <v>2668</v>
      </c>
    </row>
    <row r="5" spans="1:16384" x14ac:dyDescent="0.25">
      <c r="A5" s="2" t="s">
        <v>2657</v>
      </c>
      <c r="B5" t="s">
        <v>3398</v>
      </c>
    </row>
    <row r="6" spans="1:16384" x14ac:dyDescent="0.25">
      <c r="A6" s="2" t="s">
        <v>2655</v>
      </c>
      <c r="B6" t="s">
        <v>2668</v>
      </c>
    </row>
    <row r="7" spans="1:16384" x14ac:dyDescent="0.25">
      <c r="A7" s="2" t="s">
        <v>2687</v>
      </c>
      <c r="B7" t="s">
        <v>2668</v>
      </c>
    </row>
    <row r="8" spans="1:16384" x14ac:dyDescent="0.25">
      <c r="A8" s="2" t="s">
        <v>2841</v>
      </c>
      <c r="B8" t="s">
        <v>3398</v>
      </c>
    </row>
    <row r="9" spans="1:16384" x14ac:dyDescent="0.25">
      <c r="A9" s="2" t="s">
        <v>2653</v>
      </c>
      <c r="B9" t="s">
        <v>3398</v>
      </c>
    </row>
    <row r="10" spans="1:16384" x14ac:dyDescent="0.25">
      <c r="A10" s="2" t="s">
        <v>2725</v>
      </c>
      <c r="B10" t="s">
        <v>2668</v>
      </c>
    </row>
    <row r="11" spans="1:16384" x14ac:dyDescent="0.25">
      <c r="A11" s="31" t="s">
        <v>2661</v>
      </c>
      <c r="B11" s="6" t="s">
        <v>3423</v>
      </c>
    </row>
    <row r="12" spans="1:16384" x14ac:dyDescent="0.25">
      <c r="A12" s="2" t="s">
        <v>3347</v>
      </c>
      <c r="B12" t="s">
        <v>2668</v>
      </c>
    </row>
    <row r="13" spans="1:16384" x14ac:dyDescent="0.25">
      <c r="A13" s="2" t="s">
        <v>2683</v>
      </c>
      <c r="B13" t="s">
        <v>2683</v>
      </c>
    </row>
    <row r="14" spans="1:16384" x14ac:dyDescent="0.25">
      <c r="A14" s="32" t="s">
        <v>1667</v>
      </c>
      <c r="B14" t="s">
        <v>3398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x14ac:dyDescent="0.25">
      <c r="A15" s="32" t="s">
        <v>2659</v>
      </c>
      <c r="B15" t="s">
        <v>3398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</sheetData>
  <sortState ref="A1:B1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Stamdata</vt:lpstr>
      <vt:lpstr>Kravopfyldelse</vt:lpstr>
      <vt:lpstr>EPT22_CO2udledning</vt:lpstr>
      <vt:lpstr>Produktionsform</vt:lpstr>
      <vt:lpstr>Brændsler</vt:lpstr>
      <vt:lpstr>Navne på FV-net</vt:lpstr>
      <vt:lpstr>antal værker pr net</vt:lpstr>
      <vt:lpstr>Værkdata</vt:lpstr>
      <vt:lpstr>Teknologier</vt:lpstr>
      <vt:lpstr>EffektivFVnet</vt:lpstr>
      <vt:lpstr>Selskabsliste</vt:lpstr>
      <vt:lpstr>antalværker</vt:lpstr>
      <vt:lpstr>effektivFV</vt:lpstr>
      <vt:lpstr>fjernvarmenetnummer</vt:lpstr>
      <vt:lpstr>FVnetnavne</vt:lpstr>
      <vt:lpstr>net_værk_kobling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Kaj Stærkind</dc:creator>
  <cp:lastModifiedBy>Steffen Grundsø Hansen</cp:lastModifiedBy>
  <dcterms:created xsi:type="dcterms:W3CDTF">2020-10-27T17:08:04Z</dcterms:created>
  <dcterms:modified xsi:type="dcterms:W3CDTF">2022-04-01T15:31:33Z</dcterms:modified>
</cp:coreProperties>
</file>